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5" windowHeight="13290" activeTab="0"/>
  </bookViews>
  <sheets>
    <sheet name="Rekapitulace stavby" sheetId="1" r:id="rId1"/>
    <sheet name="SO 03 - Komunikace - venkovn..." sheetId="2" r:id="rId2"/>
    <sheet name="Pokyny pro vyplnění" sheetId="3" r:id="rId3"/>
  </sheets>
  <definedNames>
    <definedName name="_xlnm._FilterDatabase" localSheetId="1" hidden="1">'SO 03 - Komunikace - venkovn...'!$C$80:$K$398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 03 - Komunikace - venkovn...'!$C$4:$J$36,'SO 03 - Komunikace - venkovn...'!$C$42:$J$62,'SO 03 - Komunikace - venkovn...'!$C$68:$K$398</definedName>
    <definedName name="_xlnm.Print_Titles" localSheetId="0">'Rekapitulace stavby'!$49:$49</definedName>
    <definedName name="_xlnm.Print_Titles" localSheetId="1">'SO 03 - Komunikace - venkovn...'!$80:$80</definedName>
  </definedNames>
  <calcPr calcId="162913"/>
</workbook>
</file>

<file path=xl/sharedStrings.xml><?xml version="1.0" encoding="utf-8"?>
<sst xmlns="http://schemas.openxmlformats.org/spreadsheetml/2006/main" count="3650" uniqueCount="847">
  <si>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</si>
  <si>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</si>
  <si>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</si>
  <si>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</si>
  <si>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</si>
  <si>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</si>
  <si>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</si>
  <si>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{81cb9d84-e9c1-488a-a87e-6d9a438ce6c2}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</si>
  <si>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</si>
  <si>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</si>
  <si>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</si>
  <si>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</si>
  <si>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</si>
  <si>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</si>
  <si>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</si>
  <si>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</si>
  <si>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</si>
  <si>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07-17-RP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</si>
  <si>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</si>
  <si>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</si>
  <si>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Krajská knihovna Vysočiny – budovy KKV</t>
  </si>
  <si>
    <t>KSO:</t>
  </si>
  <si>
    <t>CC-CZ:</t>
  </si>
  <si>
    <t>1262</t>
  </si>
  <si>
    <t>Místo:</t>
  </si>
  <si>
    <t xml:space="preserve"> </t>
  </si>
  <si>
    <t>Datum:</t>
  </si>
  <si>
    <t>28. 1. 2018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</si>
  <si>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</si>
  <si>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</si>
  <si>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</si>
  <si>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</si>
  <si>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</si>
  <si>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</si>
  <si>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</si>
  <si>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</si>
  <si>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</si>
  <si>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</si>
  <si>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</si>
  <si>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</si>
  <si>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</si>
  <si>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</si>
  <si>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</si>
  <si>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</si>
  <si>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</si>
  <si>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</si>
  <si>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</si>
  <si>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</si>
  <si>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</si>
  <si>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</si>
  <si>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</si>
  <si>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</si>
  <si>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</si>
  <si>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</si>
  <si>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</si>
  <si>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</si>
  <si>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</si>
  <si>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</si>
  <si>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</si>
  <si>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</si>
  <si>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</si>
  <si>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</si>
  <si>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</si>
  <si>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</si>
  <si>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</si>
  <si>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</si>
  <si>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</si>
  <si>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</si>
  <si>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</si>
  <si>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</si>
  <si>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</si>
  <si>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</si>
  <si>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</si>
  <si>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</si>
  <si>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</si>
  <si>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</t>
  </si>
  <si>
    <t>Komunikace - venkovní úpravy</t>
  </si>
  <si>
    <t>STA</t>
  </si>
  <si>
    <t>1</t>
  </si>
  <si>
    <t>{ab3f66d2-4e7e-46e8-8937-2e8c6616fef1}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</si>
  <si>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</si>
  <si>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</si>
  <si>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</si>
  <si>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</si>
  <si>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</si>
  <si>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</si>
  <si>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</si>
  <si>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</si>
  <si>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</si>
  <si>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</si>
  <si>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</si>
  <si>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</si>
  <si>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</si>
  <si>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</si>
  <si>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</si>
  <si>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</si>
  <si>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Doplňky komunikací</t>
  </si>
  <si>
    <t xml:space="preserve">    9 - Ostatní konstrukce a práce-bourání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</si>
  <si>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</si>
  <si>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</si>
  <si>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</si>
  <si>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</si>
  <si>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</si>
  <si>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</si>
  <si>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</si>
  <si>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</si>
  <si>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</si>
  <si>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</si>
  <si>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</si>
  <si>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</si>
  <si>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</si>
  <si>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</si>
  <si>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</si>
  <si>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</si>
  <si>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</si>
  <si>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</si>
  <si>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</si>
  <si>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131301103</t>
  </si>
  <si>
    <t>Hloubení jam nezapažených v hornině tř. 4 objemu do 5000 m3</t>
  </si>
  <si>
    <t>m3</t>
  </si>
  <si>
    <t>CS ÚRS 2017 01</t>
  </si>
  <si>
    <t>4</t>
  </si>
  <si>
    <t>-903096495</t>
  </si>
  <si>
    <t>PP</t>
  </si>
  <si>
    <t>Hloubení nezapažených jam a zářezů s urovnáním dna do předepsaného profilu a spádu v hornině tř. 4 přes 1 000 do 5 000 m3</t>
  </si>
  <si>
    <t>VV</t>
  </si>
  <si>
    <t>"2101-2108 a situace" 138*16,83+4+4+1,4*5+26,51*31,1+57,3*0,25+620,6*0,15+1965*0,15</t>
  </si>
  <si>
    <t>131301109</t>
  </si>
  <si>
    <t>Příplatek za lepivost u hloubení jam nezapažených v hornině tř. 4</t>
  </si>
  <si>
    <t>-320820477</t>
  </si>
  <si>
    <t>Hloubení nezapažených jam a zářezů s urovnáním dna do předepsaného profilu a spádu Příplatek k cenám za lepivost horniny tř. 4</t>
  </si>
  <si>
    <t>3</t>
  </si>
  <si>
    <t>153191112</t>
  </si>
  <si>
    <t>Zřízení atypického pažení výkopu ocelovým ohlubňovým rámem se štětovnicemi plochy přes 30 m2</t>
  </si>
  <si>
    <t>m2</t>
  </si>
  <si>
    <t>1026623431</t>
  </si>
  <si>
    <t>Zřízení atypického pažení výkopu svařovaným ocelovým ohlubňovým rámem se štětovnicemi plochy výkopu přes 30 m2</t>
  </si>
  <si>
    <t>"2101-2108 a situace" (22,5*3,4+14,5*3,45+6*3,45)*2</t>
  </si>
  <si>
    <t>153191222</t>
  </si>
  <si>
    <t>Odstranění atypického pažení výkopu ocelovým ohlubňovým rámem se štětovnicemi plochy přes 30 m2</t>
  </si>
  <si>
    <t>-487673683</t>
  </si>
  <si>
    <t>Odstranění atypického pažení výkopu svařovaným ocelovým ohlubňovým rámem se štětovnicemi plochy výkopu přes 30 m2</t>
  </si>
  <si>
    <t>5</t>
  </si>
  <si>
    <t>161101101</t>
  </si>
  <si>
    <t>Svislé přemístění výkopku z horniny tř. 1 až 4 hl výkopu do 2,5 m</t>
  </si>
  <si>
    <t>1225349898</t>
  </si>
  <si>
    <t>Svislé přemístění výkopku bez naložení do dopravní nádoby avšak s vyprázdněním dopravní nádoby na hromadu nebo do dopravního prostředku z horniny tř. 1 až 4, při hloubce výkopu přes 1 do 2,5 m</t>
  </si>
  <si>
    <t>6</t>
  </si>
  <si>
    <t>162701105</t>
  </si>
  <si>
    <t>Vodorovné přemístění do 10000 m výkopku/sypaniny z horniny tř. 1 až 4</t>
  </si>
  <si>
    <t>2005483454</t>
  </si>
  <si>
    <t>Vodorovné přemístění výkopku nebo sypaniny po suchu na obvyklém dopravním prostředku, bez naložení výkopku, avšak se složením bez rozhrnutí z horniny tř. 1 až 4 na vzdálenost přes 9 000 do 10 000 m</t>
  </si>
  <si>
    <t>7</t>
  </si>
  <si>
    <t>162701109</t>
  </si>
  <si>
    <t>Příplatek k vodorovnému přemístění výkopku/sypaniny z horniny tř. 1 až 4 ZKD 1000 m přes 10000 m</t>
  </si>
  <si>
    <t>564981328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</si>
  <si>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</si>
  <si>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8</t>
  </si>
  <si>
    <t>171201201</t>
  </si>
  <si>
    <t>Uložení sypaniny na skládky</t>
  </si>
  <si>
    <t>2091341910</t>
  </si>
  <si>
    <t>9</t>
  </si>
  <si>
    <t>182201101</t>
  </si>
  <si>
    <t>Svahování násypů (pro rozhrnutí a vyprofilování sypkých materiálů)</t>
  </si>
  <si>
    <t>89557482</t>
  </si>
  <si>
    <t>Svahování trvalých ploch do projektovaných profilů s potřebným přemístěním materiálu při svahování násypů v jakékoliv hornině (pro rozhrnutí a vyprofilování sypkých materiálů)</t>
  </si>
  <si>
    <t>"2101-2108 a situace" 1965+255,41*2+156,8*2+1570,55*3+164</t>
  </si>
  <si>
    <t>183211311</t>
  </si>
  <si>
    <t>Výsadba květin a keřů do připravené půdy se zalitím do připravené půdy</t>
  </si>
  <si>
    <t>kus</t>
  </si>
  <si>
    <t>206637811</t>
  </si>
  <si>
    <t>"situace sadových úprav" 12+12+20+14+15+15+28+15+15+14+15+30+14+30+94+94+540+540+540+810</t>
  </si>
  <si>
    <t>11</t>
  </si>
  <si>
    <t>184102112</t>
  </si>
  <si>
    <t>Výsadba dřeviny s balem D do 0,3 m do jamky se zalitím v rovině a svahu do 1:5</t>
  </si>
  <si>
    <t>-332630505</t>
  </si>
  <si>
    <t>Výsadba dřeviny s balem do předem vyhloubené jamky se zalitím v rovině nebo na svahu do 1:5, při průměru balu přes 200 do 300 mm</t>
  </si>
  <si>
    <t>"situace sadových úprav" 3+2+3</t>
  </si>
  <si>
    <t>12</t>
  </si>
  <si>
    <t>184401111</t>
  </si>
  <si>
    <t>Příprava dřevin k přesazení bez výměny půdy s vyhnojením s balem D do 0,8 m v rovině a svahu do 1:5</t>
  </si>
  <si>
    <t>96519323</t>
  </si>
  <si>
    <t>Příprava dřeviny k přesazení v rovině nebo na svahu do 1:5 s balem, při průměru balu přes 0,6 do 0,8 m</t>
  </si>
  <si>
    <t>"situace sadových úprav" 3</t>
  </si>
  <si>
    <t>13</t>
  </si>
  <si>
    <t>184501121</t>
  </si>
  <si>
    <t>Zhotovení obalu z juty v jedné vrstvě v rovině a svahu do 1:5</t>
  </si>
  <si>
    <t>-649134715</t>
  </si>
  <si>
    <t>Zhotovení obalu kmene a spodních částí větví stromu z juty v jedné vrstvě v rovině nebo na svahu do 1:5</t>
  </si>
  <si>
    <t>"situace sadových úprav" 3*0,8</t>
  </si>
  <si>
    <t>14</t>
  </si>
  <si>
    <t>184802111</t>
  </si>
  <si>
    <t>Chemické odplevelení před založením kultury nad 20 m2 postřikem na široko v rovině a svahu do 1:5</t>
  </si>
  <si>
    <t>-1772099107</t>
  </si>
  <si>
    <t>Chemické odplevelení půdy před založením kultury, trávníku nebo zpevněných ploch o výměře jednotlivě přes 20 m2 v rovině nebo na svahu do 1:5 postřikem na široko</t>
  </si>
  <si>
    <t>"situace sadových úprav" 1263,46</t>
  </si>
  <si>
    <t>M</t>
  </si>
  <si>
    <t>103211000</t>
  </si>
  <si>
    <t>zahradní substrát pro výsadbu VL vč.plošného rozhrnutí</t>
  </si>
  <si>
    <t>337147632</t>
  </si>
  <si>
    <t>"situace sadových úprav" 1263,46*0,005+6,3*0,05*2</t>
  </si>
  <si>
    <t>16</t>
  </si>
  <si>
    <t>005724100</t>
  </si>
  <si>
    <t>osivo směs travní parková vč.osetí ploch</t>
  </si>
  <si>
    <t>kg</t>
  </si>
  <si>
    <t>-2018398779</t>
  </si>
  <si>
    <t>"situace sadových úprav" 1263,46/60</t>
  </si>
  <si>
    <t>17</t>
  </si>
  <si>
    <t>338950242</t>
  </si>
  <si>
    <t>Osazení kůlů jednotlivě ve svahu do 1:2 se zadusáním do zeminy výška kůlu nad zemí do 1,0 m</t>
  </si>
  <si>
    <t>122901071</t>
  </si>
  <si>
    <t>Osazení dřevěných kůlových konstrukcí svislých ve svahu přes 1:5 do 1:2 jednotlivých kůlů do jam se zadusáním do zeminy, výšky kůlů nad terénem přes 0,5 do 1,0 m</t>
  </si>
  <si>
    <t>18</t>
  </si>
  <si>
    <t>R05299001</t>
  </si>
  <si>
    <t>tyče dřevěné 2 m tl. 5-8 cm - k soliteře vč.pásky</t>
  </si>
  <si>
    <t>672239280</t>
  </si>
  <si>
    <t>19</t>
  </si>
  <si>
    <t>R596211123</t>
  </si>
  <si>
    <t>Kladení dlažby komunikací pro pojezd do 300 m2</t>
  </si>
  <si>
    <t>-544014706</t>
  </si>
  <si>
    <t>"2101-2108 a situace - zpomalovací práh" 54*1,05</t>
  </si>
  <si>
    <t>20</t>
  </si>
  <si>
    <t>R596211124</t>
  </si>
  <si>
    <t>Kladení dlažby komunikací pro pěší z betonových zámkových dlaždic a kamených desek do 600 m2</t>
  </si>
  <si>
    <t>1028317622</t>
  </si>
  <si>
    <t>"2101-2108 a situace" 406,5*1,05+35,5*0,4*1,05</t>
  </si>
  <si>
    <t>592453090</t>
  </si>
  <si>
    <t>dlažba skladebná betonová základní pro nevidomé 20 x 10 x 6 cm barevná</t>
  </si>
  <si>
    <t>429739806</t>
  </si>
  <si>
    <t>"situace" 35,5*0,4*1,05</t>
  </si>
  <si>
    <t>22</t>
  </si>
  <si>
    <t>592453110</t>
  </si>
  <si>
    <t>dlažba skladebná betonová základní 20 x 10 x 8 cm přírodní</t>
  </si>
  <si>
    <t>1650150216</t>
  </si>
  <si>
    <t>23</t>
  </si>
  <si>
    <t>583811640</t>
  </si>
  <si>
    <t>deska dlažební, žula tryskaná, 50x50 tl 5 cm</t>
  </si>
  <si>
    <t>1713856182</t>
  </si>
  <si>
    <t>deska dlažební, žula tryskaná, 50x50 tl 5 cm- Pro výrobu kamenné dlažby bude vybrána žula z geograficky blízkého lomu s důrazem na strukturní a barevnou podobnost s lokálními kamennými prvky v blízkosti stavby (bude odsouhlaseno dle zvorků investorem a architektem)</t>
  </si>
  <si>
    <t>"2101-2108 a situace" 406,5*1,05</t>
  </si>
  <si>
    <t>24</t>
  </si>
  <si>
    <t>111201101</t>
  </si>
  <si>
    <t>Odstranění křovin a stromů průměru kmene do 100 mm i s kořeny z celkové plochy do 1000 m2</t>
  </si>
  <si>
    <t>-471976226</t>
  </si>
  <si>
    <t>Odstranění křovin a stromů s odstraněním kořenů průměru kmene do 100 mm do sklonu terénu 1 : 5, při celkové ploše do 1 000 m2</t>
  </si>
  <si>
    <t>"situace" 90</t>
  </si>
  <si>
    <t>25</t>
  </si>
  <si>
    <t>112101101</t>
  </si>
  <si>
    <t>Kácení stromů listnatých D kmene do 300 mm</t>
  </si>
  <si>
    <t>1399759782</t>
  </si>
  <si>
    <t>Kácení stromů s odřezáním kmene a s odvětvením listnatých, průměru kmene přes 100 do 300 mm</t>
  </si>
  <si>
    <t>26</t>
  </si>
  <si>
    <t>112101102</t>
  </si>
  <si>
    <t>Kácení stromů listnatých D kmene do 500 mm</t>
  </si>
  <si>
    <t>1821342886</t>
  </si>
  <si>
    <t>Kácení stromů s odřezáním kmene a s odvětvením listnatých, průměru kmene přes 300 do 500 mm</t>
  </si>
  <si>
    <t>"situace" 3</t>
  </si>
  <si>
    <t>27</t>
  </si>
  <si>
    <t>112101104</t>
  </si>
  <si>
    <t>Kácení stromů listnatých D kmene do 900 mm</t>
  </si>
  <si>
    <t>1502612254</t>
  </si>
  <si>
    <t>Kácení stromů s odřezáním kmene a s odvětvením listnatých, průměru kmene přes 700 do 900 mm</t>
  </si>
  <si>
    <t>"situace" 1</t>
  </si>
  <si>
    <t>28</t>
  </si>
  <si>
    <t>112201101</t>
  </si>
  <si>
    <t>Odstranění pařezů D do 300 mm</t>
  </si>
  <si>
    <t>1709527613</t>
  </si>
  <si>
    <t>Odstranění pařezů s jejich vykopáním, vytrháním nebo odstřelením, s přesekáním kořenů průměru přes 100 do 300 mm</t>
  </si>
  <si>
    <t>29</t>
  </si>
  <si>
    <t>112201102</t>
  </si>
  <si>
    <t>Odstranění pařezů D do 500 mm</t>
  </si>
  <si>
    <t>-86287827</t>
  </si>
  <si>
    <t>Odstranění pařezů s jejich vykopáním, vytrháním nebo odstřelením, s přesekáním kořenů průměru přes 300 do 500 mm</t>
  </si>
  <si>
    <t>30</t>
  </si>
  <si>
    <t>112201104</t>
  </si>
  <si>
    <t>Odstranění pařezů D do 900 mm</t>
  </si>
  <si>
    <t>1299221234</t>
  </si>
  <si>
    <t>Odstranění pařezů s jejich vykopáním, vytrháním nebo odstřelením, s přesekáním kořenů průměru přes 700 do 900 mm</t>
  </si>
  <si>
    <t>31</t>
  </si>
  <si>
    <t>114203101</t>
  </si>
  <si>
    <t>Rozebrání dlažeb z lomového kamene nebo betonových tvárnic na sucho</t>
  </si>
  <si>
    <t>-1522172251</t>
  </si>
  <si>
    <t>Rozebrání dlažeb nebo záhozů s naložením na dopravní prostředek dlažeb z lomového kamene nebo betonových tvárnic na sucho nebo se spárami vyplněnými pískem nebo drnem</t>
  </si>
  <si>
    <t>35,5*0,4*0,06</t>
  </si>
  <si>
    <t>32</t>
  </si>
  <si>
    <t>114203201</t>
  </si>
  <si>
    <t>Očištění lomového kamene nebo betonových tvárnic od hlíny nebo písku</t>
  </si>
  <si>
    <t>131651535</t>
  </si>
  <si>
    <t>Očištění lomového kamene nebo betonových tvárnic získaných při rozebrání dlažeb, záhozů, rovnanin a soustřeďovacích staveb od hlíny nebo písku</t>
  </si>
  <si>
    <t>33</t>
  </si>
  <si>
    <t>114203301</t>
  </si>
  <si>
    <t>Třídění lomového kamene nebo betonových tvárnic podle druhu, velikosti nebo tvaru</t>
  </si>
  <si>
    <t>-1784928198</t>
  </si>
  <si>
    <t>Třídění lomového kamene nebo betonových tvárnic získaných při rozebrání dlažeb, záhozů, rovnanin a soustřeďovacích staveb podle druhu, velikosti nebo tvaru</t>
  </si>
  <si>
    <t>34</t>
  </si>
  <si>
    <t>114203401</t>
  </si>
  <si>
    <t>Srovnání lomového kamene nebo betonových tvárnic s přemístěním do 10 m</t>
  </si>
  <si>
    <t>1160447844</t>
  </si>
  <si>
    <t>Srovnání lomového kamene nebo betonových tvárnic do měřitelných figur s přemístěním na vzdálenost do 10 m</t>
  </si>
  <si>
    <t>35</t>
  </si>
  <si>
    <t>114203409</t>
  </si>
  <si>
    <t>Příplatek přemístění ke srovnání lomového kamene nebo betonových tvárnic ZKD 10 m přes 10 m</t>
  </si>
  <si>
    <t>1122236760</t>
  </si>
  <si>
    <t>Srovnání lomového kamene nebo betonových tvárnic do měřitelných figur Příplatek k ceně za každých dalších i započatých 10 m</t>
  </si>
  <si>
    <t>36</t>
  </si>
  <si>
    <t>115101201</t>
  </si>
  <si>
    <t>Čerpání vody na dopravní výšku do 10 m průměrný přítok do 500 l/min</t>
  </si>
  <si>
    <t>hod</t>
  </si>
  <si>
    <t>1611752904</t>
  </si>
  <si>
    <t>Čerpání vody na dopravní výšku do 10 m s uvažovaným průměrným přítokem do 500 l/min</t>
  </si>
  <si>
    <t>270*24</t>
  </si>
  <si>
    <t>37</t>
  </si>
  <si>
    <t>115101301</t>
  </si>
  <si>
    <t>Pohotovost čerpací soupravy pro dopravní výšku do 10 m přítok do 500 l/min</t>
  </si>
  <si>
    <t>den</t>
  </si>
  <si>
    <t>-1315250146</t>
  </si>
  <si>
    <t>Pohotovost záložní čerpací soupravy pro dopravní výšku do 10 m s uvažovaným průměrným přítokem do 500 l/min</t>
  </si>
  <si>
    <t>270</t>
  </si>
  <si>
    <t>38</t>
  </si>
  <si>
    <t>592174650</t>
  </si>
  <si>
    <t>obrubník betonový silniční 100x15x25 cm</t>
  </si>
  <si>
    <t>434976934</t>
  </si>
  <si>
    <t>"situace" 25+77+45+37+5</t>
  </si>
  <si>
    <t>39</t>
  </si>
  <si>
    <t>592174680</t>
  </si>
  <si>
    <t>obrubník betonový silniční nájezdový vibrolisovaný 100x15x15 cm</t>
  </si>
  <si>
    <t>1747657706</t>
  </si>
  <si>
    <t>"situace" 10+10+8</t>
  </si>
  <si>
    <t>40</t>
  </si>
  <si>
    <t>592174690</t>
  </si>
  <si>
    <t>obrubník betonový silniční přechodový L + P Standard 100x15x15-25 cm</t>
  </si>
  <si>
    <t>-606108170</t>
  </si>
  <si>
    <t>obrubník betonový silniční přechodový L + P vibrolisovaný 100x15x15-25 cm</t>
  </si>
  <si>
    <t>"situace" 3+3</t>
  </si>
  <si>
    <t>41</t>
  </si>
  <si>
    <t>592172200</t>
  </si>
  <si>
    <t>obrubník betonový parkový 100 x 8 x 20 cm šedý</t>
  </si>
  <si>
    <t>608214884</t>
  </si>
  <si>
    <t>"situace" 5+24+0,5*4</t>
  </si>
  <si>
    <t>42</t>
  </si>
  <si>
    <t>592174170</t>
  </si>
  <si>
    <t>obrubník betonový chodníkový vibrolisovaný 100x10x25 cm</t>
  </si>
  <si>
    <t>-1633150373</t>
  </si>
  <si>
    <t>"situace" 14,5+9,5+3</t>
  </si>
  <si>
    <t>43</t>
  </si>
  <si>
    <t>592185840</t>
  </si>
  <si>
    <t>přídlažba 50x25x8 cm</t>
  </si>
  <si>
    <t>-1855246735</t>
  </si>
  <si>
    <t>"situace" 35,5*2</t>
  </si>
  <si>
    <t>44</t>
  </si>
  <si>
    <t>286112230</t>
  </si>
  <si>
    <t>trubka drenážní flexibilní PipeLife D 100 mm vč.umístění a napojení</t>
  </si>
  <si>
    <t>m</t>
  </si>
  <si>
    <t>57977559</t>
  </si>
  <si>
    <t>trubka drenážní flexibilní D 100 mm vč.umístění a napojení</t>
  </si>
  <si>
    <t>"2101-2108 a situace" 23+65,5</t>
  </si>
  <si>
    <t>45</t>
  </si>
  <si>
    <t>693110620</t>
  </si>
  <si>
    <t>geotextilie z polyesterových vláken netkaná, 300 g/m2, šíře 200 cm vč.obalení drenáží</t>
  </si>
  <si>
    <t>657922853</t>
  </si>
  <si>
    <t>"2101-2108 a situace" (23+65,5)*0,6+(23+65,5)*1,2</t>
  </si>
  <si>
    <t>46</t>
  </si>
  <si>
    <t>583438100</t>
  </si>
  <si>
    <t>kamenivo drcené hrubé frakce 4-8</t>
  </si>
  <si>
    <t>t</t>
  </si>
  <si>
    <t>2055974230</t>
  </si>
  <si>
    <t>"2101-2108 a situace" 54*0,04*2,5*1,05+406,5*0,04*2,5*1,05</t>
  </si>
  <si>
    <t>47</t>
  </si>
  <si>
    <t>583438720</t>
  </si>
  <si>
    <t>kamenivo drcené hrubé frakce 8-16</t>
  </si>
  <si>
    <t>1163397374</t>
  </si>
  <si>
    <t>"2101-2108 a situace" 54*0,1*2,5*1,05</t>
  </si>
  <si>
    <t>48</t>
  </si>
  <si>
    <t>583439300</t>
  </si>
  <si>
    <t>kamenivo drcené hrubé frakce 16-32</t>
  </si>
  <si>
    <t>625975540</t>
  </si>
  <si>
    <t>"2101-2108 a situace" 54*0,2*2,5*1,05+104,562*3*2,5*1,05+(10,73*10,87+1,46*10,72)*2,5*1,05+14,38*8*2,5*1,05+(26,7*8+0,35*225,05+5,6*13,5)*2,5*1,05</t>
  </si>
  <si>
    <t>49</t>
  </si>
  <si>
    <t>583441720</t>
  </si>
  <si>
    <t>štěrkodrť frakce 0-32 třída C</t>
  </si>
  <si>
    <t>-1202797033</t>
  </si>
  <si>
    <t>"2101-2108 a situace" 406,5*0,15*2,5*1,05</t>
  </si>
  <si>
    <t>50</t>
  </si>
  <si>
    <t>583373030</t>
  </si>
  <si>
    <t>štěrkopísek frakce 0-8</t>
  </si>
  <si>
    <t>688025025</t>
  </si>
  <si>
    <t>51</t>
  </si>
  <si>
    <t>R592605002</t>
  </si>
  <si>
    <t>asfaltový povrch ACO 11+, tl.50mm, dodávka vč.vyasfaltování</t>
  </si>
  <si>
    <t>425915388</t>
  </si>
  <si>
    <t>"2101-2108 a situace" 644*1,05</t>
  </si>
  <si>
    <t>52</t>
  </si>
  <si>
    <t>R592605003</t>
  </si>
  <si>
    <t>asfaltový povrch ACO 16+, tl.70mm, dodávka vč.vyasfaltování</t>
  </si>
  <si>
    <t>1069352998</t>
  </si>
  <si>
    <t>53</t>
  </si>
  <si>
    <t>111625500</t>
  </si>
  <si>
    <t>postřik asfaltový spojovací</t>
  </si>
  <si>
    <t>112189092</t>
  </si>
  <si>
    <t>asfaltová emulze spojovací</t>
  </si>
  <si>
    <t>"2101-2108 a situace" (644*2)*0,2</t>
  </si>
  <si>
    <t>54</t>
  </si>
  <si>
    <t>R592605005</t>
  </si>
  <si>
    <t>štěrkopísek zpevněný cementem tl.150mm</t>
  </si>
  <si>
    <t>-427502135</t>
  </si>
  <si>
    <t>55</t>
  </si>
  <si>
    <t>583442000</t>
  </si>
  <si>
    <t>štěrkodrť frakce 0-63 třída C</t>
  </si>
  <si>
    <t>-1913618007</t>
  </si>
  <si>
    <t>"2101-2108 a situace" 644*1,05*0,2*2,5+16,75*3*2,5*1,05+20*48*2,5*1,05+1965*0,15*2,5*1,05</t>
  </si>
  <si>
    <t>56</t>
  </si>
  <si>
    <t>103641000</t>
  </si>
  <si>
    <t>zemina pro terénní úpravy - tříděná</t>
  </si>
  <si>
    <t>-880967057</t>
  </si>
  <si>
    <t>"2101-2108 a situace" 3*60*1,05*1,6+60*0,5*1,6*1,05+3,384*59*1,6*1,05+3,28*56,6*1,6*1,05+389*0,5*1,6*1,05</t>
  </si>
  <si>
    <t>57</t>
  </si>
  <si>
    <t>R916563211</t>
  </si>
  <si>
    <t>Osazení přídlažby a silničního obrubníku betonového stojatého nebo ležatého s boční opěrou z betonu do lože z betonu prostého</t>
  </si>
  <si>
    <t>-973171124</t>
  </si>
  <si>
    <t>"situace" 189+28+6+35,5</t>
  </si>
  <si>
    <t>58</t>
  </si>
  <si>
    <t>R917862111</t>
  </si>
  <si>
    <t>Osaz. chodníkového, parkového obrubníku bet.ho se zřízením lože, s vypl. a zatřením spár cem. maltou stojatého s boční opěrou do lože z betonu prostého</t>
  </si>
  <si>
    <t>-480076713</t>
  </si>
  <si>
    <t>Osaz. chodníkového,parkového obrubníku bet.ho se zřízením lože, s vypl. a zatřením spár cem. maltou stojatého s boční opěrou do lože z betonu prostého</t>
  </si>
  <si>
    <t>31+27</t>
  </si>
  <si>
    <t>59</t>
  </si>
  <si>
    <t>005726200</t>
  </si>
  <si>
    <t>řízky rozchodníků pro vegetační střechy směs standartních druhů (100g/m2)</t>
  </si>
  <si>
    <t>657275386</t>
  </si>
  <si>
    <t xml:space="preserve">řízky rozchodníků pro vegetační střechy směs druhů (100g/m2)
</t>
  </si>
  <si>
    <t>60</t>
  </si>
  <si>
    <t>026504050</t>
  </si>
  <si>
    <t>Javor mleč /Acer platanoides/ 250 - 300 cm, ZB</t>
  </si>
  <si>
    <t>1882693916</t>
  </si>
  <si>
    <t>"situace sadových úprav" 2</t>
  </si>
  <si>
    <t>61</t>
  </si>
  <si>
    <t>026504460</t>
  </si>
  <si>
    <t>Habr obecný /Carpinus betulus/ 250 - 300 cm, ZB</t>
  </si>
  <si>
    <t>-1552427970</t>
  </si>
  <si>
    <t>62</t>
  </si>
  <si>
    <t>R02600001</t>
  </si>
  <si>
    <t>Přísavník (PARTHENOCISSUS)</t>
  </si>
  <si>
    <t>-940681973</t>
  </si>
  <si>
    <t>"situace sadových úprav" 14+15+15+94</t>
  </si>
  <si>
    <t>63</t>
  </si>
  <si>
    <t>R02600002</t>
  </si>
  <si>
    <t>Zimolez (LONICERA)</t>
  </si>
  <si>
    <t>-1685677817</t>
  </si>
  <si>
    <t>"situace sadových úprav" 12+28+15+15</t>
  </si>
  <si>
    <t>64</t>
  </si>
  <si>
    <t>R02600003</t>
  </si>
  <si>
    <t>Vistárie (WISTERIA)</t>
  </si>
  <si>
    <t>-119752783</t>
  </si>
  <si>
    <t>"situace sadových úprav" 14+15+30</t>
  </si>
  <si>
    <t>65</t>
  </si>
  <si>
    <t>R02600004</t>
  </si>
  <si>
    <t>Břečťan (HEDERA HELIX)</t>
  </si>
  <si>
    <t>-482048871</t>
  </si>
  <si>
    <t>"situace sadových úprav" 14+30+94</t>
  </si>
  <si>
    <t>66</t>
  </si>
  <si>
    <t>R02600005</t>
  </si>
  <si>
    <t>Skalník (COTONEASTER)</t>
  </si>
  <si>
    <t>-1903335791</t>
  </si>
  <si>
    <t>"situace sadových úprav" 12+540</t>
  </si>
  <si>
    <t>67</t>
  </si>
  <si>
    <t>R02600006</t>
  </si>
  <si>
    <t>Mochna Křovitá (POTENTILLA)</t>
  </si>
  <si>
    <t>377364761</t>
  </si>
  <si>
    <t>"situace sadových úprav" 540</t>
  </si>
  <si>
    <t>68</t>
  </si>
  <si>
    <t>R02600007</t>
  </si>
  <si>
    <t>Korunatka (STEPHANANDRA)</t>
  </si>
  <si>
    <t>2084082833</t>
  </si>
  <si>
    <t>"situace sadových úprav" 20+540</t>
  </si>
  <si>
    <t>69</t>
  </si>
  <si>
    <t>R02600008</t>
  </si>
  <si>
    <t>Tavolník (SPIRAEA) - mix 4 druhů</t>
  </si>
  <si>
    <t>280602981</t>
  </si>
  <si>
    <t>"situace sadových úprav" 810</t>
  </si>
  <si>
    <t>70</t>
  </si>
  <si>
    <t>605970030</t>
  </si>
  <si>
    <t>kůra mulčovací volně ložená</t>
  </si>
  <si>
    <t>368968556</t>
  </si>
  <si>
    <t>"situace sadových úprav" (3+2+3)*2*0,1+270*0,1+62,6*1,+44*1,*0,4*0,1+2*2,5*2,5*0,1</t>
  </si>
  <si>
    <t>71</t>
  </si>
  <si>
    <t>R59200200</t>
  </si>
  <si>
    <t>Truhlík pro zeleň a stromy, 2,5x2,5x1,2m - truhlík z červeného cedru s vnitřní nerezovou vložkou a zateplením</t>
  </si>
  <si>
    <t>soub</t>
  </si>
  <si>
    <t>-1139055929</t>
  </si>
  <si>
    <t>Zakládání</t>
  </si>
  <si>
    <t>72</t>
  </si>
  <si>
    <t>215901101</t>
  </si>
  <si>
    <t>Zhutnění podloží z hornin soudržných do 92% PS nebo nesoudržných sypkých I(d) do 0,8</t>
  </si>
  <si>
    <t>-697073675</t>
  </si>
  <si>
    <t>Zhutnění podloží pod násypy z rostlé horniny tř. 1 až 4 z hornin soudružných do 92 % PS a nesoudržných sypkých relativní ulehlosti I(d) do 0,8</t>
  </si>
  <si>
    <t>"2101-2108 a situace" 1965+255,41*2+156,8*2+1570,55*3+51,5*2</t>
  </si>
  <si>
    <t>Doplňky komunikací</t>
  </si>
  <si>
    <t>73</t>
  </si>
  <si>
    <t>R592000001</t>
  </si>
  <si>
    <t>Automatický platební terminál CROSS APTL</t>
  </si>
  <si>
    <t>33605343</t>
  </si>
  <si>
    <t>Automatický platební terminál CROSS APTL - Automatický platební terminál, základní model, řídící elektronika bez OS, čtyřřádkový modrobílý LCD displej, topení, napájení 230VAC/110VAC, základový rám</t>
  </si>
  <si>
    <t>"2101-2108 a situace" 2</t>
  </si>
  <si>
    <t>74</t>
  </si>
  <si>
    <t>R592000002</t>
  </si>
  <si>
    <t>APTL rozšiřující modul mincovní hospodářství (s vracením mincí)</t>
  </si>
  <si>
    <t>734433651</t>
  </si>
  <si>
    <t>APTL rozšiřující modul mincovní hospodářství (s vracením mincí) - Mincíř CURRENZA, příjem a vracení 6 nominálů mincí, nerezový trezor mincí</t>
  </si>
  <si>
    <t>75</t>
  </si>
  <si>
    <t>R592000003</t>
  </si>
  <si>
    <t>APTL, APTM modul pro platby platebními kartami</t>
  </si>
  <si>
    <t>362982205</t>
  </si>
  <si>
    <t>APTL, APTM modul pro platby platebními kartami - Bankovní set pro možnost platby bankovní kartou (PINPAD + kontaktní + bezkontaktní čtečka bankovních karet pro NFC)</t>
  </si>
  <si>
    <t>76</t>
  </si>
  <si>
    <t>R592000004</t>
  </si>
  <si>
    <t>APTL rozšiřující modul čtečka bankovek (500ks)</t>
  </si>
  <si>
    <t>-853787934</t>
  </si>
  <si>
    <t>APTL rozšiřující modul čtečka bankovek (500ks) - Čtečka bankovek ARDAC, kapacita boxu 500ks</t>
  </si>
  <si>
    <t>77</t>
  </si>
  <si>
    <t>R592000005</t>
  </si>
  <si>
    <t>APTL modul zálohový akumulátor55Ah PARKOMAT</t>
  </si>
  <si>
    <t>654625510</t>
  </si>
  <si>
    <t>APTL modul zálohový akumulátor55Ah PARKOMAT - Akumulátor pro PARKOMAT o kapacitě 55Ah</t>
  </si>
  <si>
    <t>78</t>
  </si>
  <si>
    <t>R592000006</t>
  </si>
  <si>
    <t>Doprava prvků platebního terminálu, montáž komponentů CrossPark, instalace SW, zaškolení,provedení silových kabeláží od rozvaděče k APTL, provedení datových kabeláží od nápojného bodu objektu SO02</t>
  </si>
  <si>
    <t>-44350807</t>
  </si>
  <si>
    <t>Doprava prvků platebního terminálu, montáž komponentů CrossPark, instalace SW, zaškolení, provedení silových kabeláží od rozvaděče k APTL, provedení datových kabeláží od nápojného bodu objektu SO02</t>
  </si>
  <si>
    <t>"2101-2108 a situace" 1</t>
  </si>
  <si>
    <t>104</t>
  </si>
  <si>
    <t>R59200006a</t>
  </si>
  <si>
    <t>Informační LED tabule s informacemi o obsazenosti parkovacího domu, velikost panelu 1200x500mm provedení pro exteriér, provedení silových kabeláží od rozvaděče k LED panelu, provedení datových kabeláží od nápojného bodu objektu SO02</t>
  </si>
  <si>
    <t>-217610554</t>
  </si>
  <si>
    <t>79</t>
  </si>
  <si>
    <t>R592000007</t>
  </si>
  <si>
    <t>Pohledový prefa panel s reliéfním nápisem a logem, šířka 4200mm, výška 900mm, tloušťka 350mm - panel z pohledového betonu v bílé barvě (probarvený)</t>
  </si>
  <si>
    <t>999958101</t>
  </si>
  <si>
    <t xml:space="preserve">Pohledový prefa panel s reliéfním nápisem a logem, šířka 4200mm, výška 900mm, tloušťka 350mm - panel z pohledového betonu v bílé barvě (probarvený), panel osazený na reliéfní podložky 350x250x170mm dle technologie výrobce, logo krajské knihovny a nápis - viz.výkres, hloubky nápisu a loga jsou proměnné 50 , 65 a 80mm viz.výkres.
</t>
  </si>
  <si>
    <t>80</t>
  </si>
  <si>
    <t>R592000009</t>
  </si>
  <si>
    <t>Dopravní značka čtvercová/obdélníková, osazena do betonové patky</t>
  </si>
  <si>
    <t>-162265526</t>
  </si>
  <si>
    <t>"situace" 2+1</t>
  </si>
  <si>
    <t>81</t>
  </si>
  <si>
    <t>R592000010</t>
  </si>
  <si>
    <t>Dopravní značka trojúhelníková, osazena do betonové patky</t>
  </si>
  <si>
    <t>949144089</t>
  </si>
  <si>
    <t>"situace" 2</t>
  </si>
  <si>
    <t>82</t>
  </si>
  <si>
    <t>R592000012</t>
  </si>
  <si>
    <t>Dodatková tabulka pod značku - informace o režimu placeného stání</t>
  </si>
  <si>
    <t>341226351</t>
  </si>
  <si>
    <t>Dodatková tabulka pod značku - E12- informace o režimu placeného stání</t>
  </si>
  <si>
    <t>83</t>
  </si>
  <si>
    <t>R592000901</t>
  </si>
  <si>
    <t>Madlo ke schodišti z JEKL 40/40/4, délky 10,7m, váha 48,26kg, antikorozivní nátěr (1xzákladní, 2xfinální - barva černá), vč.ukotvení do stěny</t>
  </si>
  <si>
    <t>577539263</t>
  </si>
  <si>
    <t>Ostatní konstrukce a práce-bourání</t>
  </si>
  <si>
    <t>84</t>
  </si>
  <si>
    <t>R175000004</t>
  </si>
  <si>
    <t>Vytrhání obrub stojatých nebo krajníků s vybouráním lože, s přem. na skládku na vzdál. do 3 m nebo s nalož. na dopr. prostř.</t>
  </si>
  <si>
    <t>-239155661</t>
  </si>
  <si>
    <t>"situace" 35,5+4,5*2</t>
  </si>
  <si>
    <t>85</t>
  </si>
  <si>
    <t>R175000008</t>
  </si>
  <si>
    <t>Řezání stávajícího živičného krytu nebo podkladu hloubky do 100 mm</t>
  </si>
  <si>
    <t>-786741553</t>
  </si>
  <si>
    <t>"situace" 8+10+10</t>
  </si>
  <si>
    <t>86</t>
  </si>
  <si>
    <t>R113000201</t>
  </si>
  <si>
    <t>zpětné zatěsnění spar asf.krytu zálivkou</t>
  </si>
  <si>
    <t>-412319855</t>
  </si>
  <si>
    <t>"situace" 8+6+10+10</t>
  </si>
  <si>
    <t>87</t>
  </si>
  <si>
    <t>R175000002</t>
  </si>
  <si>
    <t>Odstraň.podkladu nebo krytů, s přem. na skládku na vzdál. do 3 m nebo s nalož. na dopr. prostř., v ploše jednotlivě do 200 m2 z kam. těž., o tl. vrstvy do 200mm</t>
  </si>
  <si>
    <t>809485862</t>
  </si>
  <si>
    <t>"situace" 26+344+1150</t>
  </si>
  <si>
    <t>88</t>
  </si>
  <si>
    <t>R175000003</t>
  </si>
  <si>
    <t>Odstraň.podkladu nebo krytů, s přem. na skládku na vzdál. do 3 m nebo s nalož. na dopr. prostř., v ploše jednotlivě do 200 m2 z kam. drc., o tl. vrstvy do 400mm</t>
  </si>
  <si>
    <t>931498412</t>
  </si>
  <si>
    <t>"situace" 26+344</t>
  </si>
  <si>
    <t>89</t>
  </si>
  <si>
    <t>R175000099</t>
  </si>
  <si>
    <t>Demontáž stávajícího oplocení - pletivo vč.sloupků s naložením na dopravní prostředek a odvozem na skládku</t>
  </si>
  <si>
    <t>-1933451557</t>
  </si>
  <si>
    <t>"situace" 112</t>
  </si>
  <si>
    <t>90</t>
  </si>
  <si>
    <t>R175000009</t>
  </si>
  <si>
    <t>Poplatek za skládku - vybourané hmoty</t>
  </si>
  <si>
    <t>-1834500978</t>
  </si>
  <si>
    <t>"situace" 267,068+0,852*2,1+1150*0,2</t>
  </si>
  <si>
    <t>91</t>
  </si>
  <si>
    <t>R592000100</t>
  </si>
  <si>
    <t>Beton C12/15 vč.vybetonování do potřebných tvarů</t>
  </si>
  <si>
    <t>-1144914553</t>
  </si>
  <si>
    <t>Beton C12/15 vč.vybetonování do potřebných tvarů - betonové lože pod obrubníky, betonové patky pod dopravní značky, patky pod reklamní panel, základové pasy pro opěrné zdi a schodiště</t>
  </si>
  <si>
    <t>"2101-2108 a situace" (189+28+6)*0,4*0,3*1,3+(31+27+35,5)*0,3*0,3*1,3+0,36*3*4*1,3+2*0,6*0,6*1,2*1,3+5*0,4*0,4*1*1,3+5,5*0,8*0,45*1,3</t>
  </si>
  <si>
    <t>92</t>
  </si>
  <si>
    <t>R592000101</t>
  </si>
  <si>
    <t>Beton C16/20 vč.vybetonování do potřebných tvarů</t>
  </si>
  <si>
    <t>843423057</t>
  </si>
  <si>
    <t>Beton C16/20 vč.vybetonování do potřebných tvarů - základové kce schodiště, výplň bet.tvárnic</t>
  </si>
  <si>
    <t>"2101-2108 a situace" 2,52*3+1,53*3</t>
  </si>
  <si>
    <t>93</t>
  </si>
  <si>
    <t>R592000102</t>
  </si>
  <si>
    <t>Základová patka pro parkovací automat z betonu C25/30 XF3 o rozměrech 700*400*900mm včetně chrániček 2xKSX-PEG 40</t>
  </si>
  <si>
    <t>336912629</t>
  </si>
  <si>
    <t>94</t>
  </si>
  <si>
    <t>R592000111</t>
  </si>
  <si>
    <t>výztuž do betonu OC síť drát 6mm, oko 150mm</t>
  </si>
  <si>
    <t>59554748</t>
  </si>
  <si>
    <t>výztuž do betonu OC síť drát 6mm, oko 150mm - s umístěním do kce</t>
  </si>
  <si>
    <t>(4*3*2+1*3*4)*0,0036</t>
  </si>
  <si>
    <t>95</t>
  </si>
  <si>
    <t>327351211</t>
  </si>
  <si>
    <t>Bednění opěrných zdí a valů svislých i skloněných zřízení</t>
  </si>
  <si>
    <t>-1844652583</t>
  </si>
  <si>
    <t>Bednění opěrných zdí a valů svislých i skloněných, výšky do 20 m zřízení</t>
  </si>
  <si>
    <t>"2101-2108 a situace" 1,2*4+0,6*4+0,6*3*2*4+0,7*0,9*4+0,4*0,9*4</t>
  </si>
  <si>
    <t>96</t>
  </si>
  <si>
    <t>327351221</t>
  </si>
  <si>
    <t>Bednění opěrných zdí a valů svislých i skloněných odstranění</t>
  </si>
  <si>
    <t>-935287048</t>
  </si>
  <si>
    <t>Bednění opěrných zdí a valů svislých i skloněných, výšky do 20 m odstranění</t>
  </si>
  <si>
    <t>97</t>
  </si>
  <si>
    <t>R338000001</t>
  </si>
  <si>
    <t>Bednící tvárnice 300x500x250mm vč.vyzdění základových kcí</t>
  </si>
  <si>
    <t>-383879223</t>
  </si>
  <si>
    <t>"2101-2108 a situace" 14*6+8*6+7*6+2*6</t>
  </si>
  <si>
    <t>98</t>
  </si>
  <si>
    <t>R338000002</t>
  </si>
  <si>
    <t>Schodišťový betonový blok povrch vymývaný černý - 1500x350x150mm</t>
  </si>
  <si>
    <t>-1978537767</t>
  </si>
  <si>
    <t>"2101-2108 a situace" 11*2*2</t>
  </si>
  <si>
    <t>99</t>
  </si>
  <si>
    <t>R338000003</t>
  </si>
  <si>
    <t>OC pruty průměr 10mm - výztuž do betonu</t>
  </si>
  <si>
    <t>1469072706</t>
  </si>
  <si>
    <t>"2101-2108 a situace" 6*2*4+6*2*2,5+6*2*2,6+6*2*1+2*14*3+2*2*8*3+2*2*3</t>
  </si>
  <si>
    <t>100</t>
  </si>
  <si>
    <t>R338000004</t>
  </si>
  <si>
    <t>OC pruty průměr 16mm - výztuž do betonu</t>
  </si>
  <si>
    <t>-1325877555</t>
  </si>
  <si>
    <t>"2101-2108 a situace" 5,5/0,4*2*1,6</t>
  </si>
  <si>
    <t>101</t>
  </si>
  <si>
    <t>R338000005</t>
  </si>
  <si>
    <t>Tvárnice betonová 400x250x200 mm, štípaná - barva přírodní, vč.vyzdění opěrné stěny</t>
  </si>
  <si>
    <t>-1487397868</t>
  </si>
  <si>
    <t>"situace a 2104" (5,6/0,4)*(1/0,2)*1,1</t>
  </si>
  <si>
    <t>102</t>
  </si>
  <si>
    <t>R338000006</t>
  </si>
  <si>
    <t>Plotová stříška 400 x 200 mm, štípaná - barva přírodní, s osazením na opěrnou stěnu</t>
  </si>
  <si>
    <t>550409276</t>
  </si>
  <si>
    <t>"situace a 2104" 5,6/0,20</t>
  </si>
  <si>
    <t>103</t>
  </si>
  <si>
    <t>R998000001</t>
  </si>
  <si>
    <t>Přesun hmot pro pozemní komunikace s dlážděným krytem (822 2.3 a 5.3)</t>
  </si>
  <si>
    <t>300806761</t>
  </si>
  <si>
    <t>"2101-2108 a situace" 908,165+8181,287+3564,166*2+0,125+3,432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</si>
  <si>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</si>
  <si>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</si>
  <si>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</si>
  <si>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</si>
  <si>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</si>
  <si>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</si>
  <si>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</si>
  <si>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</si>
  <si>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</si>
  <si>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</si>
  <si>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</si>
  <si>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</si>
  <si>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</si>
  <si>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</si>
  <si>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</si>
  <si>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</si>
  <si>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</si>
  <si>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</si>
  <si>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</si>
  <si>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</si>
  <si>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</si>
  <si>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</si>
  <si>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</si>
  <si>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</si>
  <si>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</si>
  <si>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</si>
  <si>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</si>
  <si>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</si>
  <si>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</si>
  <si>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</si>
  <si>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</si>
  <si>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</si>
  <si>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</si>
  <si>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</si>
  <si>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</si>
  <si>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</si>
  <si>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</si>
  <si>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</si>
  <si>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</si>
  <si>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</si>
  <si>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</si>
  <si>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</si>
  <si>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</si>
  <si>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</si>
  <si>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</si>
  <si>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</si>
  <si>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</si>
  <si>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</si>
  <si>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</si>
  <si>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</si>
  <si>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</si>
  <si>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</si>
  <si>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</si>
  <si>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</si>
  <si>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</si>
  <si>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</si>
  <si>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</si>
  <si>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</si>
  <si>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</si>
  <si>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</si>
  <si>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</si>
  <si>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</si>
  <si>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</si>
  <si>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</si>
  <si>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</si>
  <si>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</si>
  <si>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</si>
  <si>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</si>
  <si>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</si>
  <si>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</si>
  <si>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</si>
  <si>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</si>
  <si>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</si>
  <si>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</si>
  <si>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</si>
  <si>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</si>
  <si>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</si>
  <si>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</si>
  <si>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</si>
  <si>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</si>
  <si>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</si>
  <si>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</si>
  <si>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</si>
  <si>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</si>
  <si>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</si>
  <si>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</si>
  <si>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</si>
  <si>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</si>
  <si>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</si>
  <si>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</si>
  <si>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</si>
  <si>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</si>
  <si>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</si>
  <si>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</si>
  <si>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</si>
  <si>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</si>
  <si>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</si>
  <si>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</si>
  <si>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</si>
  <si>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</si>
  <si>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</si>
  <si>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</si>
  <si>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</si>
  <si>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</si>
  <si>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</si>
  <si>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</si>
  <si>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</si>
  <si>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</si>
  <si>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</si>
  <si>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</si>
  <si>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</si>
  <si>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</si>
  <si>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</si>
  <si>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</si>
  <si>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</si>
  <si>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</si>
  <si>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</si>
  <si>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</si>
  <si>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</si>
  <si>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</si>
  <si>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</si>
  <si>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</si>
  <si>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</si>
  <si>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</si>
  <si>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</si>
  <si>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</si>
  <si>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</si>
  <si>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</si>
  <si>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</si>
  <si>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</si>
  <si>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</si>
  <si>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</si>
  <si>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</si>
  <si>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</si>
  <si>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</si>
  <si>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</si>
  <si>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</si>
  <si>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</si>
  <si>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</si>
  <si>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</si>
  <si>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</si>
  <si>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</si>
  <si>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</si>
  <si>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</si>
  <si>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</si>
  <si>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</si>
  <si>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</si>
  <si>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</si>
  <si>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</si>
  <si>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</si>
  <si>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</si>
  <si>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</si>
  <si>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</si>
  <si>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</si>
  <si>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</si>
  <si>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</si>
  <si>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</si>
  <si>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</si>
  <si>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</si>
  <si>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</si>
  <si>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</si>
  <si>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</si>
  <si>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</si>
  <si>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</si>
  <si>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</si>
  <si>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</si>
  <si>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</si>
  <si>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</si>
  <si>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</si>
  <si>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</si>
  <si>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</si>
  <si>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</si>
  <si>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</si>
  <si>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</si>
  <si>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</si>
  <si>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</si>
  <si>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</si>
  <si>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</si>
  <si>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</si>
  <si>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</si>
  <si>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</si>
  <si>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</si>
  <si>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</si>
  <si>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SO 03</t>
  </si>
  <si>
    <t>SO 03 - Komunikace - venkovní úpravy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</si>
</sst>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21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22" xfId="0" applyNumberFormat="1" applyFont="1" applyBorder="1" applyAlignment="1">
      <alignment vertical="center"/>
    </xf>
    <xf numFmtId="4" fontId="28" fillId="0" borderId="23" xfId="0" applyNumberFormat="1" applyFont="1" applyBorder="1" applyAlignment="1">
      <alignment vertical="center"/>
    </xf>
    <xf numFmtId="166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2" fillId="0" borderId="13" xfId="0" applyNumberFormat="1" applyFont="1" applyBorder="1" applyAlignment="1">
      <alignment/>
    </xf>
    <xf numFmtId="166" fontId="32" fillId="0" borderId="14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1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2" borderId="0" xfId="20" applyFont="1" applyFill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L56" sqref="L5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05" t="s">
        <v>8</v>
      </c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E4" s="30" t="s">
        <v>14</v>
      </c>
      <c r="BS4" s="21" t="s">
        <v>15</v>
      </c>
    </row>
    <row r="5" spans="2:71" ht="14.45" customHeight="1">
      <c r="B5" s="25"/>
      <c r="C5" s="26"/>
      <c r="D5" s="31" t="s">
        <v>16</v>
      </c>
      <c r="E5" s="26"/>
      <c r="F5" s="26"/>
      <c r="G5" s="26"/>
      <c r="H5" s="26"/>
      <c r="I5" s="26"/>
      <c r="J5" s="26"/>
      <c r="K5" s="292" t="s">
        <v>17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6"/>
      <c r="AQ5" s="28"/>
      <c r="BE5" s="290" t="s">
        <v>18</v>
      </c>
      <c r="BS5" s="21" t="s">
        <v>9</v>
      </c>
    </row>
    <row r="6" spans="2:71" ht="36.95" customHeight="1">
      <c r="B6" s="25"/>
      <c r="C6" s="26"/>
      <c r="D6" s="33" t="s">
        <v>19</v>
      </c>
      <c r="E6" s="26"/>
      <c r="F6" s="26"/>
      <c r="G6" s="26"/>
      <c r="H6" s="26"/>
      <c r="I6" s="26"/>
      <c r="J6" s="26"/>
      <c r="K6" s="294" t="s">
        <v>20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6"/>
      <c r="AQ6" s="28"/>
      <c r="BE6" s="291"/>
      <c r="BS6" s="21" t="s">
        <v>9</v>
      </c>
    </row>
    <row r="7" spans="2:71" ht="14.45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23</v>
      </c>
      <c r="AO7" s="26"/>
      <c r="AP7" s="26"/>
      <c r="AQ7" s="28"/>
      <c r="BE7" s="291"/>
      <c r="BS7" s="21" t="s">
        <v>9</v>
      </c>
    </row>
    <row r="8" spans="2:71" ht="14.45" customHeight="1">
      <c r="B8" s="25"/>
      <c r="C8" s="26"/>
      <c r="D8" s="34" t="s">
        <v>24</v>
      </c>
      <c r="E8" s="26"/>
      <c r="F8" s="26"/>
      <c r="G8" s="26"/>
      <c r="H8" s="26"/>
      <c r="I8" s="26"/>
      <c r="J8" s="26"/>
      <c r="K8" s="32" t="s">
        <v>25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26</v>
      </c>
      <c r="AL8" s="26"/>
      <c r="AM8" s="26"/>
      <c r="AN8" s="35" t="s">
        <v>27</v>
      </c>
      <c r="AO8" s="26"/>
      <c r="AP8" s="26"/>
      <c r="AQ8" s="28"/>
      <c r="BE8" s="291"/>
      <c r="BS8" s="21" t="s">
        <v>9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291"/>
      <c r="BS9" s="21" t="s">
        <v>9</v>
      </c>
    </row>
    <row r="10" spans="2:71" ht="14.45" customHeight="1">
      <c r="B10" s="25"/>
      <c r="C10" s="26"/>
      <c r="D10" s="34" t="s">
        <v>28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29</v>
      </c>
      <c r="AL10" s="26"/>
      <c r="AM10" s="26"/>
      <c r="AN10" s="32" t="s">
        <v>5</v>
      </c>
      <c r="AO10" s="26"/>
      <c r="AP10" s="26"/>
      <c r="AQ10" s="28"/>
      <c r="BE10" s="291"/>
      <c r="BS10" s="21" t="s">
        <v>9</v>
      </c>
    </row>
    <row r="11" spans="2:71" ht="18.4" customHeight="1">
      <c r="B11" s="25"/>
      <c r="C11" s="26"/>
      <c r="D11" s="26"/>
      <c r="E11" s="32" t="s">
        <v>25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5</v>
      </c>
      <c r="AO11" s="26"/>
      <c r="AP11" s="26"/>
      <c r="AQ11" s="28"/>
      <c r="BE11" s="291"/>
      <c r="BS11" s="21" t="s">
        <v>9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291"/>
      <c r="BS12" s="21" t="s">
        <v>9</v>
      </c>
    </row>
    <row r="13" spans="2:71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29</v>
      </c>
      <c r="AL13" s="26"/>
      <c r="AM13" s="26"/>
      <c r="AN13" s="36" t="s">
        <v>32</v>
      </c>
      <c r="AO13" s="26"/>
      <c r="AP13" s="26"/>
      <c r="AQ13" s="28"/>
      <c r="BE13" s="291"/>
      <c r="BS13" s="21" t="s">
        <v>9</v>
      </c>
    </row>
    <row r="14" spans="2:71" ht="15">
      <c r="B14" s="25"/>
      <c r="C14" s="26"/>
      <c r="D14" s="26"/>
      <c r="E14" s="295" t="s">
        <v>32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291"/>
      <c r="BS14" s="21" t="s">
        <v>9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291"/>
      <c r="BS15" s="21" t="s">
        <v>6</v>
      </c>
    </row>
    <row r="16" spans="2:71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29</v>
      </c>
      <c r="AL16" s="26"/>
      <c r="AM16" s="26"/>
      <c r="AN16" s="32" t="s">
        <v>5</v>
      </c>
      <c r="AO16" s="26"/>
      <c r="AP16" s="26"/>
      <c r="AQ16" s="28"/>
      <c r="BE16" s="291"/>
      <c r="BS16" s="21" t="s">
        <v>6</v>
      </c>
    </row>
    <row r="17" spans="2:71" ht="18.4" customHeight="1">
      <c r="B17" s="25"/>
      <c r="C17" s="26"/>
      <c r="D17" s="26"/>
      <c r="E17" s="32" t="s">
        <v>25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5</v>
      </c>
      <c r="AO17" s="26"/>
      <c r="AP17" s="26"/>
      <c r="AQ17" s="28"/>
      <c r="BE17" s="291"/>
      <c r="BS17" s="21" t="s">
        <v>34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291"/>
      <c r="BS18" s="21" t="s">
        <v>9</v>
      </c>
    </row>
    <row r="19" spans="2:71" ht="14.45" customHeight="1">
      <c r="B19" s="25"/>
      <c r="C19" s="26"/>
      <c r="D19" s="34" t="s">
        <v>35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291"/>
      <c r="BS19" s="21" t="s">
        <v>9</v>
      </c>
    </row>
    <row r="20" spans="2:71" ht="22.5" customHeight="1">
      <c r="B20" s="25"/>
      <c r="C20" s="26"/>
      <c r="D20" s="26"/>
      <c r="E20" s="297" t="s">
        <v>5</v>
      </c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6"/>
      <c r="AP20" s="26"/>
      <c r="AQ20" s="28"/>
      <c r="BE20" s="291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291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291"/>
    </row>
    <row r="23" spans="2:57" s="1" customFormat="1" ht="25.9" customHeight="1">
      <c r="B23" s="38"/>
      <c r="C23" s="39"/>
      <c r="D23" s="40" t="s">
        <v>36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298">
        <f>ROUND(AG51,2)</f>
        <v>0</v>
      </c>
      <c r="AL23" s="299"/>
      <c r="AM23" s="299"/>
      <c r="AN23" s="299"/>
      <c r="AO23" s="299"/>
      <c r="AP23" s="39"/>
      <c r="AQ23" s="42"/>
      <c r="BE23" s="291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291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00" t="s">
        <v>37</v>
      </c>
      <c r="M25" s="300"/>
      <c r="N25" s="300"/>
      <c r="O25" s="300"/>
      <c r="P25" s="39"/>
      <c r="Q25" s="39"/>
      <c r="R25" s="39"/>
      <c r="S25" s="39"/>
      <c r="T25" s="39"/>
      <c r="U25" s="39"/>
      <c r="V25" s="39"/>
      <c r="W25" s="300" t="s">
        <v>38</v>
      </c>
      <c r="X25" s="300"/>
      <c r="Y25" s="300"/>
      <c r="Z25" s="300"/>
      <c r="AA25" s="300"/>
      <c r="AB25" s="300"/>
      <c r="AC25" s="300"/>
      <c r="AD25" s="300"/>
      <c r="AE25" s="300"/>
      <c r="AF25" s="39"/>
      <c r="AG25" s="39"/>
      <c r="AH25" s="39"/>
      <c r="AI25" s="39"/>
      <c r="AJ25" s="39"/>
      <c r="AK25" s="300" t="s">
        <v>39</v>
      </c>
      <c r="AL25" s="300"/>
      <c r="AM25" s="300"/>
      <c r="AN25" s="300"/>
      <c r="AO25" s="300"/>
      <c r="AP25" s="39"/>
      <c r="AQ25" s="42"/>
      <c r="BE25" s="291"/>
    </row>
    <row r="26" spans="2:57" s="2" customFormat="1" ht="14.45" customHeight="1">
      <c r="B26" s="44"/>
      <c r="C26" s="45"/>
      <c r="D26" s="46" t="s">
        <v>40</v>
      </c>
      <c r="E26" s="45"/>
      <c r="F26" s="46" t="s">
        <v>41</v>
      </c>
      <c r="G26" s="45"/>
      <c r="H26" s="45"/>
      <c r="I26" s="45"/>
      <c r="J26" s="45"/>
      <c r="K26" s="45"/>
      <c r="L26" s="289">
        <v>0.21</v>
      </c>
      <c r="M26" s="288"/>
      <c r="N26" s="288"/>
      <c r="O26" s="288"/>
      <c r="P26" s="45"/>
      <c r="Q26" s="45"/>
      <c r="R26" s="45"/>
      <c r="S26" s="45"/>
      <c r="T26" s="45"/>
      <c r="U26" s="45"/>
      <c r="V26" s="45"/>
      <c r="W26" s="287">
        <f>ROUND(AZ51,2)</f>
        <v>0</v>
      </c>
      <c r="X26" s="288"/>
      <c r="Y26" s="288"/>
      <c r="Z26" s="288"/>
      <c r="AA26" s="288"/>
      <c r="AB26" s="288"/>
      <c r="AC26" s="288"/>
      <c r="AD26" s="288"/>
      <c r="AE26" s="288"/>
      <c r="AF26" s="45"/>
      <c r="AG26" s="45"/>
      <c r="AH26" s="45"/>
      <c r="AI26" s="45"/>
      <c r="AJ26" s="45"/>
      <c r="AK26" s="287">
        <f>ROUND(AV51,2)</f>
        <v>0</v>
      </c>
      <c r="AL26" s="288"/>
      <c r="AM26" s="288"/>
      <c r="AN26" s="288"/>
      <c r="AO26" s="288"/>
      <c r="AP26" s="45"/>
      <c r="AQ26" s="47"/>
      <c r="BE26" s="291"/>
    </row>
    <row r="27" spans="2:57" s="2" customFormat="1" ht="14.45" customHeight="1">
      <c r="B27" s="44"/>
      <c r="C27" s="45"/>
      <c r="D27" s="45"/>
      <c r="E27" s="45"/>
      <c r="F27" s="46" t="s">
        <v>42</v>
      </c>
      <c r="G27" s="45"/>
      <c r="H27" s="45"/>
      <c r="I27" s="45"/>
      <c r="J27" s="45"/>
      <c r="K27" s="45"/>
      <c r="L27" s="289">
        <v>0.15</v>
      </c>
      <c r="M27" s="288"/>
      <c r="N27" s="288"/>
      <c r="O27" s="288"/>
      <c r="P27" s="45"/>
      <c r="Q27" s="45"/>
      <c r="R27" s="45"/>
      <c r="S27" s="45"/>
      <c r="T27" s="45"/>
      <c r="U27" s="45"/>
      <c r="V27" s="45"/>
      <c r="W27" s="287">
        <f>ROUND(BA51,2)</f>
        <v>0</v>
      </c>
      <c r="X27" s="288"/>
      <c r="Y27" s="288"/>
      <c r="Z27" s="288"/>
      <c r="AA27" s="288"/>
      <c r="AB27" s="288"/>
      <c r="AC27" s="288"/>
      <c r="AD27" s="288"/>
      <c r="AE27" s="288"/>
      <c r="AF27" s="45"/>
      <c r="AG27" s="45"/>
      <c r="AH27" s="45"/>
      <c r="AI27" s="45"/>
      <c r="AJ27" s="45"/>
      <c r="AK27" s="287">
        <f>ROUND(AW51,2)</f>
        <v>0</v>
      </c>
      <c r="AL27" s="288"/>
      <c r="AM27" s="288"/>
      <c r="AN27" s="288"/>
      <c r="AO27" s="288"/>
      <c r="AP27" s="45"/>
      <c r="AQ27" s="47"/>
      <c r="BE27" s="291"/>
    </row>
    <row r="28" spans="2:57" s="2" customFormat="1" ht="14.45" customHeight="1" hidden="1">
      <c r="B28" s="44"/>
      <c r="C28" s="45"/>
      <c r="D28" s="45"/>
      <c r="E28" s="45"/>
      <c r="F28" s="46" t="s">
        <v>43</v>
      </c>
      <c r="G28" s="45"/>
      <c r="H28" s="45"/>
      <c r="I28" s="45"/>
      <c r="J28" s="45"/>
      <c r="K28" s="45"/>
      <c r="L28" s="289">
        <v>0.21</v>
      </c>
      <c r="M28" s="288"/>
      <c r="N28" s="288"/>
      <c r="O28" s="288"/>
      <c r="P28" s="45"/>
      <c r="Q28" s="45"/>
      <c r="R28" s="45"/>
      <c r="S28" s="45"/>
      <c r="T28" s="45"/>
      <c r="U28" s="45"/>
      <c r="V28" s="45"/>
      <c r="W28" s="287">
        <f>ROUND(BB51,2)</f>
        <v>0</v>
      </c>
      <c r="X28" s="288"/>
      <c r="Y28" s="288"/>
      <c r="Z28" s="288"/>
      <c r="AA28" s="288"/>
      <c r="AB28" s="288"/>
      <c r="AC28" s="288"/>
      <c r="AD28" s="288"/>
      <c r="AE28" s="288"/>
      <c r="AF28" s="45"/>
      <c r="AG28" s="45"/>
      <c r="AH28" s="45"/>
      <c r="AI28" s="45"/>
      <c r="AJ28" s="45"/>
      <c r="AK28" s="287">
        <v>0</v>
      </c>
      <c r="AL28" s="288"/>
      <c r="AM28" s="288"/>
      <c r="AN28" s="288"/>
      <c r="AO28" s="288"/>
      <c r="AP28" s="45"/>
      <c r="AQ28" s="47"/>
      <c r="BE28" s="291"/>
    </row>
    <row r="29" spans="2:57" s="2" customFormat="1" ht="14.45" customHeight="1" hidden="1">
      <c r="B29" s="44"/>
      <c r="C29" s="45"/>
      <c r="D29" s="45"/>
      <c r="E29" s="45"/>
      <c r="F29" s="46" t="s">
        <v>44</v>
      </c>
      <c r="G29" s="45"/>
      <c r="H29" s="45"/>
      <c r="I29" s="45"/>
      <c r="J29" s="45"/>
      <c r="K29" s="45"/>
      <c r="L29" s="289">
        <v>0.15</v>
      </c>
      <c r="M29" s="288"/>
      <c r="N29" s="288"/>
      <c r="O29" s="288"/>
      <c r="P29" s="45"/>
      <c r="Q29" s="45"/>
      <c r="R29" s="45"/>
      <c r="S29" s="45"/>
      <c r="T29" s="45"/>
      <c r="U29" s="45"/>
      <c r="V29" s="45"/>
      <c r="W29" s="287">
        <f>ROUND(BC51,2)</f>
        <v>0</v>
      </c>
      <c r="X29" s="288"/>
      <c r="Y29" s="288"/>
      <c r="Z29" s="288"/>
      <c r="AA29" s="288"/>
      <c r="AB29" s="288"/>
      <c r="AC29" s="288"/>
      <c r="AD29" s="288"/>
      <c r="AE29" s="288"/>
      <c r="AF29" s="45"/>
      <c r="AG29" s="45"/>
      <c r="AH29" s="45"/>
      <c r="AI29" s="45"/>
      <c r="AJ29" s="45"/>
      <c r="AK29" s="287">
        <v>0</v>
      </c>
      <c r="AL29" s="288"/>
      <c r="AM29" s="288"/>
      <c r="AN29" s="288"/>
      <c r="AO29" s="288"/>
      <c r="AP29" s="45"/>
      <c r="AQ29" s="47"/>
      <c r="BE29" s="291"/>
    </row>
    <row r="30" spans="2:57" s="2" customFormat="1" ht="14.45" customHeight="1" hidden="1">
      <c r="B30" s="44"/>
      <c r="C30" s="45"/>
      <c r="D30" s="45"/>
      <c r="E30" s="45"/>
      <c r="F30" s="46" t="s">
        <v>45</v>
      </c>
      <c r="G30" s="45"/>
      <c r="H30" s="45"/>
      <c r="I30" s="45"/>
      <c r="J30" s="45"/>
      <c r="K30" s="45"/>
      <c r="L30" s="289">
        <v>0</v>
      </c>
      <c r="M30" s="288"/>
      <c r="N30" s="288"/>
      <c r="O30" s="288"/>
      <c r="P30" s="45"/>
      <c r="Q30" s="45"/>
      <c r="R30" s="45"/>
      <c r="S30" s="45"/>
      <c r="T30" s="45"/>
      <c r="U30" s="45"/>
      <c r="V30" s="45"/>
      <c r="W30" s="287">
        <f>ROUND(BD51,2)</f>
        <v>0</v>
      </c>
      <c r="X30" s="288"/>
      <c r="Y30" s="288"/>
      <c r="Z30" s="288"/>
      <c r="AA30" s="288"/>
      <c r="AB30" s="288"/>
      <c r="AC30" s="288"/>
      <c r="AD30" s="288"/>
      <c r="AE30" s="288"/>
      <c r="AF30" s="45"/>
      <c r="AG30" s="45"/>
      <c r="AH30" s="45"/>
      <c r="AI30" s="45"/>
      <c r="AJ30" s="45"/>
      <c r="AK30" s="287">
        <v>0</v>
      </c>
      <c r="AL30" s="288"/>
      <c r="AM30" s="288"/>
      <c r="AN30" s="288"/>
      <c r="AO30" s="288"/>
      <c r="AP30" s="45"/>
      <c r="AQ30" s="47"/>
      <c r="BE30" s="291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291"/>
    </row>
    <row r="32" spans="2:57" s="1" customFormat="1" ht="25.9" customHeight="1">
      <c r="B32" s="38"/>
      <c r="C32" s="48"/>
      <c r="D32" s="49" t="s">
        <v>46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47</v>
      </c>
      <c r="U32" s="50"/>
      <c r="V32" s="50"/>
      <c r="W32" s="50"/>
      <c r="X32" s="301" t="s">
        <v>48</v>
      </c>
      <c r="Y32" s="302"/>
      <c r="Z32" s="302"/>
      <c r="AA32" s="302"/>
      <c r="AB32" s="302"/>
      <c r="AC32" s="50"/>
      <c r="AD32" s="50"/>
      <c r="AE32" s="50"/>
      <c r="AF32" s="50"/>
      <c r="AG32" s="50"/>
      <c r="AH32" s="50"/>
      <c r="AI32" s="50"/>
      <c r="AJ32" s="50"/>
      <c r="AK32" s="303">
        <f>SUM(AK23:AK30)</f>
        <v>0</v>
      </c>
      <c r="AL32" s="302"/>
      <c r="AM32" s="302"/>
      <c r="AN32" s="302"/>
      <c r="AO32" s="304"/>
      <c r="AP32" s="48"/>
      <c r="AQ32" s="52"/>
      <c r="BE32" s="291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38"/>
    </row>
    <row r="39" spans="2:44" s="1" customFormat="1" ht="36.95" customHeight="1">
      <c r="B39" s="38"/>
      <c r="C39" s="58" t="s">
        <v>49</v>
      </c>
      <c r="AR39" s="38"/>
    </row>
    <row r="40" spans="2:44" s="1" customFormat="1" ht="6.95" customHeight="1">
      <c r="B40" s="38"/>
      <c r="AR40" s="38"/>
    </row>
    <row r="41" spans="2:44" s="3" customFormat="1" ht="14.45" customHeight="1">
      <c r="B41" s="59"/>
      <c r="C41" s="60" t="s">
        <v>16</v>
      </c>
      <c r="L41" s="3" t="str">
        <f>K5</f>
        <v>07-17-RP</v>
      </c>
      <c r="AR41" s="59"/>
    </row>
    <row r="42" spans="2:44" s="4" customFormat="1" ht="36.95" customHeight="1">
      <c r="B42" s="61"/>
      <c r="C42" s="62" t="s">
        <v>19</v>
      </c>
      <c r="L42" s="312" t="str">
        <f>K6</f>
        <v>Krajská knihovna Vysočiny – budovy KKV</v>
      </c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R42" s="61"/>
    </row>
    <row r="43" spans="2:44" s="1" customFormat="1" ht="6.95" customHeight="1">
      <c r="B43" s="38"/>
      <c r="AR43" s="38"/>
    </row>
    <row r="44" spans="2:44" s="1" customFormat="1" ht="15">
      <c r="B44" s="38"/>
      <c r="C44" s="60" t="s">
        <v>24</v>
      </c>
      <c r="L44" s="63" t="str">
        <f>IF(K8="","",K8)</f>
        <v xml:space="preserve"> </v>
      </c>
      <c r="AI44" s="60" t="s">
        <v>26</v>
      </c>
      <c r="AM44" s="314" t="str">
        <f>IF(AN8="","",AN8)</f>
        <v>28. 1. 2018</v>
      </c>
      <c r="AN44" s="314"/>
      <c r="AR44" s="38"/>
    </row>
    <row r="45" spans="2:44" s="1" customFormat="1" ht="6.95" customHeight="1">
      <c r="B45" s="38"/>
      <c r="AR45" s="38"/>
    </row>
    <row r="46" spans="2:56" s="1" customFormat="1" ht="15">
      <c r="B46" s="38"/>
      <c r="C46" s="60" t="s">
        <v>28</v>
      </c>
      <c r="L46" s="3" t="str">
        <f>IF(E11="","",E11)</f>
        <v xml:space="preserve"> </v>
      </c>
      <c r="AI46" s="60" t="s">
        <v>33</v>
      </c>
      <c r="AM46" s="315" t="str">
        <f>IF(E17="","",E17)</f>
        <v xml:space="preserve"> </v>
      </c>
      <c r="AN46" s="315"/>
      <c r="AO46" s="315"/>
      <c r="AP46" s="315"/>
      <c r="AR46" s="38"/>
      <c r="AS46" s="316" t="s">
        <v>50</v>
      </c>
      <c r="AT46" s="317"/>
      <c r="AU46" s="65"/>
      <c r="AV46" s="65"/>
      <c r="AW46" s="65"/>
      <c r="AX46" s="65"/>
      <c r="AY46" s="65"/>
      <c r="AZ46" s="65"/>
      <c r="BA46" s="65"/>
      <c r="BB46" s="65"/>
      <c r="BC46" s="65"/>
      <c r="BD46" s="66"/>
    </row>
    <row r="47" spans="2:56" s="1" customFormat="1" ht="15">
      <c r="B47" s="38"/>
      <c r="C47" s="60" t="s">
        <v>31</v>
      </c>
      <c r="L47" s="3" t="str">
        <f>IF(E14="Vyplň údaj","",E14)</f>
        <v/>
      </c>
      <c r="AR47" s="38"/>
      <c r="AS47" s="318"/>
      <c r="AT47" s="319"/>
      <c r="AU47" s="39"/>
      <c r="AV47" s="39"/>
      <c r="AW47" s="39"/>
      <c r="AX47" s="39"/>
      <c r="AY47" s="39"/>
      <c r="AZ47" s="39"/>
      <c r="BA47" s="39"/>
      <c r="BB47" s="39"/>
      <c r="BC47" s="39"/>
      <c r="BD47" s="67"/>
    </row>
    <row r="48" spans="2:56" s="1" customFormat="1" ht="10.9" customHeight="1">
      <c r="B48" s="38"/>
      <c r="AR48" s="38"/>
      <c r="AS48" s="318"/>
      <c r="AT48" s="319"/>
      <c r="AU48" s="39"/>
      <c r="AV48" s="39"/>
      <c r="AW48" s="39"/>
      <c r="AX48" s="39"/>
      <c r="AY48" s="39"/>
      <c r="AZ48" s="39"/>
      <c r="BA48" s="39"/>
      <c r="BB48" s="39"/>
      <c r="BC48" s="39"/>
      <c r="BD48" s="67"/>
    </row>
    <row r="49" spans="2:56" s="1" customFormat="1" ht="29.25" customHeight="1">
      <c r="B49" s="38"/>
      <c r="C49" s="320" t="s">
        <v>51</v>
      </c>
      <c r="D49" s="321"/>
      <c r="E49" s="321"/>
      <c r="F49" s="321"/>
      <c r="G49" s="321"/>
      <c r="H49" s="68"/>
      <c r="I49" s="322" t="s">
        <v>52</v>
      </c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3" t="s">
        <v>53</v>
      </c>
      <c r="AH49" s="321"/>
      <c r="AI49" s="321"/>
      <c r="AJ49" s="321"/>
      <c r="AK49" s="321"/>
      <c r="AL49" s="321"/>
      <c r="AM49" s="321"/>
      <c r="AN49" s="322" t="s">
        <v>54</v>
      </c>
      <c r="AO49" s="321"/>
      <c r="AP49" s="321"/>
      <c r="AQ49" s="69" t="s">
        <v>55</v>
      </c>
      <c r="AR49" s="38"/>
      <c r="AS49" s="70" t="s">
        <v>56</v>
      </c>
      <c r="AT49" s="71" t="s">
        <v>57</v>
      </c>
      <c r="AU49" s="71" t="s">
        <v>58</v>
      </c>
      <c r="AV49" s="71" t="s">
        <v>59</v>
      </c>
      <c r="AW49" s="71" t="s">
        <v>60</v>
      </c>
      <c r="AX49" s="71" t="s">
        <v>61</v>
      </c>
      <c r="AY49" s="71" t="s">
        <v>62</v>
      </c>
      <c r="AZ49" s="71" t="s">
        <v>63</v>
      </c>
      <c r="BA49" s="71" t="s">
        <v>64</v>
      </c>
      <c r="BB49" s="71" t="s">
        <v>65</v>
      </c>
      <c r="BC49" s="71" t="s">
        <v>66</v>
      </c>
      <c r="BD49" s="72" t="s">
        <v>67</v>
      </c>
    </row>
    <row r="50" spans="2:56" s="1" customFormat="1" ht="10.9" customHeight="1">
      <c r="B50" s="38"/>
      <c r="AR50" s="38"/>
      <c r="AS50" s="73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</row>
    <row r="51" spans="2:90" s="4" customFormat="1" ht="32.45" customHeight="1">
      <c r="B51" s="61"/>
      <c r="C51" s="74" t="s">
        <v>68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310">
        <f>ROUND(AG52,2)</f>
        <v>0</v>
      </c>
      <c r="AH51" s="310"/>
      <c r="AI51" s="310"/>
      <c r="AJ51" s="310"/>
      <c r="AK51" s="310"/>
      <c r="AL51" s="310"/>
      <c r="AM51" s="310"/>
      <c r="AN51" s="311">
        <f>SUM(AG51,AT51)</f>
        <v>0</v>
      </c>
      <c r="AO51" s="311"/>
      <c r="AP51" s="311"/>
      <c r="AQ51" s="76" t="s">
        <v>5</v>
      </c>
      <c r="AR51" s="61"/>
      <c r="AS51" s="77">
        <f>ROUND(AS52,2)</f>
        <v>0</v>
      </c>
      <c r="AT51" s="78">
        <f>ROUND(SUM(AV51:AW51),2)</f>
        <v>0</v>
      </c>
      <c r="AU51" s="79">
        <f>ROUND(AU52,5)</f>
        <v>0</v>
      </c>
      <c r="AV51" s="78">
        <f>ROUND(AZ51*L26,2)</f>
        <v>0</v>
      </c>
      <c r="AW51" s="78">
        <f>ROUND(BA51*L27,2)</f>
        <v>0</v>
      </c>
      <c r="AX51" s="78">
        <f>ROUND(BB51*L26,2)</f>
        <v>0</v>
      </c>
      <c r="AY51" s="78">
        <f>ROUND(BC51*L27,2)</f>
        <v>0</v>
      </c>
      <c r="AZ51" s="78">
        <f>ROUND(AZ52,2)</f>
        <v>0</v>
      </c>
      <c r="BA51" s="78">
        <f>ROUND(BA52,2)</f>
        <v>0</v>
      </c>
      <c r="BB51" s="78">
        <f>ROUND(BB52,2)</f>
        <v>0</v>
      </c>
      <c r="BC51" s="78">
        <f>ROUND(BC52,2)</f>
        <v>0</v>
      </c>
      <c r="BD51" s="80">
        <f>ROUND(BD52,2)</f>
        <v>0</v>
      </c>
      <c r="BS51" s="62" t="s">
        <v>69</v>
      </c>
      <c r="BT51" s="62" t="s">
        <v>70</v>
      </c>
      <c r="BU51" s="81" t="s">
        <v>71</v>
      </c>
      <c r="BV51" s="62" t="s">
        <v>72</v>
      </c>
      <c r="BW51" s="62" t="s">
        <v>7</v>
      </c>
      <c r="BX51" s="62" t="s">
        <v>73</v>
      </c>
      <c r="CL51" s="62" t="s">
        <v>5</v>
      </c>
    </row>
    <row r="52" spans="1:91" s="5" customFormat="1" ht="22.5" customHeight="1">
      <c r="A52" s="82" t="s">
        <v>74</v>
      </c>
      <c r="B52" s="83"/>
      <c r="C52" s="84"/>
      <c r="D52" s="309" t="s">
        <v>845</v>
      </c>
      <c r="E52" s="309"/>
      <c r="F52" s="309"/>
      <c r="G52" s="309"/>
      <c r="H52" s="309"/>
      <c r="I52" s="85"/>
      <c r="J52" s="309" t="s">
        <v>76</v>
      </c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7">
        <f>'SO 03 - Komunikace - venkovn...'!J27</f>
        <v>0</v>
      </c>
      <c r="AH52" s="308"/>
      <c r="AI52" s="308"/>
      <c r="AJ52" s="308"/>
      <c r="AK52" s="308"/>
      <c r="AL52" s="308"/>
      <c r="AM52" s="308"/>
      <c r="AN52" s="307">
        <f>SUM(AG52,AT52)</f>
        <v>0</v>
      </c>
      <c r="AO52" s="308"/>
      <c r="AP52" s="308"/>
      <c r="AQ52" s="86" t="s">
        <v>77</v>
      </c>
      <c r="AR52" s="83"/>
      <c r="AS52" s="87">
        <v>0</v>
      </c>
      <c r="AT52" s="88">
        <f>ROUND(SUM(AV52:AW52),2)</f>
        <v>0</v>
      </c>
      <c r="AU52" s="89">
        <f>'SO 03 - Komunikace - venkovn...'!P81</f>
        <v>0</v>
      </c>
      <c r="AV52" s="88">
        <f>'SO 03 - Komunikace - venkovn...'!J30</f>
        <v>0</v>
      </c>
      <c r="AW52" s="88">
        <f>'SO 03 - Komunikace - venkovn...'!J31</f>
        <v>0</v>
      </c>
      <c r="AX52" s="88">
        <f>'SO 03 - Komunikace - venkovn...'!J32</f>
        <v>0</v>
      </c>
      <c r="AY52" s="88">
        <f>'SO 03 - Komunikace - venkovn...'!J33</f>
        <v>0</v>
      </c>
      <c r="AZ52" s="88">
        <f>'SO 03 - Komunikace - venkovn...'!F30</f>
        <v>0</v>
      </c>
      <c r="BA52" s="88">
        <f>'SO 03 - Komunikace - venkovn...'!F31</f>
        <v>0</v>
      </c>
      <c r="BB52" s="88">
        <f>'SO 03 - Komunikace - venkovn...'!F32</f>
        <v>0</v>
      </c>
      <c r="BC52" s="88">
        <f>'SO 03 - Komunikace - venkovn...'!F33</f>
        <v>0</v>
      </c>
      <c r="BD52" s="90">
        <f>'SO 03 - Komunikace - venkovn...'!F34</f>
        <v>0</v>
      </c>
      <c r="BT52" s="91" t="s">
        <v>78</v>
      </c>
      <c r="BV52" s="91" t="s">
        <v>72</v>
      </c>
      <c r="BW52" s="91" t="s">
        <v>79</v>
      </c>
      <c r="BX52" s="91" t="s">
        <v>7</v>
      </c>
      <c r="CL52" s="91" t="s">
        <v>5</v>
      </c>
      <c r="CM52" s="91" t="s">
        <v>80</v>
      </c>
    </row>
    <row r="53" spans="2:44" s="1" customFormat="1" ht="30" customHeight="1">
      <c r="B53" s="38"/>
      <c r="AR53" s="38"/>
    </row>
    <row r="54" spans="2:44" s="1" customFormat="1" ht="6.9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38"/>
    </row>
  </sheetData>
  <mergeCells count="41">
    <mergeCell ref="L30:O30"/>
    <mergeCell ref="D52:H52"/>
    <mergeCell ref="J52:AF52"/>
    <mergeCell ref="AG51:AM51"/>
    <mergeCell ref="AN51:AP51"/>
    <mergeCell ref="L42:AO42"/>
    <mergeCell ref="AM44:AN44"/>
    <mergeCell ref="AM46:AP46"/>
    <mergeCell ref="C49:G49"/>
    <mergeCell ref="I49:AF49"/>
    <mergeCell ref="AG49:AM49"/>
    <mergeCell ref="AN49:AP49"/>
    <mergeCell ref="AK32:AO32"/>
    <mergeCell ref="W28:AE28"/>
    <mergeCell ref="AK28:AO28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W27:AE27"/>
    <mergeCell ref="AK27:AO27"/>
    <mergeCell ref="L28: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10 - Komunikace - venkov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9"/>
  <sheetViews>
    <sheetView showGridLines="0" workbookViewId="0" topLeftCell="A1">
      <pane ySplit="1" topLeftCell="A56" activePane="bottomLeft" state="frozen"/>
      <selection pane="bottomLeft" activeCell="E10" sqref="E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93"/>
      <c r="C1" s="93"/>
      <c r="D1" s="94" t="s">
        <v>1</v>
      </c>
      <c r="E1" s="93"/>
      <c r="F1" s="95" t="s">
        <v>81</v>
      </c>
      <c r="G1" s="327" t="s">
        <v>82</v>
      </c>
      <c r="H1" s="327"/>
      <c r="I1" s="96"/>
      <c r="J1" s="95" t="s">
        <v>83</v>
      </c>
      <c r="K1" s="94" t="s">
        <v>84</v>
      </c>
      <c r="L1" s="95" t="s">
        <v>85</v>
      </c>
      <c r="M1" s="95"/>
      <c r="N1" s="95"/>
      <c r="O1" s="95"/>
      <c r="P1" s="95"/>
      <c r="Q1" s="95"/>
      <c r="R1" s="95"/>
      <c r="S1" s="95"/>
      <c r="T1" s="95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05" t="s">
        <v>8</v>
      </c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21" t="s">
        <v>79</v>
      </c>
    </row>
    <row r="3" spans="2:46" ht="6.95" customHeight="1">
      <c r="B3" s="22"/>
      <c r="C3" s="23"/>
      <c r="D3" s="23"/>
      <c r="E3" s="23"/>
      <c r="F3" s="23"/>
      <c r="G3" s="23"/>
      <c r="H3" s="23"/>
      <c r="I3" s="97"/>
      <c r="J3" s="23"/>
      <c r="K3" s="24"/>
      <c r="AT3" s="21" t="s">
        <v>80</v>
      </c>
    </row>
    <row r="4" spans="2:46" ht="36.95" customHeight="1">
      <c r="B4" s="25"/>
      <c r="C4" s="26"/>
      <c r="D4" s="27" t="s">
        <v>86</v>
      </c>
      <c r="E4" s="26"/>
      <c r="F4" s="26"/>
      <c r="G4" s="26"/>
      <c r="H4" s="26"/>
      <c r="I4" s="98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98"/>
      <c r="J5" s="26"/>
      <c r="K5" s="28"/>
    </row>
    <row r="6" spans="2:11" ht="15">
      <c r="B6" s="25"/>
      <c r="C6" s="26"/>
      <c r="D6" s="34" t="s">
        <v>19</v>
      </c>
      <c r="E6" s="26"/>
      <c r="F6" s="26"/>
      <c r="G6" s="26"/>
      <c r="H6" s="26"/>
      <c r="I6" s="98"/>
      <c r="J6" s="26"/>
      <c r="K6" s="28"/>
    </row>
    <row r="7" spans="2:11" ht="22.5" customHeight="1">
      <c r="B7" s="25"/>
      <c r="C7" s="26"/>
      <c r="D7" s="26"/>
      <c r="E7" s="328" t="str">
        <f>'Rekapitulace stavby'!K6</f>
        <v>Krajská knihovna Vysočiny – budovy KKV</v>
      </c>
      <c r="F7" s="329"/>
      <c r="G7" s="329"/>
      <c r="H7" s="329"/>
      <c r="I7" s="98"/>
      <c r="J7" s="26"/>
      <c r="K7" s="28"/>
    </row>
    <row r="8" spans="2:11" s="1" customFormat="1" ht="15">
      <c r="B8" s="38"/>
      <c r="C8" s="39"/>
      <c r="D8" s="34" t="s">
        <v>87</v>
      </c>
      <c r="E8" s="39"/>
      <c r="F8" s="39"/>
      <c r="G8" s="39"/>
      <c r="H8" s="39"/>
      <c r="I8" s="99"/>
      <c r="J8" s="39"/>
      <c r="K8" s="42"/>
    </row>
    <row r="9" spans="2:11" s="1" customFormat="1" ht="36.95" customHeight="1">
      <c r="B9" s="38"/>
      <c r="C9" s="39"/>
      <c r="D9" s="39"/>
      <c r="E9" s="330" t="s">
        <v>846</v>
      </c>
      <c r="F9" s="331"/>
      <c r="G9" s="331"/>
      <c r="H9" s="331"/>
      <c r="I9" s="99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99"/>
      <c r="J10" s="39"/>
      <c r="K10" s="42"/>
    </row>
    <row r="11" spans="2:11" s="1" customFormat="1" ht="14.45" customHeight="1">
      <c r="B11" s="38"/>
      <c r="C11" s="39"/>
      <c r="D11" s="34" t="s">
        <v>21</v>
      </c>
      <c r="E11" s="39"/>
      <c r="F11" s="32" t="s">
        <v>5</v>
      </c>
      <c r="G11" s="39"/>
      <c r="H11" s="39"/>
      <c r="I11" s="100" t="s">
        <v>22</v>
      </c>
      <c r="J11" s="32" t="s">
        <v>5</v>
      </c>
      <c r="K11" s="42"/>
    </row>
    <row r="12" spans="2:11" s="1" customFormat="1" ht="14.45" customHeight="1">
      <c r="B12" s="38"/>
      <c r="C12" s="39"/>
      <c r="D12" s="34" t="s">
        <v>24</v>
      </c>
      <c r="E12" s="39"/>
      <c r="F12" s="32" t="s">
        <v>25</v>
      </c>
      <c r="G12" s="39"/>
      <c r="H12" s="39"/>
      <c r="I12" s="100" t="s">
        <v>26</v>
      </c>
      <c r="J12" s="101" t="str">
        <f>'Rekapitulace stavby'!AN8</f>
        <v>28. 1. 2018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99"/>
      <c r="J13" s="39"/>
      <c r="K13" s="42"/>
    </row>
    <row r="14" spans="2:11" s="1" customFormat="1" ht="14.45" customHeight="1">
      <c r="B14" s="38"/>
      <c r="C14" s="39"/>
      <c r="D14" s="34" t="s">
        <v>28</v>
      </c>
      <c r="E14" s="39"/>
      <c r="F14" s="39"/>
      <c r="G14" s="39"/>
      <c r="H14" s="39"/>
      <c r="I14" s="100" t="s">
        <v>29</v>
      </c>
      <c r="J14" s="32" t="str">
        <f>IF('Rekapitulace stavby'!AN10="","",'Rekapitulace stavby'!AN10)</f>
        <v/>
      </c>
      <c r="K14" s="42"/>
    </row>
    <row r="15" spans="2:11" s="1" customFormat="1" ht="18" customHeight="1">
      <c r="B15" s="38"/>
      <c r="C15" s="39"/>
      <c r="D15" s="39"/>
      <c r="E15" s="32" t="str">
        <f>IF('Rekapitulace stavby'!E11="","",'Rekapitulace stavby'!E11)</f>
        <v xml:space="preserve"> </v>
      </c>
      <c r="F15" s="39"/>
      <c r="G15" s="39"/>
      <c r="H15" s="39"/>
      <c r="I15" s="100" t="s">
        <v>30</v>
      </c>
      <c r="J15" s="32" t="str">
        <f>IF('Rekapitulace stavby'!AN11="","",'Rekapitulace stavby'!AN11)</f>
        <v/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99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00" t="s">
        <v>29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00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99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00" t="s">
        <v>29</v>
      </c>
      <c r="J20" s="32" t="str">
        <f>IF('Rekapitulace stavby'!AN16="","",'Rekapitulace stavby'!AN16)</f>
        <v/>
      </c>
      <c r="K20" s="42"/>
    </row>
    <row r="21" spans="2:11" s="1" customFormat="1" ht="18" customHeight="1">
      <c r="B21" s="38"/>
      <c r="C21" s="39"/>
      <c r="D21" s="39"/>
      <c r="E21" s="32" t="str">
        <f>IF('Rekapitulace stavby'!E17="","",'Rekapitulace stavby'!E17)</f>
        <v xml:space="preserve"> </v>
      </c>
      <c r="F21" s="39"/>
      <c r="G21" s="39"/>
      <c r="H21" s="39"/>
      <c r="I21" s="100" t="s">
        <v>30</v>
      </c>
      <c r="J21" s="32" t="str">
        <f>IF('Rekapitulace stavby'!AN17="","",'Rekapitulace stavby'!AN17)</f>
        <v/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99"/>
      <c r="J22" s="39"/>
      <c r="K22" s="42"/>
    </row>
    <row r="23" spans="2:11" s="1" customFormat="1" ht="14.45" customHeight="1">
      <c r="B23" s="38"/>
      <c r="C23" s="39"/>
      <c r="D23" s="34" t="s">
        <v>35</v>
      </c>
      <c r="E23" s="39"/>
      <c r="F23" s="39"/>
      <c r="G23" s="39"/>
      <c r="H23" s="39"/>
      <c r="I23" s="99"/>
      <c r="J23" s="39"/>
      <c r="K23" s="42"/>
    </row>
    <row r="24" spans="2:11" s="6" customFormat="1" ht="22.5" customHeight="1">
      <c r="B24" s="102"/>
      <c r="C24" s="103"/>
      <c r="D24" s="103"/>
      <c r="E24" s="297" t="s">
        <v>5</v>
      </c>
      <c r="F24" s="297"/>
      <c r="G24" s="297"/>
      <c r="H24" s="297"/>
      <c r="I24" s="104"/>
      <c r="J24" s="103"/>
      <c r="K24" s="105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99"/>
      <c r="J25" s="39"/>
      <c r="K25" s="42"/>
    </row>
    <row r="26" spans="2:11" s="1" customFormat="1" ht="6.95" customHeight="1">
      <c r="B26" s="38"/>
      <c r="C26" s="39"/>
      <c r="D26" s="65"/>
      <c r="E26" s="65"/>
      <c r="F26" s="65"/>
      <c r="G26" s="65"/>
      <c r="H26" s="65"/>
      <c r="I26" s="106"/>
      <c r="J26" s="65"/>
      <c r="K26" s="107"/>
    </row>
    <row r="27" spans="2:11" s="1" customFormat="1" ht="25.35" customHeight="1">
      <c r="B27" s="38"/>
      <c r="C27" s="39"/>
      <c r="D27" s="108" t="s">
        <v>36</v>
      </c>
      <c r="E27" s="39"/>
      <c r="F27" s="39"/>
      <c r="G27" s="39"/>
      <c r="H27" s="39"/>
      <c r="I27" s="99"/>
      <c r="J27" s="109">
        <f>ROUND(J81,2)</f>
        <v>0</v>
      </c>
      <c r="K27" s="42"/>
    </row>
    <row r="28" spans="2:11" s="1" customFormat="1" ht="6.95" customHeight="1">
      <c r="B28" s="38"/>
      <c r="C28" s="39"/>
      <c r="D28" s="65"/>
      <c r="E28" s="65"/>
      <c r="F28" s="65"/>
      <c r="G28" s="65"/>
      <c r="H28" s="65"/>
      <c r="I28" s="106"/>
      <c r="J28" s="65"/>
      <c r="K28" s="107"/>
    </row>
    <row r="29" spans="2:11" s="1" customFormat="1" ht="14.45" customHeight="1">
      <c r="B29" s="38"/>
      <c r="C29" s="39"/>
      <c r="D29" s="39"/>
      <c r="E29" s="39"/>
      <c r="F29" s="43" t="s">
        <v>38</v>
      </c>
      <c r="G29" s="39"/>
      <c r="H29" s="39"/>
      <c r="I29" s="110" t="s">
        <v>37</v>
      </c>
      <c r="J29" s="43" t="s">
        <v>39</v>
      </c>
      <c r="K29" s="42"/>
    </row>
    <row r="30" spans="2:11" s="1" customFormat="1" ht="14.45" customHeight="1">
      <c r="B30" s="38"/>
      <c r="C30" s="39"/>
      <c r="D30" s="46" t="s">
        <v>40</v>
      </c>
      <c r="E30" s="46" t="s">
        <v>41</v>
      </c>
      <c r="F30" s="111">
        <f>ROUND(SUM(BE81:BE398),2)</f>
        <v>0</v>
      </c>
      <c r="G30" s="39"/>
      <c r="H30" s="39"/>
      <c r="I30" s="112">
        <v>0.21</v>
      </c>
      <c r="J30" s="111">
        <f>ROUND(ROUND((SUM(BE81:BE398)),2)*I30,2)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42</v>
      </c>
      <c r="F31" s="111">
        <f>ROUND(SUM(BF81:BF398),2)</f>
        <v>0</v>
      </c>
      <c r="G31" s="39"/>
      <c r="H31" s="39"/>
      <c r="I31" s="112">
        <v>0.15</v>
      </c>
      <c r="J31" s="111">
        <f>ROUND(ROUND((SUM(BF81:BF398)),2)*I31,2)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43</v>
      </c>
      <c r="F32" s="111">
        <f>ROUND(SUM(BG81:BG398),2)</f>
        <v>0</v>
      </c>
      <c r="G32" s="39"/>
      <c r="H32" s="39"/>
      <c r="I32" s="112">
        <v>0.21</v>
      </c>
      <c r="J32" s="111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44</v>
      </c>
      <c r="F33" s="111">
        <f>ROUND(SUM(BH81:BH398),2)</f>
        <v>0</v>
      </c>
      <c r="G33" s="39"/>
      <c r="H33" s="39"/>
      <c r="I33" s="112">
        <v>0.15</v>
      </c>
      <c r="J33" s="111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45</v>
      </c>
      <c r="F34" s="111">
        <f>ROUND(SUM(BI81:BI398),2)</f>
        <v>0</v>
      </c>
      <c r="G34" s="39"/>
      <c r="H34" s="39"/>
      <c r="I34" s="112">
        <v>0</v>
      </c>
      <c r="J34" s="111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99"/>
      <c r="J35" s="39"/>
      <c r="K35" s="42"/>
    </row>
    <row r="36" spans="2:11" s="1" customFormat="1" ht="25.35" customHeight="1">
      <c r="B36" s="38"/>
      <c r="C36" s="113"/>
      <c r="D36" s="114" t="s">
        <v>46</v>
      </c>
      <c r="E36" s="68"/>
      <c r="F36" s="68"/>
      <c r="G36" s="115" t="s">
        <v>47</v>
      </c>
      <c r="H36" s="116" t="s">
        <v>48</v>
      </c>
      <c r="I36" s="117"/>
      <c r="J36" s="118">
        <f>SUM(J27:J34)</f>
        <v>0</v>
      </c>
      <c r="K36" s="119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20"/>
      <c r="J37" s="54"/>
      <c r="K37" s="55"/>
    </row>
    <row r="41" spans="2:11" s="1" customFormat="1" ht="6.95" customHeight="1">
      <c r="B41" s="56"/>
      <c r="C41" s="57"/>
      <c r="D41" s="57"/>
      <c r="E41" s="57"/>
      <c r="F41" s="57"/>
      <c r="G41" s="57"/>
      <c r="H41" s="57"/>
      <c r="I41" s="121"/>
      <c r="J41" s="57"/>
      <c r="K41" s="122"/>
    </row>
    <row r="42" spans="2:11" s="1" customFormat="1" ht="36.95" customHeight="1">
      <c r="B42" s="38"/>
      <c r="C42" s="27" t="s">
        <v>88</v>
      </c>
      <c r="D42" s="39"/>
      <c r="E42" s="39"/>
      <c r="F42" s="39"/>
      <c r="G42" s="39"/>
      <c r="H42" s="39"/>
      <c r="I42" s="99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99"/>
      <c r="J43" s="39"/>
      <c r="K43" s="42"/>
    </row>
    <row r="44" spans="2:11" s="1" customFormat="1" ht="14.45" customHeight="1">
      <c r="B44" s="38"/>
      <c r="C44" s="34" t="s">
        <v>19</v>
      </c>
      <c r="D44" s="39"/>
      <c r="E44" s="39"/>
      <c r="F44" s="39"/>
      <c r="G44" s="39"/>
      <c r="H44" s="39"/>
      <c r="I44" s="99"/>
      <c r="J44" s="39"/>
      <c r="K44" s="42"/>
    </row>
    <row r="45" spans="2:11" s="1" customFormat="1" ht="22.5" customHeight="1">
      <c r="B45" s="38"/>
      <c r="C45" s="39"/>
      <c r="D45" s="39"/>
      <c r="E45" s="328" t="str">
        <f>E7</f>
        <v>Krajská knihovna Vysočiny – budovy KKV</v>
      </c>
      <c r="F45" s="329"/>
      <c r="G45" s="329"/>
      <c r="H45" s="329"/>
      <c r="I45" s="99"/>
      <c r="J45" s="39"/>
      <c r="K45" s="42"/>
    </row>
    <row r="46" spans="2:11" s="1" customFormat="1" ht="14.45" customHeight="1">
      <c r="B46" s="38"/>
      <c r="C46" s="34" t="s">
        <v>87</v>
      </c>
      <c r="D46" s="39"/>
      <c r="E46" s="39"/>
      <c r="F46" s="39"/>
      <c r="G46" s="39"/>
      <c r="H46" s="39"/>
      <c r="I46" s="99"/>
      <c r="J46" s="39"/>
      <c r="K46" s="42"/>
    </row>
    <row r="47" spans="2:11" s="1" customFormat="1" ht="23.25" customHeight="1">
      <c r="B47" s="38"/>
      <c r="C47" s="39"/>
      <c r="D47" s="39"/>
      <c r="E47" s="330" t="str">
        <f>E9</f>
        <v>SO 03 - Komunikace - venkovní úpravy</v>
      </c>
      <c r="F47" s="331"/>
      <c r="G47" s="331"/>
      <c r="H47" s="331"/>
      <c r="I47" s="99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99"/>
      <c r="J48" s="39"/>
      <c r="K48" s="42"/>
    </row>
    <row r="49" spans="2:11" s="1" customFormat="1" ht="18" customHeight="1">
      <c r="B49" s="38"/>
      <c r="C49" s="34" t="s">
        <v>24</v>
      </c>
      <c r="D49" s="39"/>
      <c r="E49" s="39"/>
      <c r="F49" s="32" t="str">
        <f>F12</f>
        <v xml:space="preserve"> </v>
      </c>
      <c r="G49" s="39"/>
      <c r="H49" s="39"/>
      <c r="I49" s="100" t="s">
        <v>26</v>
      </c>
      <c r="J49" s="101" t="str">
        <f>IF(J12="","",J12)</f>
        <v>28. 1. 2018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99"/>
      <c r="J50" s="39"/>
      <c r="K50" s="42"/>
    </row>
    <row r="51" spans="2:11" s="1" customFormat="1" ht="15">
      <c r="B51" s="38"/>
      <c r="C51" s="34" t="s">
        <v>28</v>
      </c>
      <c r="D51" s="39"/>
      <c r="E51" s="39"/>
      <c r="F51" s="32" t="str">
        <f>E15</f>
        <v xml:space="preserve"> </v>
      </c>
      <c r="G51" s="39"/>
      <c r="H51" s="39"/>
      <c r="I51" s="100" t="s">
        <v>33</v>
      </c>
      <c r="J51" s="32" t="str">
        <f>E21</f>
        <v xml:space="preserve"> 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99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99"/>
      <c r="J53" s="39"/>
      <c r="K53" s="42"/>
    </row>
    <row r="54" spans="2:11" s="1" customFormat="1" ht="29.25" customHeight="1">
      <c r="B54" s="38"/>
      <c r="C54" s="123" t="s">
        <v>89</v>
      </c>
      <c r="D54" s="113"/>
      <c r="E54" s="113"/>
      <c r="F54" s="113"/>
      <c r="G54" s="113"/>
      <c r="H54" s="113"/>
      <c r="I54" s="124"/>
      <c r="J54" s="125" t="s">
        <v>90</v>
      </c>
      <c r="K54" s="126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99"/>
      <c r="J55" s="39"/>
      <c r="K55" s="42"/>
    </row>
    <row r="56" spans="2:47" s="1" customFormat="1" ht="29.25" customHeight="1">
      <c r="B56" s="38"/>
      <c r="C56" s="127" t="s">
        <v>91</v>
      </c>
      <c r="D56" s="39"/>
      <c r="E56" s="39"/>
      <c r="F56" s="39"/>
      <c r="G56" s="39"/>
      <c r="H56" s="39"/>
      <c r="I56" s="99"/>
      <c r="J56" s="109">
        <f>J81</f>
        <v>0</v>
      </c>
      <c r="K56" s="42"/>
      <c r="AU56" s="21" t="s">
        <v>92</v>
      </c>
    </row>
    <row r="57" spans="2:11" s="7" customFormat="1" ht="24.95" customHeight="1">
      <c r="B57" s="128"/>
      <c r="C57" s="129"/>
      <c r="D57" s="130" t="s">
        <v>93</v>
      </c>
      <c r="E57" s="131"/>
      <c r="F57" s="131"/>
      <c r="G57" s="131"/>
      <c r="H57" s="131"/>
      <c r="I57" s="132"/>
      <c r="J57" s="133">
        <f>J82</f>
        <v>0</v>
      </c>
      <c r="K57" s="134"/>
    </row>
    <row r="58" spans="2:11" s="8" customFormat="1" ht="19.9" customHeight="1">
      <c r="B58" s="135"/>
      <c r="C58" s="136"/>
      <c r="D58" s="137" t="s">
        <v>94</v>
      </c>
      <c r="E58" s="138"/>
      <c r="F58" s="138"/>
      <c r="G58" s="138"/>
      <c r="H58" s="138"/>
      <c r="I58" s="139"/>
      <c r="J58" s="140">
        <f>J83</f>
        <v>0</v>
      </c>
      <c r="K58" s="141"/>
    </row>
    <row r="59" spans="2:11" s="8" customFormat="1" ht="19.9" customHeight="1">
      <c r="B59" s="135"/>
      <c r="C59" s="136"/>
      <c r="D59" s="137" t="s">
        <v>95</v>
      </c>
      <c r="E59" s="138"/>
      <c r="F59" s="138"/>
      <c r="G59" s="138"/>
      <c r="H59" s="138"/>
      <c r="I59" s="139"/>
      <c r="J59" s="140">
        <f>J297</f>
        <v>0</v>
      </c>
      <c r="K59" s="141"/>
    </row>
    <row r="60" spans="2:11" s="8" customFormat="1" ht="19.9" customHeight="1">
      <c r="B60" s="135"/>
      <c r="C60" s="136"/>
      <c r="D60" s="137" t="s">
        <v>96</v>
      </c>
      <c r="E60" s="138"/>
      <c r="F60" s="138"/>
      <c r="G60" s="138"/>
      <c r="H60" s="138"/>
      <c r="I60" s="139"/>
      <c r="J60" s="140">
        <f>J301</f>
        <v>0</v>
      </c>
      <c r="K60" s="141"/>
    </row>
    <row r="61" spans="2:11" s="8" customFormat="1" ht="19.9" customHeight="1">
      <c r="B61" s="135"/>
      <c r="C61" s="136"/>
      <c r="D61" s="137" t="s">
        <v>97</v>
      </c>
      <c r="E61" s="138"/>
      <c r="F61" s="138"/>
      <c r="G61" s="138"/>
      <c r="H61" s="138"/>
      <c r="I61" s="139"/>
      <c r="J61" s="140">
        <f>J338</f>
        <v>0</v>
      </c>
      <c r="K61" s="141"/>
    </row>
    <row r="62" spans="2:11" s="1" customFormat="1" ht="21.75" customHeight="1">
      <c r="B62" s="38"/>
      <c r="C62" s="39"/>
      <c r="D62" s="39"/>
      <c r="E62" s="39"/>
      <c r="F62" s="39"/>
      <c r="G62" s="39"/>
      <c r="H62" s="39"/>
      <c r="I62" s="99"/>
      <c r="J62" s="39"/>
      <c r="K62" s="42"/>
    </row>
    <row r="63" spans="2:11" s="1" customFormat="1" ht="6.95" customHeight="1">
      <c r="B63" s="53"/>
      <c r="C63" s="54"/>
      <c r="D63" s="54"/>
      <c r="E63" s="54"/>
      <c r="F63" s="54"/>
      <c r="G63" s="54"/>
      <c r="H63" s="54"/>
      <c r="I63" s="120"/>
      <c r="J63" s="54"/>
      <c r="K63" s="5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21"/>
      <c r="J67" s="57"/>
      <c r="K67" s="57"/>
      <c r="L67" s="38"/>
    </row>
    <row r="68" spans="2:12" s="1" customFormat="1" ht="36.95" customHeight="1">
      <c r="B68" s="38"/>
      <c r="C68" s="58" t="s">
        <v>98</v>
      </c>
      <c r="L68" s="38"/>
    </row>
    <row r="69" spans="2:12" s="1" customFormat="1" ht="6.95" customHeight="1">
      <c r="B69" s="38"/>
      <c r="L69" s="38"/>
    </row>
    <row r="70" spans="2:12" s="1" customFormat="1" ht="14.45" customHeight="1">
      <c r="B70" s="38"/>
      <c r="C70" s="60" t="s">
        <v>19</v>
      </c>
      <c r="L70" s="38"/>
    </row>
    <row r="71" spans="2:12" s="1" customFormat="1" ht="22.5" customHeight="1">
      <c r="B71" s="38"/>
      <c r="E71" s="324" t="str">
        <f>E7</f>
        <v>Krajská knihovna Vysočiny – budovy KKV</v>
      </c>
      <c r="F71" s="325"/>
      <c r="G71" s="325"/>
      <c r="H71" s="325"/>
      <c r="L71" s="38"/>
    </row>
    <row r="72" spans="2:12" s="1" customFormat="1" ht="14.45" customHeight="1">
      <c r="B72" s="38"/>
      <c r="C72" s="60" t="s">
        <v>87</v>
      </c>
      <c r="L72" s="38"/>
    </row>
    <row r="73" spans="2:12" s="1" customFormat="1" ht="23.25" customHeight="1">
      <c r="B73" s="38"/>
      <c r="E73" s="312" t="str">
        <f>E9</f>
        <v>SO 03 - Komunikace - venkovní úpravy</v>
      </c>
      <c r="F73" s="326"/>
      <c r="G73" s="326"/>
      <c r="H73" s="326"/>
      <c r="L73" s="38"/>
    </row>
    <row r="74" spans="2:12" s="1" customFormat="1" ht="6.95" customHeight="1">
      <c r="B74" s="38"/>
      <c r="L74" s="38"/>
    </row>
    <row r="75" spans="2:12" s="1" customFormat="1" ht="18" customHeight="1">
      <c r="B75" s="38"/>
      <c r="C75" s="60" t="s">
        <v>24</v>
      </c>
      <c r="F75" s="142" t="str">
        <f>F12</f>
        <v xml:space="preserve"> </v>
      </c>
      <c r="I75" s="143" t="s">
        <v>26</v>
      </c>
      <c r="J75" s="64" t="str">
        <f>IF(J12="","",J12)</f>
        <v>28. 1. 2018</v>
      </c>
      <c r="L75" s="38"/>
    </row>
    <row r="76" spans="2:12" s="1" customFormat="1" ht="6.95" customHeight="1">
      <c r="B76" s="38"/>
      <c r="L76" s="38"/>
    </row>
    <row r="77" spans="2:12" s="1" customFormat="1" ht="15">
      <c r="B77" s="38"/>
      <c r="C77" s="60" t="s">
        <v>28</v>
      </c>
      <c r="F77" s="142" t="str">
        <f>E15</f>
        <v xml:space="preserve"> </v>
      </c>
      <c r="I77" s="143" t="s">
        <v>33</v>
      </c>
      <c r="J77" s="142" t="str">
        <f>E21</f>
        <v xml:space="preserve"> </v>
      </c>
      <c r="L77" s="38"/>
    </row>
    <row r="78" spans="2:12" s="1" customFormat="1" ht="14.45" customHeight="1">
      <c r="B78" s="38"/>
      <c r="C78" s="60" t="s">
        <v>31</v>
      </c>
      <c r="F78" s="142" t="str">
        <f>IF(E18="","",E18)</f>
        <v/>
      </c>
      <c r="L78" s="38"/>
    </row>
    <row r="79" spans="2:12" s="1" customFormat="1" ht="10.35" customHeight="1">
      <c r="B79" s="38"/>
      <c r="L79" s="38"/>
    </row>
    <row r="80" spans="2:20" s="9" customFormat="1" ht="29.25" customHeight="1">
      <c r="B80" s="144"/>
      <c r="C80" s="145" t="s">
        <v>99</v>
      </c>
      <c r="D80" s="146" t="s">
        <v>55</v>
      </c>
      <c r="E80" s="146" t="s">
        <v>51</v>
      </c>
      <c r="F80" s="146" t="s">
        <v>100</v>
      </c>
      <c r="G80" s="146" t="s">
        <v>101</v>
      </c>
      <c r="H80" s="146" t="s">
        <v>102</v>
      </c>
      <c r="I80" s="147" t="s">
        <v>103</v>
      </c>
      <c r="J80" s="146" t="s">
        <v>90</v>
      </c>
      <c r="K80" s="148" t="s">
        <v>104</v>
      </c>
      <c r="L80" s="144"/>
      <c r="M80" s="70" t="s">
        <v>105</v>
      </c>
      <c r="N80" s="71" t="s">
        <v>40</v>
      </c>
      <c r="O80" s="71" t="s">
        <v>106</v>
      </c>
      <c r="P80" s="71" t="s">
        <v>107</v>
      </c>
      <c r="Q80" s="71" t="s">
        <v>108</v>
      </c>
      <c r="R80" s="71" t="s">
        <v>109</v>
      </c>
      <c r="S80" s="71" t="s">
        <v>110</v>
      </c>
      <c r="T80" s="72" t="s">
        <v>111</v>
      </c>
    </row>
    <row r="81" spans="2:63" s="1" customFormat="1" ht="29.25" customHeight="1">
      <c r="B81" s="38"/>
      <c r="C81" s="74" t="s">
        <v>91</v>
      </c>
      <c r="J81" s="149">
        <f>BK81</f>
        <v>0</v>
      </c>
      <c r="L81" s="38"/>
      <c r="M81" s="73"/>
      <c r="N81" s="65"/>
      <c r="O81" s="65"/>
      <c r="P81" s="150">
        <f>P82</f>
        <v>0</v>
      </c>
      <c r="Q81" s="65"/>
      <c r="R81" s="150">
        <f>R82</f>
        <v>9092.8843646</v>
      </c>
      <c r="S81" s="65"/>
      <c r="T81" s="151">
        <f>T82</f>
        <v>0</v>
      </c>
      <c r="AT81" s="21" t="s">
        <v>69</v>
      </c>
      <c r="AU81" s="21" t="s">
        <v>92</v>
      </c>
      <c r="BK81" s="152">
        <f>BK82</f>
        <v>0</v>
      </c>
    </row>
    <row r="82" spans="2:63" s="10" customFormat="1" ht="37.35" customHeight="1">
      <c r="B82" s="153"/>
      <c r="D82" s="154" t="s">
        <v>69</v>
      </c>
      <c r="E82" s="155" t="s">
        <v>112</v>
      </c>
      <c r="F82" s="155" t="s">
        <v>113</v>
      </c>
      <c r="I82" s="156"/>
      <c r="J82" s="157">
        <f>BK82</f>
        <v>0</v>
      </c>
      <c r="L82" s="153"/>
      <c r="M82" s="158"/>
      <c r="N82" s="159"/>
      <c r="O82" s="159"/>
      <c r="P82" s="160">
        <f>P83+P297+P301+P338</f>
        <v>0</v>
      </c>
      <c r="Q82" s="159"/>
      <c r="R82" s="160">
        <f>R83+R297+R301+R338</f>
        <v>9092.8843646</v>
      </c>
      <c r="S82" s="159"/>
      <c r="T82" s="161">
        <f>T83+T297+T301+T338</f>
        <v>0</v>
      </c>
      <c r="AR82" s="154" t="s">
        <v>78</v>
      </c>
      <c r="AT82" s="162" t="s">
        <v>69</v>
      </c>
      <c r="AU82" s="162" t="s">
        <v>70</v>
      </c>
      <c r="AY82" s="154" t="s">
        <v>114</v>
      </c>
      <c r="BK82" s="163">
        <f>BK83+BK297+BK301+BK338</f>
        <v>0</v>
      </c>
    </row>
    <row r="83" spans="2:63" s="10" customFormat="1" ht="19.9" customHeight="1">
      <c r="B83" s="153"/>
      <c r="D83" s="164" t="s">
        <v>69</v>
      </c>
      <c r="E83" s="165" t="s">
        <v>78</v>
      </c>
      <c r="F83" s="165" t="s">
        <v>115</v>
      </c>
      <c r="I83" s="156"/>
      <c r="J83" s="166">
        <f>BK83</f>
        <v>0</v>
      </c>
      <c r="L83" s="153"/>
      <c r="M83" s="158"/>
      <c r="N83" s="159"/>
      <c r="O83" s="159"/>
      <c r="P83" s="160">
        <f>SUM(P84:P296)</f>
        <v>0</v>
      </c>
      <c r="Q83" s="159"/>
      <c r="R83" s="160">
        <f>SUM(R84:R296)</f>
        <v>8181.287379</v>
      </c>
      <c r="S83" s="159"/>
      <c r="T83" s="161">
        <f>SUM(T84:T296)</f>
        <v>0</v>
      </c>
      <c r="AR83" s="154" t="s">
        <v>78</v>
      </c>
      <c r="AT83" s="162" t="s">
        <v>69</v>
      </c>
      <c r="AU83" s="162" t="s">
        <v>78</v>
      </c>
      <c r="AY83" s="154" t="s">
        <v>114</v>
      </c>
      <c r="BK83" s="163">
        <f>SUM(BK84:BK296)</f>
        <v>0</v>
      </c>
    </row>
    <row r="84" spans="2:65" s="1" customFormat="1" ht="22.5" customHeight="1">
      <c r="B84" s="167"/>
      <c r="C84" s="168" t="s">
        <v>78</v>
      </c>
      <c r="D84" s="168" t="s">
        <v>116</v>
      </c>
      <c r="E84" s="169" t="s">
        <v>117</v>
      </c>
      <c r="F84" s="170" t="s">
        <v>118</v>
      </c>
      <c r="G84" s="171" t="s">
        <v>119</v>
      </c>
      <c r="H84" s="172">
        <v>3564.166</v>
      </c>
      <c r="I84" s="173"/>
      <c r="J84" s="174">
        <f>ROUND(I84*H84,2)</f>
        <v>0</v>
      </c>
      <c r="K84" s="170" t="s">
        <v>120</v>
      </c>
      <c r="L84" s="38"/>
      <c r="M84" s="175" t="s">
        <v>5</v>
      </c>
      <c r="N84" s="176" t="s">
        <v>41</v>
      </c>
      <c r="O84" s="39"/>
      <c r="P84" s="177">
        <f>O84*H84</f>
        <v>0</v>
      </c>
      <c r="Q84" s="177">
        <v>0</v>
      </c>
      <c r="R84" s="177">
        <f>Q84*H84</f>
        <v>0</v>
      </c>
      <c r="S84" s="177">
        <v>0</v>
      </c>
      <c r="T84" s="178">
        <f>S84*H84</f>
        <v>0</v>
      </c>
      <c r="AR84" s="21" t="s">
        <v>121</v>
      </c>
      <c r="AT84" s="21" t="s">
        <v>116</v>
      </c>
      <c r="AU84" s="21" t="s">
        <v>80</v>
      </c>
      <c r="AY84" s="21" t="s">
        <v>114</v>
      </c>
      <c r="BE84" s="179">
        <f>IF(N84="základní",J84,0)</f>
        <v>0</v>
      </c>
      <c r="BF84" s="179">
        <f>IF(N84="snížená",J84,0)</f>
        <v>0</v>
      </c>
      <c r="BG84" s="179">
        <f>IF(N84="zákl. přenesená",J84,0)</f>
        <v>0</v>
      </c>
      <c r="BH84" s="179">
        <f>IF(N84="sníž. přenesená",J84,0)</f>
        <v>0</v>
      </c>
      <c r="BI84" s="179">
        <f>IF(N84="nulová",J84,0)</f>
        <v>0</v>
      </c>
      <c r="BJ84" s="21" t="s">
        <v>78</v>
      </c>
      <c r="BK84" s="179">
        <f>ROUND(I84*H84,2)</f>
        <v>0</v>
      </c>
      <c r="BL84" s="21" t="s">
        <v>121</v>
      </c>
      <c r="BM84" s="21" t="s">
        <v>122</v>
      </c>
    </row>
    <row r="85" spans="2:47" s="1" customFormat="1" ht="27">
      <c r="B85" s="38"/>
      <c r="D85" s="180" t="s">
        <v>123</v>
      </c>
      <c r="F85" s="181" t="s">
        <v>124</v>
      </c>
      <c r="I85" s="182"/>
      <c r="L85" s="38"/>
      <c r="M85" s="183"/>
      <c r="N85" s="39"/>
      <c r="O85" s="39"/>
      <c r="P85" s="39"/>
      <c r="Q85" s="39"/>
      <c r="R85" s="39"/>
      <c r="S85" s="39"/>
      <c r="T85" s="67"/>
      <c r="AT85" s="21" t="s">
        <v>123</v>
      </c>
      <c r="AU85" s="21" t="s">
        <v>80</v>
      </c>
    </row>
    <row r="86" spans="2:51" s="11" customFormat="1" ht="27">
      <c r="B86" s="184"/>
      <c r="D86" s="185" t="s">
        <v>125</v>
      </c>
      <c r="E86" s="186" t="s">
        <v>5</v>
      </c>
      <c r="F86" s="187" t="s">
        <v>126</v>
      </c>
      <c r="H86" s="188">
        <v>3564.166</v>
      </c>
      <c r="I86" s="189"/>
      <c r="L86" s="184"/>
      <c r="M86" s="190"/>
      <c r="N86" s="191"/>
      <c r="O86" s="191"/>
      <c r="P86" s="191"/>
      <c r="Q86" s="191"/>
      <c r="R86" s="191"/>
      <c r="S86" s="191"/>
      <c r="T86" s="192"/>
      <c r="AT86" s="193" t="s">
        <v>125</v>
      </c>
      <c r="AU86" s="193" t="s">
        <v>80</v>
      </c>
      <c r="AV86" s="11" t="s">
        <v>80</v>
      </c>
      <c r="AW86" s="11" t="s">
        <v>34</v>
      </c>
      <c r="AX86" s="11" t="s">
        <v>78</v>
      </c>
      <c r="AY86" s="193" t="s">
        <v>114</v>
      </c>
    </row>
    <row r="87" spans="2:65" s="1" customFormat="1" ht="22.5" customHeight="1">
      <c r="B87" s="167"/>
      <c r="C87" s="168" t="s">
        <v>80</v>
      </c>
      <c r="D87" s="168" t="s">
        <v>116</v>
      </c>
      <c r="E87" s="169" t="s">
        <v>127</v>
      </c>
      <c r="F87" s="170" t="s">
        <v>128</v>
      </c>
      <c r="G87" s="171" t="s">
        <v>119</v>
      </c>
      <c r="H87" s="172">
        <v>3564.166</v>
      </c>
      <c r="I87" s="173"/>
      <c r="J87" s="174">
        <f>ROUND(I87*H87,2)</f>
        <v>0</v>
      </c>
      <c r="K87" s="170" t="s">
        <v>120</v>
      </c>
      <c r="L87" s="38"/>
      <c r="M87" s="175" t="s">
        <v>5</v>
      </c>
      <c r="N87" s="176" t="s">
        <v>41</v>
      </c>
      <c r="O87" s="39"/>
      <c r="P87" s="177">
        <f>O87*H87</f>
        <v>0</v>
      </c>
      <c r="Q87" s="177">
        <v>0</v>
      </c>
      <c r="R87" s="177">
        <f>Q87*H87</f>
        <v>0</v>
      </c>
      <c r="S87" s="177">
        <v>0</v>
      </c>
      <c r="T87" s="178">
        <f>S87*H87</f>
        <v>0</v>
      </c>
      <c r="AR87" s="21" t="s">
        <v>121</v>
      </c>
      <c r="AT87" s="21" t="s">
        <v>116</v>
      </c>
      <c r="AU87" s="21" t="s">
        <v>80</v>
      </c>
      <c r="AY87" s="21" t="s">
        <v>114</v>
      </c>
      <c r="BE87" s="179">
        <f>IF(N87="základní",J87,0)</f>
        <v>0</v>
      </c>
      <c r="BF87" s="179">
        <f>IF(N87="snížená",J87,0)</f>
        <v>0</v>
      </c>
      <c r="BG87" s="179">
        <f>IF(N87="zákl. přenesená",J87,0)</f>
        <v>0</v>
      </c>
      <c r="BH87" s="179">
        <f>IF(N87="sníž. přenesená",J87,0)</f>
        <v>0</v>
      </c>
      <c r="BI87" s="179">
        <f>IF(N87="nulová",J87,0)</f>
        <v>0</v>
      </c>
      <c r="BJ87" s="21" t="s">
        <v>78</v>
      </c>
      <c r="BK87" s="179">
        <f>ROUND(I87*H87,2)</f>
        <v>0</v>
      </c>
      <c r="BL87" s="21" t="s">
        <v>121</v>
      </c>
      <c r="BM87" s="21" t="s">
        <v>129</v>
      </c>
    </row>
    <row r="88" spans="2:47" s="1" customFormat="1" ht="27">
      <c r="B88" s="38"/>
      <c r="D88" s="180" t="s">
        <v>123</v>
      </c>
      <c r="F88" s="181" t="s">
        <v>130</v>
      </c>
      <c r="I88" s="182"/>
      <c r="L88" s="38"/>
      <c r="M88" s="183"/>
      <c r="N88" s="39"/>
      <c r="O88" s="39"/>
      <c r="P88" s="39"/>
      <c r="Q88" s="39"/>
      <c r="R88" s="39"/>
      <c r="S88" s="39"/>
      <c r="T88" s="67"/>
      <c r="AT88" s="21" t="s">
        <v>123</v>
      </c>
      <c r="AU88" s="21" t="s">
        <v>80</v>
      </c>
    </row>
    <row r="89" spans="2:51" s="11" customFormat="1" ht="27">
      <c r="B89" s="184"/>
      <c r="D89" s="185" t="s">
        <v>125</v>
      </c>
      <c r="E89" s="186" t="s">
        <v>5</v>
      </c>
      <c r="F89" s="187" t="s">
        <v>126</v>
      </c>
      <c r="H89" s="188">
        <v>3564.166</v>
      </c>
      <c r="I89" s="189"/>
      <c r="L89" s="184"/>
      <c r="M89" s="190"/>
      <c r="N89" s="191"/>
      <c r="O89" s="191"/>
      <c r="P89" s="191"/>
      <c r="Q89" s="191"/>
      <c r="R89" s="191"/>
      <c r="S89" s="191"/>
      <c r="T89" s="192"/>
      <c r="AT89" s="193" t="s">
        <v>125</v>
      </c>
      <c r="AU89" s="193" t="s">
        <v>80</v>
      </c>
      <c r="AV89" s="11" t="s">
        <v>80</v>
      </c>
      <c r="AW89" s="11" t="s">
        <v>34</v>
      </c>
      <c r="AX89" s="11" t="s">
        <v>78</v>
      </c>
      <c r="AY89" s="193" t="s">
        <v>114</v>
      </c>
    </row>
    <row r="90" spans="2:65" s="1" customFormat="1" ht="31.5" customHeight="1">
      <c r="B90" s="167"/>
      <c r="C90" s="168" t="s">
        <v>131</v>
      </c>
      <c r="D90" s="168" t="s">
        <v>116</v>
      </c>
      <c r="E90" s="169" t="s">
        <v>132</v>
      </c>
      <c r="F90" s="170" t="s">
        <v>133</v>
      </c>
      <c r="G90" s="171" t="s">
        <v>134</v>
      </c>
      <c r="H90" s="172">
        <v>294.45</v>
      </c>
      <c r="I90" s="173"/>
      <c r="J90" s="174">
        <f>ROUND(I90*H90,2)</f>
        <v>0</v>
      </c>
      <c r="K90" s="170" t="s">
        <v>120</v>
      </c>
      <c r="L90" s="38"/>
      <c r="M90" s="175" t="s">
        <v>5</v>
      </c>
      <c r="N90" s="176" t="s">
        <v>41</v>
      </c>
      <c r="O90" s="39"/>
      <c r="P90" s="177">
        <f>O90*H90</f>
        <v>0</v>
      </c>
      <c r="Q90" s="177">
        <v>0.00496</v>
      </c>
      <c r="R90" s="177">
        <f>Q90*H90</f>
        <v>1.460472</v>
      </c>
      <c r="S90" s="177">
        <v>0</v>
      </c>
      <c r="T90" s="178">
        <f>S90*H90</f>
        <v>0</v>
      </c>
      <c r="AR90" s="21" t="s">
        <v>121</v>
      </c>
      <c r="AT90" s="21" t="s">
        <v>116</v>
      </c>
      <c r="AU90" s="21" t="s">
        <v>80</v>
      </c>
      <c r="AY90" s="21" t="s">
        <v>114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1" t="s">
        <v>78</v>
      </c>
      <c r="BK90" s="179">
        <f>ROUND(I90*H90,2)</f>
        <v>0</v>
      </c>
      <c r="BL90" s="21" t="s">
        <v>121</v>
      </c>
      <c r="BM90" s="21" t="s">
        <v>135</v>
      </c>
    </row>
    <row r="91" spans="2:47" s="1" customFormat="1" ht="27">
      <c r="B91" s="38"/>
      <c r="D91" s="180" t="s">
        <v>123</v>
      </c>
      <c r="F91" s="181" t="s">
        <v>136</v>
      </c>
      <c r="I91" s="182"/>
      <c r="L91" s="38"/>
      <c r="M91" s="183"/>
      <c r="N91" s="39"/>
      <c r="O91" s="39"/>
      <c r="P91" s="39"/>
      <c r="Q91" s="39"/>
      <c r="R91" s="39"/>
      <c r="S91" s="39"/>
      <c r="T91" s="67"/>
      <c r="AT91" s="21" t="s">
        <v>123</v>
      </c>
      <c r="AU91" s="21" t="s">
        <v>80</v>
      </c>
    </row>
    <row r="92" spans="2:51" s="11" customFormat="1" ht="13.5">
      <c r="B92" s="184"/>
      <c r="D92" s="185" t="s">
        <v>125</v>
      </c>
      <c r="E92" s="186" t="s">
        <v>5</v>
      </c>
      <c r="F92" s="187" t="s">
        <v>137</v>
      </c>
      <c r="H92" s="188">
        <v>294.45</v>
      </c>
      <c r="I92" s="189"/>
      <c r="L92" s="184"/>
      <c r="M92" s="190"/>
      <c r="N92" s="191"/>
      <c r="O92" s="191"/>
      <c r="P92" s="191"/>
      <c r="Q92" s="191"/>
      <c r="R92" s="191"/>
      <c r="S92" s="191"/>
      <c r="T92" s="192"/>
      <c r="AT92" s="193" t="s">
        <v>125</v>
      </c>
      <c r="AU92" s="193" t="s">
        <v>80</v>
      </c>
      <c r="AV92" s="11" t="s">
        <v>80</v>
      </c>
      <c r="AW92" s="11" t="s">
        <v>34</v>
      </c>
      <c r="AX92" s="11" t="s">
        <v>78</v>
      </c>
      <c r="AY92" s="193" t="s">
        <v>114</v>
      </c>
    </row>
    <row r="93" spans="2:65" s="1" customFormat="1" ht="31.5" customHeight="1">
      <c r="B93" s="167"/>
      <c r="C93" s="168" t="s">
        <v>121</v>
      </c>
      <c r="D93" s="168" t="s">
        <v>116</v>
      </c>
      <c r="E93" s="169" t="s">
        <v>138</v>
      </c>
      <c r="F93" s="170" t="s">
        <v>139</v>
      </c>
      <c r="G93" s="171" t="s">
        <v>134</v>
      </c>
      <c r="H93" s="172">
        <v>294.45</v>
      </c>
      <c r="I93" s="173"/>
      <c r="J93" s="174">
        <f>ROUND(I93*H93,2)</f>
        <v>0</v>
      </c>
      <c r="K93" s="170" t="s">
        <v>120</v>
      </c>
      <c r="L93" s="38"/>
      <c r="M93" s="175" t="s">
        <v>5</v>
      </c>
      <c r="N93" s="176" t="s">
        <v>41</v>
      </c>
      <c r="O93" s="39"/>
      <c r="P93" s="177">
        <f>O93*H93</f>
        <v>0</v>
      </c>
      <c r="Q93" s="177">
        <v>0</v>
      </c>
      <c r="R93" s="177">
        <f>Q93*H93</f>
        <v>0</v>
      </c>
      <c r="S93" s="177">
        <v>0</v>
      </c>
      <c r="T93" s="178">
        <f>S93*H93</f>
        <v>0</v>
      </c>
      <c r="AR93" s="21" t="s">
        <v>121</v>
      </c>
      <c r="AT93" s="21" t="s">
        <v>116</v>
      </c>
      <c r="AU93" s="21" t="s">
        <v>80</v>
      </c>
      <c r="AY93" s="21" t="s">
        <v>114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21" t="s">
        <v>78</v>
      </c>
      <c r="BK93" s="179">
        <f>ROUND(I93*H93,2)</f>
        <v>0</v>
      </c>
      <c r="BL93" s="21" t="s">
        <v>121</v>
      </c>
      <c r="BM93" s="21" t="s">
        <v>140</v>
      </c>
    </row>
    <row r="94" spans="2:47" s="1" customFormat="1" ht="27">
      <c r="B94" s="38"/>
      <c r="D94" s="180" t="s">
        <v>123</v>
      </c>
      <c r="F94" s="181" t="s">
        <v>141</v>
      </c>
      <c r="I94" s="182"/>
      <c r="L94" s="38"/>
      <c r="M94" s="183"/>
      <c r="N94" s="39"/>
      <c r="O94" s="39"/>
      <c r="P94" s="39"/>
      <c r="Q94" s="39"/>
      <c r="R94" s="39"/>
      <c r="S94" s="39"/>
      <c r="T94" s="67"/>
      <c r="AT94" s="21" t="s">
        <v>123</v>
      </c>
      <c r="AU94" s="21" t="s">
        <v>80</v>
      </c>
    </row>
    <row r="95" spans="2:51" s="11" customFormat="1" ht="13.5">
      <c r="B95" s="184"/>
      <c r="D95" s="185" t="s">
        <v>125</v>
      </c>
      <c r="E95" s="186" t="s">
        <v>5</v>
      </c>
      <c r="F95" s="187" t="s">
        <v>137</v>
      </c>
      <c r="H95" s="188">
        <v>294.45</v>
      </c>
      <c r="I95" s="189"/>
      <c r="L95" s="184"/>
      <c r="M95" s="190"/>
      <c r="N95" s="191"/>
      <c r="O95" s="191"/>
      <c r="P95" s="191"/>
      <c r="Q95" s="191"/>
      <c r="R95" s="191"/>
      <c r="S95" s="191"/>
      <c r="T95" s="192"/>
      <c r="AT95" s="193" t="s">
        <v>125</v>
      </c>
      <c r="AU95" s="193" t="s">
        <v>80</v>
      </c>
      <c r="AV95" s="11" t="s">
        <v>80</v>
      </c>
      <c r="AW95" s="11" t="s">
        <v>34</v>
      </c>
      <c r="AX95" s="11" t="s">
        <v>78</v>
      </c>
      <c r="AY95" s="193" t="s">
        <v>114</v>
      </c>
    </row>
    <row r="96" spans="2:65" s="1" customFormat="1" ht="22.5" customHeight="1">
      <c r="B96" s="167"/>
      <c r="C96" s="168" t="s">
        <v>142</v>
      </c>
      <c r="D96" s="168" t="s">
        <v>116</v>
      </c>
      <c r="E96" s="169" t="s">
        <v>143</v>
      </c>
      <c r="F96" s="170" t="s">
        <v>144</v>
      </c>
      <c r="G96" s="171" t="s">
        <v>119</v>
      </c>
      <c r="H96" s="172">
        <v>3564.166</v>
      </c>
      <c r="I96" s="173"/>
      <c r="J96" s="174">
        <f>ROUND(I96*H96,2)</f>
        <v>0</v>
      </c>
      <c r="K96" s="170" t="s">
        <v>120</v>
      </c>
      <c r="L96" s="38"/>
      <c r="M96" s="175" t="s">
        <v>5</v>
      </c>
      <c r="N96" s="176" t="s">
        <v>41</v>
      </c>
      <c r="O96" s="39"/>
      <c r="P96" s="177">
        <f>O96*H96</f>
        <v>0</v>
      </c>
      <c r="Q96" s="177">
        <v>0</v>
      </c>
      <c r="R96" s="177">
        <f>Q96*H96</f>
        <v>0</v>
      </c>
      <c r="S96" s="177">
        <v>0</v>
      </c>
      <c r="T96" s="178">
        <f>S96*H96</f>
        <v>0</v>
      </c>
      <c r="AR96" s="21" t="s">
        <v>121</v>
      </c>
      <c r="AT96" s="21" t="s">
        <v>116</v>
      </c>
      <c r="AU96" s="21" t="s">
        <v>80</v>
      </c>
      <c r="AY96" s="21" t="s">
        <v>114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1" t="s">
        <v>78</v>
      </c>
      <c r="BK96" s="179">
        <f>ROUND(I96*H96,2)</f>
        <v>0</v>
      </c>
      <c r="BL96" s="21" t="s">
        <v>121</v>
      </c>
      <c r="BM96" s="21" t="s">
        <v>145</v>
      </c>
    </row>
    <row r="97" spans="2:47" s="1" customFormat="1" ht="40.5">
      <c r="B97" s="38"/>
      <c r="D97" s="180" t="s">
        <v>123</v>
      </c>
      <c r="F97" s="181" t="s">
        <v>146</v>
      </c>
      <c r="I97" s="182"/>
      <c r="L97" s="38"/>
      <c r="M97" s="183"/>
      <c r="N97" s="39"/>
      <c r="O97" s="39"/>
      <c r="P97" s="39"/>
      <c r="Q97" s="39"/>
      <c r="R97" s="39"/>
      <c r="S97" s="39"/>
      <c r="T97" s="67"/>
      <c r="AT97" s="21" t="s">
        <v>123</v>
      </c>
      <c r="AU97" s="21" t="s">
        <v>80</v>
      </c>
    </row>
    <row r="98" spans="2:51" s="11" customFormat="1" ht="27">
      <c r="B98" s="184"/>
      <c r="D98" s="185" t="s">
        <v>125</v>
      </c>
      <c r="E98" s="186" t="s">
        <v>5</v>
      </c>
      <c r="F98" s="187" t="s">
        <v>126</v>
      </c>
      <c r="H98" s="188">
        <v>3564.166</v>
      </c>
      <c r="I98" s="189"/>
      <c r="L98" s="184"/>
      <c r="M98" s="190"/>
      <c r="N98" s="191"/>
      <c r="O98" s="191"/>
      <c r="P98" s="191"/>
      <c r="Q98" s="191"/>
      <c r="R98" s="191"/>
      <c r="S98" s="191"/>
      <c r="T98" s="192"/>
      <c r="AT98" s="193" t="s">
        <v>125</v>
      </c>
      <c r="AU98" s="193" t="s">
        <v>80</v>
      </c>
      <c r="AV98" s="11" t="s">
        <v>80</v>
      </c>
      <c r="AW98" s="11" t="s">
        <v>34</v>
      </c>
      <c r="AX98" s="11" t="s">
        <v>78</v>
      </c>
      <c r="AY98" s="193" t="s">
        <v>114</v>
      </c>
    </row>
    <row r="99" spans="2:65" s="1" customFormat="1" ht="22.5" customHeight="1">
      <c r="B99" s="167"/>
      <c r="C99" s="168" t="s">
        <v>147</v>
      </c>
      <c r="D99" s="168" t="s">
        <v>116</v>
      </c>
      <c r="E99" s="169" t="s">
        <v>148</v>
      </c>
      <c r="F99" s="170" t="s">
        <v>149</v>
      </c>
      <c r="G99" s="171" t="s">
        <v>119</v>
      </c>
      <c r="H99" s="172">
        <v>3564.166</v>
      </c>
      <c r="I99" s="173"/>
      <c r="J99" s="174">
        <f>ROUND(I99*H99,2)</f>
        <v>0</v>
      </c>
      <c r="K99" s="170" t="s">
        <v>120</v>
      </c>
      <c r="L99" s="38"/>
      <c r="M99" s="175" t="s">
        <v>5</v>
      </c>
      <c r="N99" s="176" t="s">
        <v>41</v>
      </c>
      <c r="O99" s="39"/>
      <c r="P99" s="177">
        <f>O99*H99</f>
        <v>0</v>
      </c>
      <c r="Q99" s="177">
        <v>0</v>
      </c>
      <c r="R99" s="177">
        <f>Q99*H99</f>
        <v>0</v>
      </c>
      <c r="S99" s="177">
        <v>0</v>
      </c>
      <c r="T99" s="178">
        <f>S99*H99</f>
        <v>0</v>
      </c>
      <c r="AR99" s="21" t="s">
        <v>121</v>
      </c>
      <c r="AT99" s="21" t="s">
        <v>116</v>
      </c>
      <c r="AU99" s="21" t="s">
        <v>80</v>
      </c>
      <c r="AY99" s="21" t="s">
        <v>114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1" t="s">
        <v>78</v>
      </c>
      <c r="BK99" s="179">
        <f>ROUND(I99*H99,2)</f>
        <v>0</v>
      </c>
      <c r="BL99" s="21" t="s">
        <v>121</v>
      </c>
      <c r="BM99" s="21" t="s">
        <v>150</v>
      </c>
    </row>
    <row r="100" spans="2:47" s="1" customFormat="1" ht="40.5">
      <c r="B100" s="38"/>
      <c r="D100" s="180" t="s">
        <v>123</v>
      </c>
      <c r="F100" s="181" t="s">
        <v>151</v>
      </c>
      <c r="I100" s="182"/>
      <c r="L100" s="38"/>
      <c r="M100" s="183"/>
      <c r="N100" s="39"/>
      <c r="O100" s="39"/>
      <c r="P100" s="39"/>
      <c r="Q100" s="39"/>
      <c r="R100" s="39"/>
      <c r="S100" s="39"/>
      <c r="T100" s="67"/>
      <c r="AT100" s="21" t="s">
        <v>123</v>
      </c>
      <c r="AU100" s="21" t="s">
        <v>80</v>
      </c>
    </row>
    <row r="101" spans="2:51" s="11" customFormat="1" ht="27">
      <c r="B101" s="184"/>
      <c r="D101" s="185" t="s">
        <v>125</v>
      </c>
      <c r="E101" s="186" t="s">
        <v>5</v>
      </c>
      <c r="F101" s="187" t="s">
        <v>126</v>
      </c>
      <c r="H101" s="188">
        <v>3564.166</v>
      </c>
      <c r="I101" s="189"/>
      <c r="L101" s="184"/>
      <c r="M101" s="190"/>
      <c r="N101" s="191"/>
      <c r="O101" s="191"/>
      <c r="P101" s="191"/>
      <c r="Q101" s="191"/>
      <c r="R101" s="191"/>
      <c r="S101" s="191"/>
      <c r="T101" s="192"/>
      <c r="AT101" s="193" t="s">
        <v>125</v>
      </c>
      <c r="AU101" s="193" t="s">
        <v>80</v>
      </c>
      <c r="AV101" s="11" t="s">
        <v>80</v>
      </c>
      <c r="AW101" s="11" t="s">
        <v>34</v>
      </c>
      <c r="AX101" s="11" t="s">
        <v>78</v>
      </c>
      <c r="AY101" s="193" t="s">
        <v>114</v>
      </c>
    </row>
    <row r="102" spans="2:65" s="1" customFormat="1" ht="31.5" customHeight="1">
      <c r="B102" s="167"/>
      <c r="C102" s="168" t="s">
        <v>152</v>
      </c>
      <c r="D102" s="168" t="s">
        <v>116</v>
      </c>
      <c r="E102" s="169" t="s">
        <v>153</v>
      </c>
      <c r="F102" s="170" t="s">
        <v>154</v>
      </c>
      <c r="G102" s="171" t="s">
        <v>119</v>
      </c>
      <c r="H102" s="172">
        <v>3564.166</v>
      </c>
      <c r="I102" s="173"/>
      <c r="J102" s="174">
        <f>ROUND(I102*H102,2)</f>
        <v>0</v>
      </c>
      <c r="K102" s="170" t="s">
        <v>120</v>
      </c>
      <c r="L102" s="38"/>
      <c r="M102" s="175" t="s">
        <v>5</v>
      </c>
      <c r="N102" s="176" t="s">
        <v>41</v>
      </c>
      <c r="O102" s="39"/>
      <c r="P102" s="177">
        <f>O102*H102</f>
        <v>0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AR102" s="21" t="s">
        <v>121</v>
      </c>
      <c r="AT102" s="21" t="s">
        <v>116</v>
      </c>
      <c r="AU102" s="21" t="s">
        <v>80</v>
      </c>
      <c r="AY102" s="21" t="s">
        <v>114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1" t="s">
        <v>78</v>
      </c>
      <c r="BK102" s="179">
        <f>ROUND(I102*H102,2)</f>
        <v>0</v>
      </c>
      <c r="BL102" s="21" t="s">
        <v>121</v>
      </c>
      <c r="BM102" s="21" t="s">
        <v>155</v>
      </c>
    </row>
    <row r="103" spans="2:47" s="1" customFormat="1" ht="40.5">
      <c r="B103" s="38"/>
      <c r="D103" s="180" t="s">
        <v>123</v>
      </c>
      <c r="F103" s="181" t="s">
        <v>156</v>
      </c>
      <c r="I103" s="182"/>
      <c r="L103" s="38"/>
      <c r="M103" s="183"/>
      <c r="N103" s="39"/>
      <c r="O103" s="39"/>
      <c r="P103" s="39"/>
      <c r="Q103" s="39"/>
      <c r="R103" s="39"/>
      <c r="S103" s="39"/>
      <c r="T103" s="67"/>
      <c r="AT103" s="21" t="s">
        <v>123</v>
      </c>
      <c r="AU103" s="21" t="s">
        <v>80</v>
      </c>
    </row>
    <row r="104" spans="2:51" s="11" customFormat="1" ht="27">
      <c r="B104" s="184"/>
      <c r="D104" s="185" t="s">
        <v>125</v>
      </c>
      <c r="E104" s="186" t="s">
        <v>5</v>
      </c>
      <c r="F104" s="187" t="s">
        <v>126</v>
      </c>
      <c r="H104" s="188">
        <v>3564.166</v>
      </c>
      <c r="I104" s="189"/>
      <c r="L104" s="184"/>
      <c r="M104" s="190"/>
      <c r="N104" s="191"/>
      <c r="O104" s="191"/>
      <c r="P104" s="191"/>
      <c r="Q104" s="191"/>
      <c r="R104" s="191"/>
      <c r="S104" s="191"/>
      <c r="T104" s="192"/>
      <c r="AT104" s="193" t="s">
        <v>125</v>
      </c>
      <c r="AU104" s="193" t="s">
        <v>80</v>
      </c>
      <c r="AV104" s="11" t="s">
        <v>80</v>
      </c>
      <c r="AW104" s="11" t="s">
        <v>34</v>
      </c>
      <c r="AX104" s="11" t="s">
        <v>78</v>
      </c>
      <c r="AY104" s="193" t="s">
        <v>114</v>
      </c>
    </row>
    <row r="105" spans="2:65" s="1" customFormat="1" ht="22.5" customHeight="1">
      <c r="B105" s="167"/>
      <c r="C105" s="168" t="s">
        <v>157</v>
      </c>
      <c r="D105" s="168" t="s">
        <v>116</v>
      </c>
      <c r="E105" s="169" t="s">
        <v>158</v>
      </c>
      <c r="F105" s="170" t="s">
        <v>159</v>
      </c>
      <c r="G105" s="171" t="s">
        <v>119</v>
      </c>
      <c r="H105" s="172">
        <v>3564.166</v>
      </c>
      <c r="I105" s="173"/>
      <c r="J105" s="174">
        <f>ROUND(I105*H105,2)</f>
        <v>0</v>
      </c>
      <c r="K105" s="170" t="s">
        <v>120</v>
      </c>
      <c r="L105" s="38"/>
      <c r="M105" s="175" t="s">
        <v>5</v>
      </c>
      <c r="N105" s="176" t="s">
        <v>41</v>
      </c>
      <c r="O105" s="39"/>
      <c r="P105" s="177">
        <f>O105*H105</f>
        <v>0</v>
      </c>
      <c r="Q105" s="177">
        <v>0</v>
      </c>
      <c r="R105" s="177">
        <f>Q105*H105</f>
        <v>0</v>
      </c>
      <c r="S105" s="177">
        <v>0</v>
      </c>
      <c r="T105" s="178">
        <f>S105*H105</f>
        <v>0</v>
      </c>
      <c r="AR105" s="21" t="s">
        <v>121</v>
      </c>
      <c r="AT105" s="21" t="s">
        <v>116</v>
      </c>
      <c r="AU105" s="21" t="s">
        <v>80</v>
      </c>
      <c r="AY105" s="21" t="s">
        <v>114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1" t="s">
        <v>78</v>
      </c>
      <c r="BK105" s="179">
        <f>ROUND(I105*H105,2)</f>
        <v>0</v>
      </c>
      <c r="BL105" s="21" t="s">
        <v>121</v>
      </c>
      <c r="BM105" s="21" t="s">
        <v>160</v>
      </c>
    </row>
    <row r="106" spans="2:47" s="1" customFormat="1" ht="13.5">
      <c r="B106" s="38"/>
      <c r="D106" s="180" t="s">
        <v>123</v>
      </c>
      <c r="F106" s="181" t="s">
        <v>159</v>
      </c>
      <c r="I106" s="182"/>
      <c r="L106" s="38"/>
      <c r="M106" s="183"/>
      <c r="N106" s="39"/>
      <c r="O106" s="39"/>
      <c r="P106" s="39"/>
      <c r="Q106" s="39"/>
      <c r="R106" s="39"/>
      <c r="S106" s="39"/>
      <c r="T106" s="67"/>
      <c r="AT106" s="21" t="s">
        <v>123</v>
      </c>
      <c r="AU106" s="21" t="s">
        <v>80</v>
      </c>
    </row>
    <row r="107" spans="2:51" s="11" customFormat="1" ht="27">
      <c r="B107" s="184"/>
      <c r="D107" s="185" t="s">
        <v>125</v>
      </c>
      <c r="E107" s="186" t="s">
        <v>5</v>
      </c>
      <c r="F107" s="187" t="s">
        <v>126</v>
      </c>
      <c r="H107" s="188">
        <v>3564.166</v>
      </c>
      <c r="I107" s="189"/>
      <c r="L107" s="184"/>
      <c r="M107" s="190"/>
      <c r="N107" s="191"/>
      <c r="O107" s="191"/>
      <c r="P107" s="191"/>
      <c r="Q107" s="191"/>
      <c r="R107" s="191"/>
      <c r="S107" s="191"/>
      <c r="T107" s="192"/>
      <c r="AT107" s="193" t="s">
        <v>125</v>
      </c>
      <c r="AU107" s="193" t="s">
        <v>80</v>
      </c>
      <c r="AV107" s="11" t="s">
        <v>80</v>
      </c>
      <c r="AW107" s="11" t="s">
        <v>34</v>
      </c>
      <c r="AX107" s="11" t="s">
        <v>78</v>
      </c>
      <c r="AY107" s="193" t="s">
        <v>114</v>
      </c>
    </row>
    <row r="108" spans="2:65" s="1" customFormat="1" ht="22.5" customHeight="1">
      <c r="B108" s="167"/>
      <c r="C108" s="168" t="s">
        <v>161</v>
      </c>
      <c r="D108" s="168" t="s">
        <v>116</v>
      </c>
      <c r="E108" s="169" t="s">
        <v>162</v>
      </c>
      <c r="F108" s="170" t="s">
        <v>163</v>
      </c>
      <c r="G108" s="171" t="s">
        <v>134</v>
      </c>
      <c r="H108" s="172">
        <v>7665.07</v>
      </c>
      <c r="I108" s="173"/>
      <c r="J108" s="174">
        <f>ROUND(I108*H108,2)</f>
        <v>0</v>
      </c>
      <c r="K108" s="170" t="s">
        <v>120</v>
      </c>
      <c r="L108" s="38"/>
      <c r="M108" s="175" t="s">
        <v>5</v>
      </c>
      <c r="N108" s="176" t="s">
        <v>41</v>
      </c>
      <c r="O108" s="39"/>
      <c r="P108" s="177">
        <f>O108*H108</f>
        <v>0</v>
      </c>
      <c r="Q108" s="177">
        <v>0</v>
      </c>
      <c r="R108" s="177">
        <f>Q108*H108</f>
        <v>0</v>
      </c>
      <c r="S108" s="177">
        <v>0</v>
      </c>
      <c r="T108" s="178">
        <f>S108*H108</f>
        <v>0</v>
      </c>
      <c r="AR108" s="21" t="s">
        <v>121</v>
      </c>
      <c r="AT108" s="21" t="s">
        <v>116</v>
      </c>
      <c r="AU108" s="21" t="s">
        <v>80</v>
      </c>
      <c r="AY108" s="21" t="s">
        <v>114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1" t="s">
        <v>78</v>
      </c>
      <c r="BK108" s="179">
        <f>ROUND(I108*H108,2)</f>
        <v>0</v>
      </c>
      <c r="BL108" s="21" t="s">
        <v>121</v>
      </c>
      <c r="BM108" s="21" t="s">
        <v>164</v>
      </c>
    </row>
    <row r="109" spans="2:47" s="1" customFormat="1" ht="27">
      <c r="B109" s="38"/>
      <c r="D109" s="180" t="s">
        <v>123</v>
      </c>
      <c r="F109" s="181" t="s">
        <v>165</v>
      </c>
      <c r="I109" s="182"/>
      <c r="L109" s="38"/>
      <c r="M109" s="183"/>
      <c r="N109" s="39"/>
      <c r="O109" s="39"/>
      <c r="P109" s="39"/>
      <c r="Q109" s="39"/>
      <c r="R109" s="39"/>
      <c r="S109" s="39"/>
      <c r="T109" s="67"/>
      <c r="AT109" s="21" t="s">
        <v>123</v>
      </c>
      <c r="AU109" s="21" t="s">
        <v>80</v>
      </c>
    </row>
    <row r="110" spans="2:51" s="11" customFormat="1" ht="13.5">
      <c r="B110" s="184"/>
      <c r="D110" s="185" t="s">
        <v>125</v>
      </c>
      <c r="E110" s="186" t="s">
        <v>5</v>
      </c>
      <c r="F110" s="187" t="s">
        <v>166</v>
      </c>
      <c r="H110" s="188">
        <v>7665.07</v>
      </c>
      <c r="I110" s="189"/>
      <c r="L110" s="184"/>
      <c r="M110" s="190"/>
      <c r="N110" s="191"/>
      <c r="O110" s="191"/>
      <c r="P110" s="191"/>
      <c r="Q110" s="191"/>
      <c r="R110" s="191"/>
      <c r="S110" s="191"/>
      <c r="T110" s="192"/>
      <c r="AT110" s="193" t="s">
        <v>125</v>
      </c>
      <c r="AU110" s="193" t="s">
        <v>80</v>
      </c>
      <c r="AV110" s="11" t="s">
        <v>80</v>
      </c>
      <c r="AW110" s="11" t="s">
        <v>34</v>
      </c>
      <c r="AX110" s="11" t="s">
        <v>78</v>
      </c>
      <c r="AY110" s="193" t="s">
        <v>114</v>
      </c>
    </row>
    <row r="111" spans="2:65" s="1" customFormat="1" ht="22.5" customHeight="1">
      <c r="B111" s="167"/>
      <c r="C111" s="168" t="s">
        <v>75</v>
      </c>
      <c r="D111" s="168" t="s">
        <v>116</v>
      </c>
      <c r="E111" s="169" t="s">
        <v>167</v>
      </c>
      <c r="F111" s="170" t="s">
        <v>168</v>
      </c>
      <c r="G111" s="171" t="s">
        <v>169</v>
      </c>
      <c r="H111" s="172">
        <v>2867</v>
      </c>
      <c r="I111" s="173"/>
      <c r="J111" s="174">
        <f>ROUND(I111*H111,2)</f>
        <v>0</v>
      </c>
      <c r="K111" s="170" t="s">
        <v>120</v>
      </c>
      <c r="L111" s="38"/>
      <c r="M111" s="175" t="s">
        <v>5</v>
      </c>
      <c r="N111" s="176" t="s">
        <v>41</v>
      </c>
      <c r="O111" s="39"/>
      <c r="P111" s="177">
        <f>O111*H111</f>
        <v>0</v>
      </c>
      <c r="Q111" s="177">
        <v>0</v>
      </c>
      <c r="R111" s="177">
        <f>Q111*H111</f>
        <v>0</v>
      </c>
      <c r="S111" s="177">
        <v>0</v>
      </c>
      <c r="T111" s="178">
        <f>S111*H111</f>
        <v>0</v>
      </c>
      <c r="AR111" s="21" t="s">
        <v>121</v>
      </c>
      <c r="AT111" s="21" t="s">
        <v>116</v>
      </c>
      <c r="AU111" s="21" t="s">
        <v>80</v>
      </c>
      <c r="AY111" s="21" t="s">
        <v>114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1" t="s">
        <v>78</v>
      </c>
      <c r="BK111" s="179">
        <f>ROUND(I111*H111,2)</f>
        <v>0</v>
      </c>
      <c r="BL111" s="21" t="s">
        <v>121</v>
      </c>
      <c r="BM111" s="21" t="s">
        <v>170</v>
      </c>
    </row>
    <row r="112" spans="2:47" s="1" customFormat="1" ht="13.5">
      <c r="B112" s="38"/>
      <c r="D112" s="180" t="s">
        <v>123</v>
      </c>
      <c r="F112" s="181" t="s">
        <v>168</v>
      </c>
      <c r="I112" s="182"/>
      <c r="L112" s="38"/>
      <c r="M112" s="183"/>
      <c r="N112" s="39"/>
      <c r="O112" s="39"/>
      <c r="P112" s="39"/>
      <c r="Q112" s="39"/>
      <c r="R112" s="39"/>
      <c r="S112" s="39"/>
      <c r="T112" s="67"/>
      <c r="AT112" s="21" t="s">
        <v>123</v>
      </c>
      <c r="AU112" s="21" t="s">
        <v>80</v>
      </c>
    </row>
    <row r="113" spans="2:51" s="11" customFormat="1" ht="27">
      <c r="B113" s="184"/>
      <c r="D113" s="185" t="s">
        <v>125</v>
      </c>
      <c r="E113" s="186" t="s">
        <v>5</v>
      </c>
      <c r="F113" s="187" t="s">
        <v>171</v>
      </c>
      <c r="H113" s="188">
        <v>2867</v>
      </c>
      <c r="I113" s="189"/>
      <c r="L113" s="184"/>
      <c r="M113" s="190"/>
      <c r="N113" s="191"/>
      <c r="O113" s="191"/>
      <c r="P113" s="191"/>
      <c r="Q113" s="191"/>
      <c r="R113" s="191"/>
      <c r="S113" s="191"/>
      <c r="T113" s="192"/>
      <c r="AT113" s="193" t="s">
        <v>125</v>
      </c>
      <c r="AU113" s="193" t="s">
        <v>80</v>
      </c>
      <c r="AV113" s="11" t="s">
        <v>80</v>
      </c>
      <c r="AW113" s="11" t="s">
        <v>34</v>
      </c>
      <c r="AX113" s="11" t="s">
        <v>78</v>
      </c>
      <c r="AY113" s="193" t="s">
        <v>114</v>
      </c>
    </row>
    <row r="114" spans="2:65" s="1" customFormat="1" ht="22.5" customHeight="1">
      <c r="B114" s="167"/>
      <c r="C114" s="168" t="s">
        <v>172</v>
      </c>
      <c r="D114" s="168" t="s">
        <v>116</v>
      </c>
      <c r="E114" s="169" t="s">
        <v>173</v>
      </c>
      <c r="F114" s="170" t="s">
        <v>174</v>
      </c>
      <c r="G114" s="171" t="s">
        <v>169</v>
      </c>
      <c r="H114" s="172">
        <v>8</v>
      </c>
      <c r="I114" s="173"/>
      <c r="J114" s="174">
        <f>ROUND(I114*H114,2)</f>
        <v>0</v>
      </c>
      <c r="K114" s="170" t="s">
        <v>120</v>
      </c>
      <c r="L114" s="38"/>
      <c r="M114" s="175" t="s">
        <v>5</v>
      </c>
      <c r="N114" s="176" t="s">
        <v>41</v>
      </c>
      <c r="O114" s="39"/>
      <c r="P114" s="177">
        <f>O114*H114</f>
        <v>0</v>
      </c>
      <c r="Q114" s="177">
        <v>0</v>
      </c>
      <c r="R114" s="177">
        <f>Q114*H114</f>
        <v>0</v>
      </c>
      <c r="S114" s="177">
        <v>0</v>
      </c>
      <c r="T114" s="178">
        <f>S114*H114</f>
        <v>0</v>
      </c>
      <c r="AR114" s="21" t="s">
        <v>121</v>
      </c>
      <c r="AT114" s="21" t="s">
        <v>116</v>
      </c>
      <c r="AU114" s="21" t="s">
        <v>80</v>
      </c>
      <c r="AY114" s="21" t="s">
        <v>114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1" t="s">
        <v>78</v>
      </c>
      <c r="BK114" s="179">
        <f>ROUND(I114*H114,2)</f>
        <v>0</v>
      </c>
      <c r="BL114" s="21" t="s">
        <v>121</v>
      </c>
      <c r="BM114" s="21" t="s">
        <v>175</v>
      </c>
    </row>
    <row r="115" spans="2:47" s="1" customFormat="1" ht="27">
      <c r="B115" s="38"/>
      <c r="D115" s="180" t="s">
        <v>123</v>
      </c>
      <c r="F115" s="181" t="s">
        <v>176</v>
      </c>
      <c r="I115" s="182"/>
      <c r="L115" s="38"/>
      <c r="M115" s="183"/>
      <c r="N115" s="39"/>
      <c r="O115" s="39"/>
      <c r="P115" s="39"/>
      <c r="Q115" s="39"/>
      <c r="R115" s="39"/>
      <c r="S115" s="39"/>
      <c r="T115" s="67"/>
      <c r="AT115" s="21" t="s">
        <v>123</v>
      </c>
      <c r="AU115" s="21" t="s">
        <v>80</v>
      </c>
    </row>
    <row r="116" spans="2:51" s="11" customFormat="1" ht="13.5">
      <c r="B116" s="184"/>
      <c r="D116" s="185" t="s">
        <v>125</v>
      </c>
      <c r="E116" s="186" t="s">
        <v>5</v>
      </c>
      <c r="F116" s="187" t="s">
        <v>177</v>
      </c>
      <c r="H116" s="188">
        <v>8</v>
      </c>
      <c r="I116" s="189"/>
      <c r="L116" s="184"/>
      <c r="M116" s="190"/>
      <c r="N116" s="191"/>
      <c r="O116" s="191"/>
      <c r="P116" s="191"/>
      <c r="Q116" s="191"/>
      <c r="R116" s="191"/>
      <c r="S116" s="191"/>
      <c r="T116" s="192"/>
      <c r="AT116" s="193" t="s">
        <v>125</v>
      </c>
      <c r="AU116" s="193" t="s">
        <v>80</v>
      </c>
      <c r="AV116" s="11" t="s">
        <v>80</v>
      </c>
      <c r="AW116" s="11" t="s">
        <v>34</v>
      </c>
      <c r="AX116" s="11" t="s">
        <v>78</v>
      </c>
      <c r="AY116" s="193" t="s">
        <v>114</v>
      </c>
    </row>
    <row r="117" spans="2:65" s="1" customFormat="1" ht="31.5" customHeight="1">
      <c r="B117" s="167"/>
      <c r="C117" s="168" t="s">
        <v>178</v>
      </c>
      <c r="D117" s="168" t="s">
        <v>116</v>
      </c>
      <c r="E117" s="169" t="s">
        <v>179</v>
      </c>
      <c r="F117" s="170" t="s">
        <v>180</v>
      </c>
      <c r="G117" s="171" t="s">
        <v>169</v>
      </c>
      <c r="H117" s="172">
        <v>3</v>
      </c>
      <c r="I117" s="173"/>
      <c r="J117" s="174">
        <f>ROUND(I117*H117,2)</f>
        <v>0</v>
      </c>
      <c r="K117" s="170" t="s">
        <v>120</v>
      </c>
      <c r="L117" s="38"/>
      <c r="M117" s="175" t="s">
        <v>5</v>
      </c>
      <c r="N117" s="176" t="s">
        <v>41</v>
      </c>
      <c r="O117" s="39"/>
      <c r="P117" s="177">
        <f>O117*H117</f>
        <v>0</v>
      </c>
      <c r="Q117" s="177">
        <v>0</v>
      </c>
      <c r="R117" s="177">
        <f>Q117*H117</f>
        <v>0</v>
      </c>
      <c r="S117" s="177">
        <v>0</v>
      </c>
      <c r="T117" s="178">
        <f>S117*H117</f>
        <v>0</v>
      </c>
      <c r="AR117" s="21" t="s">
        <v>121</v>
      </c>
      <c r="AT117" s="21" t="s">
        <v>116</v>
      </c>
      <c r="AU117" s="21" t="s">
        <v>80</v>
      </c>
      <c r="AY117" s="21" t="s">
        <v>114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1" t="s">
        <v>78</v>
      </c>
      <c r="BK117" s="179">
        <f>ROUND(I117*H117,2)</f>
        <v>0</v>
      </c>
      <c r="BL117" s="21" t="s">
        <v>121</v>
      </c>
      <c r="BM117" s="21" t="s">
        <v>181</v>
      </c>
    </row>
    <row r="118" spans="2:47" s="1" customFormat="1" ht="27">
      <c r="B118" s="38"/>
      <c r="D118" s="180" t="s">
        <v>123</v>
      </c>
      <c r="F118" s="181" t="s">
        <v>182</v>
      </c>
      <c r="I118" s="182"/>
      <c r="L118" s="38"/>
      <c r="M118" s="183"/>
      <c r="N118" s="39"/>
      <c r="O118" s="39"/>
      <c r="P118" s="39"/>
      <c r="Q118" s="39"/>
      <c r="R118" s="39"/>
      <c r="S118" s="39"/>
      <c r="T118" s="67"/>
      <c r="AT118" s="21" t="s">
        <v>123</v>
      </c>
      <c r="AU118" s="21" t="s">
        <v>80</v>
      </c>
    </row>
    <row r="119" spans="2:51" s="11" customFormat="1" ht="13.5">
      <c r="B119" s="184"/>
      <c r="D119" s="185" t="s">
        <v>125</v>
      </c>
      <c r="E119" s="186" t="s">
        <v>5</v>
      </c>
      <c r="F119" s="187" t="s">
        <v>183</v>
      </c>
      <c r="H119" s="188">
        <v>3</v>
      </c>
      <c r="I119" s="189"/>
      <c r="L119" s="184"/>
      <c r="M119" s="190"/>
      <c r="N119" s="191"/>
      <c r="O119" s="191"/>
      <c r="P119" s="191"/>
      <c r="Q119" s="191"/>
      <c r="R119" s="191"/>
      <c r="S119" s="191"/>
      <c r="T119" s="192"/>
      <c r="AT119" s="193" t="s">
        <v>125</v>
      </c>
      <c r="AU119" s="193" t="s">
        <v>80</v>
      </c>
      <c r="AV119" s="11" t="s">
        <v>80</v>
      </c>
      <c r="AW119" s="11" t="s">
        <v>34</v>
      </c>
      <c r="AX119" s="11" t="s">
        <v>78</v>
      </c>
      <c r="AY119" s="193" t="s">
        <v>114</v>
      </c>
    </row>
    <row r="120" spans="2:65" s="1" customFormat="1" ht="22.5" customHeight="1">
      <c r="B120" s="167"/>
      <c r="C120" s="168" t="s">
        <v>184</v>
      </c>
      <c r="D120" s="168" t="s">
        <v>116</v>
      </c>
      <c r="E120" s="169" t="s">
        <v>185</v>
      </c>
      <c r="F120" s="170" t="s">
        <v>186</v>
      </c>
      <c r="G120" s="171" t="s">
        <v>134</v>
      </c>
      <c r="H120" s="172">
        <v>2.4</v>
      </c>
      <c r="I120" s="173"/>
      <c r="J120" s="174">
        <f>ROUND(I120*H120,2)</f>
        <v>0</v>
      </c>
      <c r="K120" s="170" t="s">
        <v>120</v>
      </c>
      <c r="L120" s="38"/>
      <c r="M120" s="175" t="s">
        <v>5</v>
      </c>
      <c r="N120" s="176" t="s">
        <v>41</v>
      </c>
      <c r="O120" s="39"/>
      <c r="P120" s="177">
        <f>O120*H120</f>
        <v>0</v>
      </c>
      <c r="Q120" s="177">
        <v>0.00036</v>
      </c>
      <c r="R120" s="177">
        <f>Q120*H120</f>
        <v>0.0008640000000000001</v>
      </c>
      <c r="S120" s="177">
        <v>0</v>
      </c>
      <c r="T120" s="178">
        <f>S120*H120</f>
        <v>0</v>
      </c>
      <c r="AR120" s="21" t="s">
        <v>121</v>
      </c>
      <c r="AT120" s="21" t="s">
        <v>116</v>
      </c>
      <c r="AU120" s="21" t="s">
        <v>80</v>
      </c>
      <c r="AY120" s="21" t="s">
        <v>114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1" t="s">
        <v>78</v>
      </c>
      <c r="BK120" s="179">
        <f>ROUND(I120*H120,2)</f>
        <v>0</v>
      </c>
      <c r="BL120" s="21" t="s">
        <v>121</v>
      </c>
      <c r="BM120" s="21" t="s">
        <v>187</v>
      </c>
    </row>
    <row r="121" spans="2:47" s="1" customFormat="1" ht="27">
      <c r="B121" s="38"/>
      <c r="D121" s="180" t="s">
        <v>123</v>
      </c>
      <c r="F121" s="181" t="s">
        <v>188</v>
      </c>
      <c r="I121" s="182"/>
      <c r="L121" s="38"/>
      <c r="M121" s="183"/>
      <c r="N121" s="39"/>
      <c r="O121" s="39"/>
      <c r="P121" s="39"/>
      <c r="Q121" s="39"/>
      <c r="R121" s="39"/>
      <c r="S121" s="39"/>
      <c r="T121" s="67"/>
      <c r="AT121" s="21" t="s">
        <v>123</v>
      </c>
      <c r="AU121" s="21" t="s">
        <v>80</v>
      </c>
    </row>
    <row r="122" spans="2:51" s="11" customFormat="1" ht="13.5">
      <c r="B122" s="184"/>
      <c r="D122" s="185" t="s">
        <v>125</v>
      </c>
      <c r="E122" s="186" t="s">
        <v>5</v>
      </c>
      <c r="F122" s="187" t="s">
        <v>189</v>
      </c>
      <c r="H122" s="188">
        <v>2.4</v>
      </c>
      <c r="I122" s="189"/>
      <c r="L122" s="184"/>
      <c r="M122" s="190"/>
      <c r="N122" s="191"/>
      <c r="O122" s="191"/>
      <c r="P122" s="191"/>
      <c r="Q122" s="191"/>
      <c r="R122" s="191"/>
      <c r="S122" s="191"/>
      <c r="T122" s="192"/>
      <c r="AT122" s="193" t="s">
        <v>125</v>
      </c>
      <c r="AU122" s="193" t="s">
        <v>80</v>
      </c>
      <c r="AV122" s="11" t="s">
        <v>80</v>
      </c>
      <c r="AW122" s="11" t="s">
        <v>34</v>
      </c>
      <c r="AX122" s="11" t="s">
        <v>78</v>
      </c>
      <c r="AY122" s="193" t="s">
        <v>114</v>
      </c>
    </row>
    <row r="123" spans="2:65" s="1" customFormat="1" ht="31.5" customHeight="1">
      <c r="B123" s="167"/>
      <c r="C123" s="168" t="s">
        <v>190</v>
      </c>
      <c r="D123" s="168" t="s">
        <v>116</v>
      </c>
      <c r="E123" s="169" t="s">
        <v>191</v>
      </c>
      <c r="F123" s="170" t="s">
        <v>192</v>
      </c>
      <c r="G123" s="171" t="s">
        <v>134</v>
      </c>
      <c r="H123" s="172">
        <v>1263.46</v>
      </c>
      <c r="I123" s="173"/>
      <c r="J123" s="174">
        <f>ROUND(I123*H123,2)</f>
        <v>0</v>
      </c>
      <c r="K123" s="170" t="s">
        <v>120</v>
      </c>
      <c r="L123" s="38"/>
      <c r="M123" s="175" t="s">
        <v>5</v>
      </c>
      <c r="N123" s="176" t="s">
        <v>41</v>
      </c>
      <c r="O123" s="39"/>
      <c r="P123" s="177">
        <f>O123*H123</f>
        <v>0</v>
      </c>
      <c r="Q123" s="177">
        <v>0</v>
      </c>
      <c r="R123" s="177">
        <f>Q123*H123</f>
        <v>0</v>
      </c>
      <c r="S123" s="177">
        <v>0</v>
      </c>
      <c r="T123" s="178">
        <f>S123*H123</f>
        <v>0</v>
      </c>
      <c r="AR123" s="21" t="s">
        <v>121</v>
      </c>
      <c r="AT123" s="21" t="s">
        <v>116</v>
      </c>
      <c r="AU123" s="21" t="s">
        <v>80</v>
      </c>
      <c r="AY123" s="21" t="s">
        <v>114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1" t="s">
        <v>78</v>
      </c>
      <c r="BK123" s="179">
        <f>ROUND(I123*H123,2)</f>
        <v>0</v>
      </c>
      <c r="BL123" s="21" t="s">
        <v>121</v>
      </c>
      <c r="BM123" s="21" t="s">
        <v>193</v>
      </c>
    </row>
    <row r="124" spans="2:47" s="1" customFormat="1" ht="27">
      <c r="B124" s="38"/>
      <c r="D124" s="180" t="s">
        <v>123</v>
      </c>
      <c r="F124" s="181" t="s">
        <v>194</v>
      </c>
      <c r="I124" s="182"/>
      <c r="L124" s="38"/>
      <c r="M124" s="183"/>
      <c r="N124" s="39"/>
      <c r="O124" s="39"/>
      <c r="P124" s="39"/>
      <c r="Q124" s="39"/>
      <c r="R124" s="39"/>
      <c r="S124" s="39"/>
      <c r="T124" s="67"/>
      <c r="AT124" s="21" t="s">
        <v>123</v>
      </c>
      <c r="AU124" s="21" t="s">
        <v>80</v>
      </c>
    </row>
    <row r="125" spans="2:51" s="11" customFormat="1" ht="13.5">
      <c r="B125" s="184"/>
      <c r="D125" s="185" t="s">
        <v>125</v>
      </c>
      <c r="E125" s="186" t="s">
        <v>5</v>
      </c>
      <c r="F125" s="187" t="s">
        <v>195</v>
      </c>
      <c r="H125" s="188">
        <v>1263.46</v>
      </c>
      <c r="I125" s="189"/>
      <c r="L125" s="184"/>
      <c r="M125" s="190"/>
      <c r="N125" s="191"/>
      <c r="O125" s="191"/>
      <c r="P125" s="191"/>
      <c r="Q125" s="191"/>
      <c r="R125" s="191"/>
      <c r="S125" s="191"/>
      <c r="T125" s="192"/>
      <c r="AT125" s="193" t="s">
        <v>125</v>
      </c>
      <c r="AU125" s="193" t="s">
        <v>80</v>
      </c>
      <c r="AV125" s="11" t="s">
        <v>80</v>
      </c>
      <c r="AW125" s="11" t="s">
        <v>34</v>
      </c>
      <c r="AX125" s="11" t="s">
        <v>78</v>
      </c>
      <c r="AY125" s="193" t="s">
        <v>114</v>
      </c>
    </row>
    <row r="126" spans="2:65" s="1" customFormat="1" ht="22.5" customHeight="1">
      <c r="B126" s="167"/>
      <c r="C126" s="194" t="s">
        <v>11</v>
      </c>
      <c r="D126" s="194" t="s">
        <v>196</v>
      </c>
      <c r="E126" s="195" t="s">
        <v>197</v>
      </c>
      <c r="F126" s="196" t="s">
        <v>198</v>
      </c>
      <c r="G126" s="197" t="s">
        <v>119</v>
      </c>
      <c r="H126" s="198">
        <v>6.947</v>
      </c>
      <c r="I126" s="199"/>
      <c r="J126" s="200">
        <f>ROUND(I126*H126,2)</f>
        <v>0</v>
      </c>
      <c r="K126" s="196" t="s">
        <v>120</v>
      </c>
      <c r="L126" s="201"/>
      <c r="M126" s="202" t="s">
        <v>5</v>
      </c>
      <c r="N126" s="203" t="s">
        <v>41</v>
      </c>
      <c r="O126" s="39"/>
      <c r="P126" s="177">
        <f>O126*H126</f>
        <v>0</v>
      </c>
      <c r="Q126" s="177">
        <v>0.22</v>
      </c>
      <c r="R126" s="177">
        <f>Q126*H126</f>
        <v>1.52834</v>
      </c>
      <c r="S126" s="177">
        <v>0</v>
      </c>
      <c r="T126" s="178">
        <f>S126*H126</f>
        <v>0</v>
      </c>
      <c r="AR126" s="21" t="s">
        <v>157</v>
      </c>
      <c r="AT126" s="21" t="s">
        <v>196</v>
      </c>
      <c r="AU126" s="21" t="s">
        <v>80</v>
      </c>
      <c r="AY126" s="21" t="s">
        <v>114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1" t="s">
        <v>78</v>
      </c>
      <c r="BK126" s="179">
        <f>ROUND(I126*H126,2)</f>
        <v>0</v>
      </c>
      <c r="BL126" s="21" t="s">
        <v>121</v>
      </c>
      <c r="BM126" s="21" t="s">
        <v>199</v>
      </c>
    </row>
    <row r="127" spans="2:47" s="1" customFormat="1" ht="13.5">
      <c r="B127" s="38"/>
      <c r="D127" s="180" t="s">
        <v>123</v>
      </c>
      <c r="F127" s="181" t="s">
        <v>198</v>
      </c>
      <c r="I127" s="182"/>
      <c r="L127" s="38"/>
      <c r="M127" s="183"/>
      <c r="N127" s="39"/>
      <c r="O127" s="39"/>
      <c r="P127" s="39"/>
      <c r="Q127" s="39"/>
      <c r="R127" s="39"/>
      <c r="S127" s="39"/>
      <c r="T127" s="67"/>
      <c r="AT127" s="21" t="s">
        <v>123</v>
      </c>
      <c r="AU127" s="21" t="s">
        <v>80</v>
      </c>
    </row>
    <row r="128" spans="2:51" s="11" customFormat="1" ht="13.5">
      <c r="B128" s="184"/>
      <c r="D128" s="185" t="s">
        <v>125</v>
      </c>
      <c r="E128" s="186" t="s">
        <v>5</v>
      </c>
      <c r="F128" s="187" t="s">
        <v>200</v>
      </c>
      <c r="H128" s="188">
        <v>6.947</v>
      </c>
      <c r="I128" s="189"/>
      <c r="L128" s="184"/>
      <c r="M128" s="190"/>
      <c r="N128" s="191"/>
      <c r="O128" s="191"/>
      <c r="P128" s="191"/>
      <c r="Q128" s="191"/>
      <c r="R128" s="191"/>
      <c r="S128" s="191"/>
      <c r="T128" s="192"/>
      <c r="AT128" s="193" t="s">
        <v>125</v>
      </c>
      <c r="AU128" s="193" t="s">
        <v>80</v>
      </c>
      <c r="AV128" s="11" t="s">
        <v>80</v>
      </c>
      <c r="AW128" s="11" t="s">
        <v>34</v>
      </c>
      <c r="AX128" s="11" t="s">
        <v>78</v>
      </c>
      <c r="AY128" s="193" t="s">
        <v>114</v>
      </c>
    </row>
    <row r="129" spans="2:65" s="1" customFormat="1" ht="22.5" customHeight="1">
      <c r="B129" s="167"/>
      <c r="C129" s="194" t="s">
        <v>201</v>
      </c>
      <c r="D129" s="194" t="s">
        <v>196</v>
      </c>
      <c r="E129" s="195" t="s">
        <v>202</v>
      </c>
      <c r="F129" s="196" t="s">
        <v>203</v>
      </c>
      <c r="G129" s="197" t="s">
        <v>204</v>
      </c>
      <c r="H129" s="198">
        <v>21.058</v>
      </c>
      <c r="I129" s="199"/>
      <c r="J129" s="200">
        <f>ROUND(I129*H129,2)</f>
        <v>0</v>
      </c>
      <c r="K129" s="196" t="s">
        <v>120</v>
      </c>
      <c r="L129" s="201"/>
      <c r="M129" s="202" t="s">
        <v>5</v>
      </c>
      <c r="N129" s="203" t="s">
        <v>41</v>
      </c>
      <c r="O129" s="39"/>
      <c r="P129" s="177">
        <f>O129*H129</f>
        <v>0</v>
      </c>
      <c r="Q129" s="177">
        <v>0.001</v>
      </c>
      <c r="R129" s="177">
        <f>Q129*H129</f>
        <v>0.021058</v>
      </c>
      <c r="S129" s="177">
        <v>0</v>
      </c>
      <c r="T129" s="178">
        <f>S129*H129</f>
        <v>0</v>
      </c>
      <c r="AR129" s="21" t="s">
        <v>157</v>
      </c>
      <c r="AT129" s="21" t="s">
        <v>196</v>
      </c>
      <c r="AU129" s="21" t="s">
        <v>80</v>
      </c>
      <c r="AY129" s="21" t="s">
        <v>114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21" t="s">
        <v>78</v>
      </c>
      <c r="BK129" s="179">
        <f>ROUND(I129*H129,2)</f>
        <v>0</v>
      </c>
      <c r="BL129" s="21" t="s">
        <v>121</v>
      </c>
      <c r="BM129" s="21" t="s">
        <v>205</v>
      </c>
    </row>
    <row r="130" spans="2:47" s="1" customFormat="1" ht="13.5">
      <c r="B130" s="38"/>
      <c r="D130" s="180" t="s">
        <v>123</v>
      </c>
      <c r="F130" s="181" t="s">
        <v>203</v>
      </c>
      <c r="I130" s="182"/>
      <c r="L130" s="38"/>
      <c r="M130" s="183"/>
      <c r="N130" s="39"/>
      <c r="O130" s="39"/>
      <c r="P130" s="39"/>
      <c r="Q130" s="39"/>
      <c r="R130" s="39"/>
      <c r="S130" s="39"/>
      <c r="T130" s="67"/>
      <c r="AT130" s="21" t="s">
        <v>123</v>
      </c>
      <c r="AU130" s="21" t="s">
        <v>80</v>
      </c>
    </row>
    <row r="131" spans="2:51" s="11" customFormat="1" ht="13.5">
      <c r="B131" s="184"/>
      <c r="D131" s="185" t="s">
        <v>125</v>
      </c>
      <c r="E131" s="186" t="s">
        <v>5</v>
      </c>
      <c r="F131" s="187" t="s">
        <v>206</v>
      </c>
      <c r="H131" s="188">
        <v>21.058</v>
      </c>
      <c r="I131" s="189"/>
      <c r="L131" s="184"/>
      <c r="M131" s="190"/>
      <c r="N131" s="191"/>
      <c r="O131" s="191"/>
      <c r="P131" s="191"/>
      <c r="Q131" s="191"/>
      <c r="R131" s="191"/>
      <c r="S131" s="191"/>
      <c r="T131" s="192"/>
      <c r="AT131" s="193" t="s">
        <v>125</v>
      </c>
      <c r="AU131" s="193" t="s">
        <v>80</v>
      </c>
      <c r="AV131" s="11" t="s">
        <v>80</v>
      </c>
      <c r="AW131" s="11" t="s">
        <v>34</v>
      </c>
      <c r="AX131" s="11" t="s">
        <v>78</v>
      </c>
      <c r="AY131" s="193" t="s">
        <v>114</v>
      </c>
    </row>
    <row r="132" spans="2:65" s="1" customFormat="1" ht="31.5" customHeight="1">
      <c r="B132" s="167"/>
      <c r="C132" s="168" t="s">
        <v>207</v>
      </c>
      <c r="D132" s="168" t="s">
        <v>116</v>
      </c>
      <c r="E132" s="169" t="s">
        <v>208</v>
      </c>
      <c r="F132" s="170" t="s">
        <v>209</v>
      </c>
      <c r="G132" s="171" t="s">
        <v>169</v>
      </c>
      <c r="H132" s="172">
        <v>8</v>
      </c>
      <c r="I132" s="173"/>
      <c r="J132" s="174">
        <f>ROUND(I132*H132,2)</f>
        <v>0</v>
      </c>
      <c r="K132" s="170" t="s">
        <v>120</v>
      </c>
      <c r="L132" s="38"/>
      <c r="M132" s="175" t="s">
        <v>5</v>
      </c>
      <c r="N132" s="176" t="s">
        <v>41</v>
      </c>
      <c r="O132" s="39"/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AR132" s="21" t="s">
        <v>121</v>
      </c>
      <c r="AT132" s="21" t="s">
        <v>116</v>
      </c>
      <c r="AU132" s="21" t="s">
        <v>80</v>
      </c>
      <c r="AY132" s="21" t="s">
        <v>114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21" t="s">
        <v>78</v>
      </c>
      <c r="BK132" s="179">
        <f>ROUND(I132*H132,2)</f>
        <v>0</v>
      </c>
      <c r="BL132" s="21" t="s">
        <v>121</v>
      </c>
      <c r="BM132" s="21" t="s">
        <v>210</v>
      </c>
    </row>
    <row r="133" spans="2:47" s="1" customFormat="1" ht="27">
      <c r="B133" s="38"/>
      <c r="D133" s="180" t="s">
        <v>123</v>
      </c>
      <c r="F133" s="181" t="s">
        <v>211</v>
      </c>
      <c r="I133" s="182"/>
      <c r="L133" s="38"/>
      <c r="M133" s="183"/>
      <c r="N133" s="39"/>
      <c r="O133" s="39"/>
      <c r="P133" s="39"/>
      <c r="Q133" s="39"/>
      <c r="R133" s="39"/>
      <c r="S133" s="39"/>
      <c r="T133" s="67"/>
      <c r="AT133" s="21" t="s">
        <v>123</v>
      </c>
      <c r="AU133" s="21" t="s">
        <v>80</v>
      </c>
    </row>
    <row r="134" spans="2:51" s="11" customFormat="1" ht="13.5">
      <c r="B134" s="184"/>
      <c r="D134" s="185" t="s">
        <v>125</v>
      </c>
      <c r="E134" s="186" t="s">
        <v>5</v>
      </c>
      <c r="F134" s="187" t="s">
        <v>177</v>
      </c>
      <c r="H134" s="188">
        <v>8</v>
      </c>
      <c r="I134" s="189"/>
      <c r="L134" s="184"/>
      <c r="M134" s="190"/>
      <c r="N134" s="191"/>
      <c r="O134" s="191"/>
      <c r="P134" s="191"/>
      <c r="Q134" s="191"/>
      <c r="R134" s="191"/>
      <c r="S134" s="191"/>
      <c r="T134" s="192"/>
      <c r="AT134" s="193" t="s">
        <v>125</v>
      </c>
      <c r="AU134" s="193" t="s">
        <v>80</v>
      </c>
      <c r="AV134" s="11" t="s">
        <v>80</v>
      </c>
      <c r="AW134" s="11" t="s">
        <v>34</v>
      </c>
      <c r="AX134" s="11" t="s">
        <v>78</v>
      </c>
      <c r="AY134" s="193" t="s">
        <v>114</v>
      </c>
    </row>
    <row r="135" spans="2:65" s="1" customFormat="1" ht="22.5" customHeight="1">
      <c r="B135" s="167"/>
      <c r="C135" s="194" t="s">
        <v>212</v>
      </c>
      <c r="D135" s="194" t="s">
        <v>196</v>
      </c>
      <c r="E135" s="195" t="s">
        <v>213</v>
      </c>
      <c r="F135" s="196" t="s">
        <v>214</v>
      </c>
      <c r="G135" s="197" t="s">
        <v>169</v>
      </c>
      <c r="H135" s="198">
        <v>8</v>
      </c>
      <c r="I135" s="199"/>
      <c r="J135" s="200">
        <f>ROUND(I135*H135,2)</f>
        <v>0</v>
      </c>
      <c r="K135" s="196" t="s">
        <v>5</v>
      </c>
      <c r="L135" s="201"/>
      <c r="M135" s="202" t="s">
        <v>5</v>
      </c>
      <c r="N135" s="203" t="s">
        <v>41</v>
      </c>
      <c r="O135" s="39"/>
      <c r="P135" s="177">
        <f>O135*H135</f>
        <v>0</v>
      </c>
      <c r="Q135" s="177">
        <v>0.001</v>
      </c>
      <c r="R135" s="177">
        <f>Q135*H135</f>
        <v>0.008</v>
      </c>
      <c r="S135" s="177">
        <v>0</v>
      </c>
      <c r="T135" s="178">
        <f>S135*H135</f>
        <v>0</v>
      </c>
      <c r="AR135" s="21" t="s">
        <v>157</v>
      </c>
      <c r="AT135" s="21" t="s">
        <v>196</v>
      </c>
      <c r="AU135" s="21" t="s">
        <v>80</v>
      </c>
      <c r="AY135" s="21" t="s">
        <v>114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1" t="s">
        <v>78</v>
      </c>
      <c r="BK135" s="179">
        <f>ROUND(I135*H135,2)</f>
        <v>0</v>
      </c>
      <c r="BL135" s="21" t="s">
        <v>121</v>
      </c>
      <c r="BM135" s="21" t="s">
        <v>215</v>
      </c>
    </row>
    <row r="136" spans="2:47" s="1" customFormat="1" ht="13.5">
      <c r="B136" s="38"/>
      <c r="D136" s="180" t="s">
        <v>123</v>
      </c>
      <c r="F136" s="181" t="s">
        <v>214</v>
      </c>
      <c r="I136" s="182"/>
      <c r="L136" s="38"/>
      <c r="M136" s="183"/>
      <c r="N136" s="39"/>
      <c r="O136" s="39"/>
      <c r="P136" s="39"/>
      <c r="Q136" s="39"/>
      <c r="R136" s="39"/>
      <c r="S136" s="39"/>
      <c r="T136" s="67"/>
      <c r="AT136" s="21" t="s">
        <v>123</v>
      </c>
      <c r="AU136" s="21" t="s">
        <v>80</v>
      </c>
    </row>
    <row r="137" spans="2:51" s="11" customFormat="1" ht="13.5">
      <c r="B137" s="184"/>
      <c r="D137" s="185" t="s">
        <v>125</v>
      </c>
      <c r="E137" s="186" t="s">
        <v>5</v>
      </c>
      <c r="F137" s="187" t="s">
        <v>177</v>
      </c>
      <c r="H137" s="188">
        <v>8</v>
      </c>
      <c r="I137" s="189"/>
      <c r="L137" s="184"/>
      <c r="M137" s="190"/>
      <c r="N137" s="191"/>
      <c r="O137" s="191"/>
      <c r="P137" s="191"/>
      <c r="Q137" s="191"/>
      <c r="R137" s="191"/>
      <c r="S137" s="191"/>
      <c r="T137" s="192"/>
      <c r="AT137" s="193" t="s">
        <v>125</v>
      </c>
      <c r="AU137" s="193" t="s">
        <v>80</v>
      </c>
      <c r="AV137" s="11" t="s">
        <v>80</v>
      </c>
      <c r="AW137" s="11" t="s">
        <v>34</v>
      </c>
      <c r="AX137" s="11" t="s">
        <v>78</v>
      </c>
      <c r="AY137" s="193" t="s">
        <v>114</v>
      </c>
    </row>
    <row r="138" spans="2:65" s="1" customFormat="1" ht="22.5" customHeight="1">
      <c r="B138" s="167"/>
      <c r="C138" s="168" t="s">
        <v>216</v>
      </c>
      <c r="D138" s="168" t="s">
        <v>116</v>
      </c>
      <c r="E138" s="169" t="s">
        <v>217</v>
      </c>
      <c r="F138" s="170" t="s">
        <v>218</v>
      </c>
      <c r="G138" s="171" t="s">
        <v>134</v>
      </c>
      <c r="H138" s="172">
        <v>56.7</v>
      </c>
      <c r="I138" s="173"/>
      <c r="J138" s="174">
        <f>ROUND(I138*H138,2)</f>
        <v>0</v>
      </c>
      <c r="K138" s="170" t="s">
        <v>5</v>
      </c>
      <c r="L138" s="38"/>
      <c r="M138" s="175" t="s">
        <v>5</v>
      </c>
      <c r="N138" s="176" t="s">
        <v>41</v>
      </c>
      <c r="O138" s="39"/>
      <c r="P138" s="177">
        <f>O138*H138</f>
        <v>0</v>
      </c>
      <c r="Q138" s="177">
        <v>0</v>
      </c>
      <c r="R138" s="177">
        <f>Q138*H138</f>
        <v>0</v>
      </c>
      <c r="S138" s="177">
        <v>0</v>
      </c>
      <c r="T138" s="178">
        <f>S138*H138</f>
        <v>0</v>
      </c>
      <c r="AR138" s="21" t="s">
        <v>121</v>
      </c>
      <c r="AT138" s="21" t="s">
        <v>116</v>
      </c>
      <c r="AU138" s="21" t="s">
        <v>80</v>
      </c>
      <c r="AY138" s="21" t="s">
        <v>114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1" t="s">
        <v>78</v>
      </c>
      <c r="BK138" s="179">
        <f>ROUND(I138*H138,2)</f>
        <v>0</v>
      </c>
      <c r="BL138" s="21" t="s">
        <v>121</v>
      </c>
      <c r="BM138" s="21" t="s">
        <v>219</v>
      </c>
    </row>
    <row r="139" spans="2:47" s="1" customFormat="1" ht="13.5">
      <c r="B139" s="38"/>
      <c r="D139" s="180" t="s">
        <v>123</v>
      </c>
      <c r="F139" s="181" t="s">
        <v>218</v>
      </c>
      <c r="I139" s="182"/>
      <c r="L139" s="38"/>
      <c r="M139" s="183"/>
      <c r="N139" s="39"/>
      <c r="O139" s="39"/>
      <c r="P139" s="39"/>
      <c r="Q139" s="39"/>
      <c r="R139" s="39"/>
      <c r="S139" s="39"/>
      <c r="T139" s="67"/>
      <c r="AT139" s="21" t="s">
        <v>123</v>
      </c>
      <c r="AU139" s="21" t="s">
        <v>80</v>
      </c>
    </row>
    <row r="140" spans="2:51" s="11" customFormat="1" ht="13.5">
      <c r="B140" s="184"/>
      <c r="D140" s="185" t="s">
        <v>125</v>
      </c>
      <c r="E140" s="186" t="s">
        <v>5</v>
      </c>
      <c r="F140" s="187" t="s">
        <v>220</v>
      </c>
      <c r="H140" s="188">
        <v>56.7</v>
      </c>
      <c r="I140" s="189"/>
      <c r="L140" s="184"/>
      <c r="M140" s="190"/>
      <c r="N140" s="191"/>
      <c r="O140" s="191"/>
      <c r="P140" s="191"/>
      <c r="Q140" s="191"/>
      <c r="R140" s="191"/>
      <c r="S140" s="191"/>
      <c r="T140" s="192"/>
      <c r="AT140" s="193" t="s">
        <v>125</v>
      </c>
      <c r="AU140" s="193" t="s">
        <v>80</v>
      </c>
      <c r="AV140" s="11" t="s">
        <v>80</v>
      </c>
      <c r="AW140" s="11" t="s">
        <v>34</v>
      </c>
      <c r="AX140" s="11" t="s">
        <v>78</v>
      </c>
      <c r="AY140" s="193" t="s">
        <v>114</v>
      </c>
    </row>
    <row r="141" spans="2:65" s="1" customFormat="1" ht="31.5" customHeight="1">
      <c r="B141" s="167"/>
      <c r="C141" s="168" t="s">
        <v>221</v>
      </c>
      <c r="D141" s="168" t="s">
        <v>116</v>
      </c>
      <c r="E141" s="169" t="s">
        <v>222</v>
      </c>
      <c r="F141" s="170" t="s">
        <v>223</v>
      </c>
      <c r="G141" s="171" t="s">
        <v>134</v>
      </c>
      <c r="H141" s="172">
        <v>441.735</v>
      </c>
      <c r="I141" s="173"/>
      <c r="J141" s="174">
        <f>ROUND(I141*H141,2)</f>
        <v>0</v>
      </c>
      <c r="K141" s="170" t="s">
        <v>5</v>
      </c>
      <c r="L141" s="38"/>
      <c r="M141" s="175" t="s">
        <v>5</v>
      </c>
      <c r="N141" s="176" t="s">
        <v>41</v>
      </c>
      <c r="O141" s="39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AR141" s="21" t="s">
        <v>121</v>
      </c>
      <c r="AT141" s="21" t="s">
        <v>116</v>
      </c>
      <c r="AU141" s="21" t="s">
        <v>80</v>
      </c>
      <c r="AY141" s="21" t="s">
        <v>114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1" t="s">
        <v>78</v>
      </c>
      <c r="BK141" s="179">
        <f>ROUND(I141*H141,2)</f>
        <v>0</v>
      </c>
      <c r="BL141" s="21" t="s">
        <v>121</v>
      </c>
      <c r="BM141" s="21" t="s">
        <v>224</v>
      </c>
    </row>
    <row r="142" spans="2:47" s="1" customFormat="1" ht="13.5">
      <c r="B142" s="38"/>
      <c r="D142" s="180" t="s">
        <v>123</v>
      </c>
      <c r="F142" s="181" t="s">
        <v>223</v>
      </c>
      <c r="I142" s="182"/>
      <c r="L142" s="38"/>
      <c r="M142" s="183"/>
      <c r="N142" s="39"/>
      <c r="O142" s="39"/>
      <c r="P142" s="39"/>
      <c r="Q142" s="39"/>
      <c r="R142" s="39"/>
      <c r="S142" s="39"/>
      <c r="T142" s="67"/>
      <c r="AT142" s="21" t="s">
        <v>123</v>
      </c>
      <c r="AU142" s="21" t="s">
        <v>80</v>
      </c>
    </row>
    <row r="143" spans="2:51" s="11" customFormat="1" ht="13.5">
      <c r="B143" s="184"/>
      <c r="D143" s="185" t="s">
        <v>125</v>
      </c>
      <c r="E143" s="186" t="s">
        <v>5</v>
      </c>
      <c r="F143" s="187" t="s">
        <v>225</v>
      </c>
      <c r="H143" s="188">
        <v>441.735</v>
      </c>
      <c r="I143" s="189"/>
      <c r="L143" s="184"/>
      <c r="M143" s="190"/>
      <c r="N143" s="191"/>
      <c r="O143" s="191"/>
      <c r="P143" s="191"/>
      <c r="Q143" s="191"/>
      <c r="R143" s="191"/>
      <c r="S143" s="191"/>
      <c r="T143" s="192"/>
      <c r="AT143" s="193" t="s">
        <v>125</v>
      </c>
      <c r="AU143" s="193" t="s">
        <v>80</v>
      </c>
      <c r="AV143" s="11" t="s">
        <v>80</v>
      </c>
      <c r="AW143" s="11" t="s">
        <v>34</v>
      </c>
      <c r="AX143" s="11" t="s">
        <v>78</v>
      </c>
      <c r="AY143" s="193" t="s">
        <v>114</v>
      </c>
    </row>
    <row r="144" spans="2:65" s="1" customFormat="1" ht="22.5" customHeight="1">
      <c r="B144" s="167"/>
      <c r="C144" s="194" t="s">
        <v>10</v>
      </c>
      <c r="D144" s="194" t="s">
        <v>196</v>
      </c>
      <c r="E144" s="195" t="s">
        <v>226</v>
      </c>
      <c r="F144" s="196" t="s">
        <v>227</v>
      </c>
      <c r="G144" s="197" t="s">
        <v>134</v>
      </c>
      <c r="H144" s="198">
        <v>14.91</v>
      </c>
      <c r="I144" s="199"/>
      <c r="J144" s="200">
        <f>ROUND(I144*H144,2)</f>
        <v>0</v>
      </c>
      <c r="K144" s="196" t="s">
        <v>120</v>
      </c>
      <c r="L144" s="201"/>
      <c r="M144" s="202" t="s">
        <v>5</v>
      </c>
      <c r="N144" s="203" t="s">
        <v>41</v>
      </c>
      <c r="O144" s="39"/>
      <c r="P144" s="177">
        <f>O144*H144</f>
        <v>0</v>
      </c>
      <c r="Q144" s="177">
        <v>0.131</v>
      </c>
      <c r="R144" s="177">
        <f>Q144*H144</f>
        <v>1.9532100000000001</v>
      </c>
      <c r="S144" s="177">
        <v>0</v>
      </c>
      <c r="T144" s="178">
        <f>S144*H144</f>
        <v>0</v>
      </c>
      <c r="AR144" s="21" t="s">
        <v>157</v>
      </c>
      <c r="AT144" s="21" t="s">
        <v>196</v>
      </c>
      <c r="AU144" s="21" t="s">
        <v>80</v>
      </c>
      <c r="AY144" s="21" t="s">
        <v>114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1" t="s">
        <v>78</v>
      </c>
      <c r="BK144" s="179">
        <f>ROUND(I144*H144,2)</f>
        <v>0</v>
      </c>
      <c r="BL144" s="21" t="s">
        <v>121</v>
      </c>
      <c r="BM144" s="21" t="s">
        <v>228</v>
      </c>
    </row>
    <row r="145" spans="2:47" s="1" customFormat="1" ht="13.5">
      <c r="B145" s="38"/>
      <c r="D145" s="180" t="s">
        <v>123</v>
      </c>
      <c r="F145" s="181" t="s">
        <v>227</v>
      </c>
      <c r="I145" s="182"/>
      <c r="L145" s="38"/>
      <c r="M145" s="183"/>
      <c r="N145" s="39"/>
      <c r="O145" s="39"/>
      <c r="P145" s="39"/>
      <c r="Q145" s="39"/>
      <c r="R145" s="39"/>
      <c r="S145" s="39"/>
      <c r="T145" s="67"/>
      <c r="AT145" s="21" t="s">
        <v>123</v>
      </c>
      <c r="AU145" s="21" t="s">
        <v>80</v>
      </c>
    </row>
    <row r="146" spans="2:51" s="11" customFormat="1" ht="13.5">
      <c r="B146" s="184"/>
      <c r="D146" s="185" t="s">
        <v>125</v>
      </c>
      <c r="E146" s="186" t="s">
        <v>5</v>
      </c>
      <c r="F146" s="187" t="s">
        <v>229</v>
      </c>
      <c r="H146" s="188">
        <v>14.91</v>
      </c>
      <c r="I146" s="189"/>
      <c r="L146" s="184"/>
      <c r="M146" s="190"/>
      <c r="N146" s="191"/>
      <c r="O146" s="191"/>
      <c r="P146" s="191"/>
      <c r="Q146" s="191"/>
      <c r="R146" s="191"/>
      <c r="S146" s="191"/>
      <c r="T146" s="192"/>
      <c r="AT146" s="193" t="s">
        <v>125</v>
      </c>
      <c r="AU146" s="193" t="s">
        <v>80</v>
      </c>
      <c r="AV146" s="11" t="s">
        <v>80</v>
      </c>
      <c r="AW146" s="11" t="s">
        <v>34</v>
      </c>
      <c r="AX146" s="11" t="s">
        <v>78</v>
      </c>
      <c r="AY146" s="193" t="s">
        <v>114</v>
      </c>
    </row>
    <row r="147" spans="2:65" s="1" customFormat="1" ht="22.5" customHeight="1">
      <c r="B147" s="167"/>
      <c r="C147" s="194" t="s">
        <v>230</v>
      </c>
      <c r="D147" s="194" t="s">
        <v>196</v>
      </c>
      <c r="E147" s="195" t="s">
        <v>231</v>
      </c>
      <c r="F147" s="196" t="s">
        <v>232</v>
      </c>
      <c r="G147" s="197" t="s">
        <v>134</v>
      </c>
      <c r="H147" s="198">
        <v>56.7</v>
      </c>
      <c r="I147" s="199"/>
      <c r="J147" s="200">
        <f>ROUND(I147*H147,2)</f>
        <v>0</v>
      </c>
      <c r="K147" s="196" t="s">
        <v>120</v>
      </c>
      <c r="L147" s="201"/>
      <c r="M147" s="202" t="s">
        <v>5</v>
      </c>
      <c r="N147" s="203" t="s">
        <v>41</v>
      </c>
      <c r="O147" s="39"/>
      <c r="P147" s="177">
        <f>O147*H147</f>
        <v>0</v>
      </c>
      <c r="Q147" s="177">
        <v>0.176</v>
      </c>
      <c r="R147" s="177">
        <f>Q147*H147</f>
        <v>9.9792</v>
      </c>
      <c r="S147" s="177">
        <v>0</v>
      </c>
      <c r="T147" s="178">
        <f>S147*H147</f>
        <v>0</v>
      </c>
      <c r="AR147" s="21" t="s">
        <v>157</v>
      </c>
      <c r="AT147" s="21" t="s">
        <v>196</v>
      </c>
      <c r="AU147" s="21" t="s">
        <v>80</v>
      </c>
      <c r="AY147" s="21" t="s">
        <v>114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1" t="s">
        <v>78</v>
      </c>
      <c r="BK147" s="179">
        <f>ROUND(I147*H147,2)</f>
        <v>0</v>
      </c>
      <c r="BL147" s="21" t="s">
        <v>121</v>
      </c>
      <c r="BM147" s="21" t="s">
        <v>233</v>
      </c>
    </row>
    <row r="148" spans="2:47" s="1" customFormat="1" ht="13.5">
      <c r="B148" s="38"/>
      <c r="D148" s="180" t="s">
        <v>123</v>
      </c>
      <c r="F148" s="181" t="s">
        <v>232</v>
      </c>
      <c r="I148" s="182"/>
      <c r="L148" s="38"/>
      <c r="M148" s="183"/>
      <c r="N148" s="39"/>
      <c r="O148" s="39"/>
      <c r="P148" s="39"/>
      <c r="Q148" s="39"/>
      <c r="R148" s="39"/>
      <c r="S148" s="39"/>
      <c r="T148" s="67"/>
      <c r="AT148" s="21" t="s">
        <v>123</v>
      </c>
      <c r="AU148" s="21" t="s">
        <v>80</v>
      </c>
    </row>
    <row r="149" spans="2:51" s="11" customFormat="1" ht="13.5">
      <c r="B149" s="184"/>
      <c r="D149" s="185" t="s">
        <v>125</v>
      </c>
      <c r="E149" s="186" t="s">
        <v>5</v>
      </c>
      <c r="F149" s="187" t="s">
        <v>220</v>
      </c>
      <c r="H149" s="188">
        <v>56.7</v>
      </c>
      <c r="I149" s="189"/>
      <c r="L149" s="184"/>
      <c r="M149" s="190"/>
      <c r="N149" s="191"/>
      <c r="O149" s="191"/>
      <c r="P149" s="191"/>
      <c r="Q149" s="191"/>
      <c r="R149" s="191"/>
      <c r="S149" s="191"/>
      <c r="T149" s="192"/>
      <c r="AT149" s="193" t="s">
        <v>125</v>
      </c>
      <c r="AU149" s="193" t="s">
        <v>80</v>
      </c>
      <c r="AV149" s="11" t="s">
        <v>80</v>
      </c>
      <c r="AW149" s="11" t="s">
        <v>34</v>
      </c>
      <c r="AX149" s="11" t="s">
        <v>78</v>
      </c>
      <c r="AY149" s="193" t="s">
        <v>114</v>
      </c>
    </row>
    <row r="150" spans="2:65" s="1" customFormat="1" ht="22.5" customHeight="1">
      <c r="B150" s="167"/>
      <c r="C150" s="194" t="s">
        <v>234</v>
      </c>
      <c r="D150" s="194" t="s">
        <v>196</v>
      </c>
      <c r="E150" s="195" t="s">
        <v>235</v>
      </c>
      <c r="F150" s="196" t="s">
        <v>236</v>
      </c>
      <c r="G150" s="197" t="s">
        <v>134</v>
      </c>
      <c r="H150" s="198">
        <v>426.825</v>
      </c>
      <c r="I150" s="199"/>
      <c r="J150" s="200">
        <f>ROUND(I150*H150,2)</f>
        <v>0</v>
      </c>
      <c r="K150" s="196" t="s">
        <v>120</v>
      </c>
      <c r="L150" s="201"/>
      <c r="M150" s="202" t="s">
        <v>5</v>
      </c>
      <c r="N150" s="203" t="s">
        <v>41</v>
      </c>
      <c r="O150" s="39"/>
      <c r="P150" s="177">
        <f>O150*H150</f>
        <v>0</v>
      </c>
      <c r="Q150" s="177">
        <v>0.135</v>
      </c>
      <c r="R150" s="177">
        <f>Q150*H150</f>
        <v>57.621375</v>
      </c>
      <c r="S150" s="177">
        <v>0</v>
      </c>
      <c r="T150" s="178">
        <f>S150*H150</f>
        <v>0</v>
      </c>
      <c r="AR150" s="21" t="s">
        <v>157</v>
      </c>
      <c r="AT150" s="21" t="s">
        <v>196</v>
      </c>
      <c r="AU150" s="21" t="s">
        <v>80</v>
      </c>
      <c r="AY150" s="21" t="s">
        <v>114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21" t="s">
        <v>78</v>
      </c>
      <c r="BK150" s="179">
        <f>ROUND(I150*H150,2)</f>
        <v>0</v>
      </c>
      <c r="BL150" s="21" t="s">
        <v>121</v>
      </c>
      <c r="BM150" s="21" t="s">
        <v>237</v>
      </c>
    </row>
    <row r="151" spans="2:47" s="1" customFormat="1" ht="40.5">
      <c r="B151" s="38"/>
      <c r="D151" s="180" t="s">
        <v>123</v>
      </c>
      <c r="F151" s="181" t="s">
        <v>238</v>
      </c>
      <c r="I151" s="182"/>
      <c r="L151" s="38"/>
      <c r="M151" s="183"/>
      <c r="N151" s="39"/>
      <c r="O151" s="39"/>
      <c r="P151" s="39"/>
      <c r="Q151" s="39"/>
      <c r="R151" s="39"/>
      <c r="S151" s="39"/>
      <c r="T151" s="67"/>
      <c r="AT151" s="21" t="s">
        <v>123</v>
      </c>
      <c r="AU151" s="21" t="s">
        <v>80</v>
      </c>
    </row>
    <row r="152" spans="2:51" s="11" customFormat="1" ht="13.5">
      <c r="B152" s="184"/>
      <c r="D152" s="185" t="s">
        <v>125</v>
      </c>
      <c r="E152" s="186" t="s">
        <v>5</v>
      </c>
      <c r="F152" s="187" t="s">
        <v>239</v>
      </c>
      <c r="H152" s="188">
        <v>426.825</v>
      </c>
      <c r="I152" s="189"/>
      <c r="L152" s="184"/>
      <c r="M152" s="190"/>
      <c r="N152" s="191"/>
      <c r="O152" s="191"/>
      <c r="P152" s="191"/>
      <c r="Q152" s="191"/>
      <c r="R152" s="191"/>
      <c r="S152" s="191"/>
      <c r="T152" s="192"/>
      <c r="AT152" s="193" t="s">
        <v>125</v>
      </c>
      <c r="AU152" s="193" t="s">
        <v>80</v>
      </c>
      <c r="AV152" s="11" t="s">
        <v>80</v>
      </c>
      <c r="AW152" s="11" t="s">
        <v>34</v>
      </c>
      <c r="AX152" s="11" t="s">
        <v>78</v>
      </c>
      <c r="AY152" s="193" t="s">
        <v>114</v>
      </c>
    </row>
    <row r="153" spans="2:65" s="1" customFormat="1" ht="31.5" customHeight="1">
      <c r="B153" s="167"/>
      <c r="C153" s="168" t="s">
        <v>240</v>
      </c>
      <c r="D153" s="168" t="s">
        <v>116</v>
      </c>
      <c r="E153" s="169" t="s">
        <v>241</v>
      </c>
      <c r="F153" s="170" t="s">
        <v>242</v>
      </c>
      <c r="G153" s="171" t="s">
        <v>134</v>
      </c>
      <c r="H153" s="172">
        <v>90</v>
      </c>
      <c r="I153" s="173"/>
      <c r="J153" s="174">
        <f>ROUND(I153*H153,2)</f>
        <v>0</v>
      </c>
      <c r="K153" s="170" t="s">
        <v>120</v>
      </c>
      <c r="L153" s="38"/>
      <c r="M153" s="175" t="s">
        <v>5</v>
      </c>
      <c r="N153" s="176" t="s">
        <v>41</v>
      </c>
      <c r="O153" s="39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AR153" s="21" t="s">
        <v>121</v>
      </c>
      <c r="AT153" s="21" t="s">
        <v>116</v>
      </c>
      <c r="AU153" s="21" t="s">
        <v>80</v>
      </c>
      <c r="AY153" s="21" t="s">
        <v>114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21" t="s">
        <v>78</v>
      </c>
      <c r="BK153" s="179">
        <f>ROUND(I153*H153,2)</f>
        <v>0</v>
      </c>
      <c r="BL153" s="21" t="s">
        <v>121</v>
      </c>
      <c r="BM153" s="21" t="s">
        <v>243</v>
      </c>
    </row>
    <row r="154" spans="2:47" s="1" customFormat="1" ht="27">
      <c r="B154" s="38"/>
      <c r="D154" s="180" t="s">
        <v>123</v>
      </c>
      <c r="F154" s="181" t="s">
        <v>244</v>
      </c>
      <c r="I154" s="182"/>
      <c r="L154" s="38"/>
      <c r="M154" s="183"/>
      <c r="N154" s="39"/>
      <c r="O154" s="39"/>
      <c r="P154" s="39"/>
      <c r="Q154" s="39"/>
      <c r="R154" s="39"/>
      <c r="S154" s="39"/>
      <c r="T154" s="67"/>
      <c r="AT154" s="21" t="s">
        <v>123</v>
      </c>
      <c r="AU154" s="21" t="s">
        <v>80</v>
      </c>
    </row>
    <row r="155" spans="2:51" s="11" customFormat="1" ht="13.5">
      <c r="B155" s="184"/>
      <c r="D155" s="185" t="s">
        <v>125</v>
      </c>
      <c r="E155" s="186" t="s">
        <v>5</v>
      </c>
      <c r="F155" s="187" t="s">
        <v>245</v>
      </c>
      <c r="H155" s="188">
        <v>90</v>
      </c>
      <c r="I155" s="189"/>
      <c r="L155" s="184"/>
      <c r="M155" s="190"/>
      <c r="N155" s="191"/>
      <c r="O155" s="191"/>
      <c r="P155" s="191"/>
      <c r="Q155" s="191"/>
      <c r="R155" s="191"/>
      <c r="S155" s="191"/>
      <c r="T155" s="192"/>
      <c r="AT155" s="193" t="s">
        <v>125</v>
      </c>
      <c r="AU155" s="193" t="s">
        <v>80</v>
      </c>
      <c r="AV155" s="11" t="s">
        <v>80</v>
      </c>
      <c r="AW155" s="11" t="s">
        <v>34</v>
      </c>
      <c r="AX155" s="11" t="s">
        <v>78</v>
      </c>
      <c r="AY155" s="193" t="s">
        <v>114</v>
      </c>
    </row>
    <row r="156" spans="2:65" s="1" customFormat="1" ht="22.5" customHeight="1">
      <c r="B156" s="167"/>
      <c r="C156" s="168" t="s">
        <v>246</v>
      </c>
      <c r="D156" s="168" t="s">
        <v>116</v>
      </c>
      <c r="E156" s="169" t="s">
        <v>247</v>
      </c>
      <c r="F156" s="170" t="s">
        <v>248</v>
      </c>
      <c r="G156" s="171" t="s">
        <v>169</v>
      </c>
      <c r="H156" s="172">
        <v>11</v>
      </c>
      <c r="I156" s="173"/>
      <c r="J156" s="174">
        <f>ROUND(I156*H156,2)</f>
        <v>0</v>
      </c>
      <c r="K156" s="170" t="s">
        <v>120</v>
      </c>
      <c r="L156" s="38"/>
      <c r="M156" s="175" t="s">
        <v>5</v>
      </c>
      <c r="N156" s="176" t="s">
        <v>41</v>
      </c>
      <c r="O156" s="39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AR156" s="21" t="s">
        <v>121</v>
      </c>
      <c r="AT156" s="21" t="s">
        <v>116</v>
      </c>
      <c r="AU156" s="21" t="s">
        <v>80</v>
      </c>
      <c r="AY156" s="21" t="s">
        <v>114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21" t="s">
        <v>78</v>
      </c>
      <c r="BK156" s="179">
        <f>ROUND(I156*H156,2)</f>
        <v>0</v>
      </c>
      <c r="BL156" s="21" t="s">
        <v>121</v>
      </c>
      <c r="BM156" s="21" t="s">
        <v>249</v>
      </c>
    </row>
    <row r="157" spans="2:47" s="1" customFormat="1" ht="13.5">
      <c r="B157" s="38"/>
      <c r="D157" s="180" t="s">
        <v>123</v>
      </c>
      <c r="F157" s="181" t="s">
        <v>250</v>
      </c>
      <c r="I157" s="182"/>
      <c r="L157" s="38"/>
      <c r="M157" s="183"/>
      <c r="N157" s="39"/>
      <c r="O157" s="39"/>
      <c r="P157" s="39"/>
      <c r="Q157" s="39"/>
      <c r="R157" s="39"/>
      <c r="S157" s="39"/>
      <c r="T157" s="67"/>
      <c r="AT157" s="21" t="s">
        <v>123</v>
      </c>
      <c r="AU157" s="21" t="s">
        <v>80</v>
      </c>
    </row>
    <row r="158" spans="2:51" s="11" customFormat="1" ht="13.5">
      <c r="B158" s="184"/>
      <c r="D158" s="185" t="s">
        <v>125</v>
      </c>
      <c r="E158" s="186" t="s">
        <v>5</v>
      </c>
      <c r="F158" s="187" t="s">
        <v>172</v>
      </c>
      <c r="H158" s="188">
        <v>11</v>
      </c>
      <c r="I158" s="189"/>
      <c r="L158" s="184"/>
      <c r="M158" s="190"/>
      <c r="N158" s="191"/>
      <c r="O158" s="191"/>
      <c r="P158" s="191"/>
      <c r="Q158" s="191"/>
      <c r="R158" s="191"/>
      <c r="S158" s="191"/>
      <c r="T158" s="192"/>
      <c r="AT158" s="193" t="s">
        <v>125</v>
      </c>
      <c r="AU158" s="193" t="s">
        <v>80</v>
      </c>
      <c r="AV158" s="11" t="s">
        <v>80</v>
      </c>
      <c r="AW158" s="11" t="s">
        <v>34</v>
      </c>
      <c r="AX158" s="11" t="s">
        <v>78</v>
      </c>
      <c r="AY158" s="193" t="s">
        <v>114</v>
      </c>
    </row>
    <row r="159" spans="2:65" s="1" customFormat="1" ht="22.5" customHeight="1">
      <c r="B159" s="167"/>
      <c r="C159" s="168" t="s">
        <v>251</v>
      </c>
      <c r="D159" s="168" t="s">
        <v>116</v>
      </c>
      <c r="E159" s="169" t="s">
        <v>252</v>
      </c>
      <c r="F159" s="170" t="s">
        <v>253</v>
      </c>
      <c r="G159" s="171" t="s">
        <v>169</v>
      </c>
      <c r="H159" s="172">
        <v>3</v>
      </c>
      <c r="I159" s="173"/>
      <c r="J159" s="174">
        <f>ROUND(I159*H159,2)</f>
        <v>0</v>
      </c>
      <c r="K159" s="170" t="s">
        <v>120</v>
      </c>
      <c r="L159" s="38"/>
      <c r="M159" s="175" t="s">
        <v>5</v>
      </c>
      <c r="N159" s="176" t="s">
        <v>41</v>
      </c>
      <c r="O159" s="39"/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AR159" s="21" t="s">
        <v>121</v>
      </c>
      <c r="AT159" s="21" t="s">
        <v>116</v>
      </c>
      <c r="AU159" s="21" t="s">
        <v>80</v>
      </c>
      <c r="AY159" s="21" t="s">
        <v>114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21" t="s">
        <v>78</v>
      </c>
      <c r="BK159" s="179">
        <f>ROUND(I159*H159,2)</f>
        <v>0</v>
      </c>
      <c r="BL159" s="21" t="s">
        <v>121</v>
      </c>
      <c r="BM159" s="21" t="s">
        <v>254</v>
      </c>
    </row>
    <row r="160" spans="2:47" s="1" customFormat="1" ht="13.5">
      <c r="B160" s="38"/>
      <c r="D160" s="180" t="s">
        <v>123</v>
      </c>
      <c r="F160" s="181" t="s">
        <v>255</v>
      </c>
      <c r="I160" s="182"/>
      <c r="L160" s="38"/>
      <c r="M160" s="183"/>
      <c r="N160" s="39"/>
      <c r="O160" s="39"/>
      <c r="P160" s="39"/>
      <c r="Q160" s="39"/>
      <c r="R160" s="39"/>
      <c r="S160" s="39"/>
      <c r="T160" s="67"/>
      <c r="AT160" s="21" t="s">
        <v>123</v>
      </c>
      <c r="AU160" s="21" t="s">
        <v>80</v>
      </c>
    </row>
    <row r="161" spans="2:51" s="11" customFormat="1" ht="13.5">
      <c r="B161" s="184"/>
      <c r="D161" s="185" t="s">
        <v>125</v>
      </c>
      <c r="E161" s="186" t="s">
        <v>5</v>
      </c>
      <c r="F161" s="187" t="s">
        <v>256</v>
      </c>
      <c r="H161" s="188">
        <v>3</v>
      </c>
      <c r="I161" s="189"/>
      <c r="L161" s="184"/>
      <c r="M161" s="190"/>
      <c r="N161" s="191"/>
      <c r="O161" s="191"/>
      <c r="P161" s="191"/>
      <c r="Q161" s="191"/>
      <c r="R161" s="191"/>
      <c r="S161" s="191"/>
      <c r="T161" s="192"/>
      <c r="AT161" s="193" t="s">
        <v>125</v>
      </c>
      <c r="AU161" s="193" t="s">
        <v>80</v>
      </c>
      <c r="AV161" s="11" t="s">
        <v>80</v>
      </c>
      <c r="AW161" s="11" t="s">
        <v>34</v>
      </c>
      <c r="AX161" s="11" t="s">
        <v>78</v>
      </c>
      <c r="AY161" s="193" t="s">
        <v>114</v>
      </c>
    </row>
    <row r="162" spans="2:65" s="1" customFormat="1" ht="22.5" customHeight="1">
      <c r="B162" s="167"/>
      <c r="C162" s="168" t="s">
        <v>257</v>
      </c>
      <c r="D162" s="168" t="s">
        <v>116</v>
      </c>
      <c r="E162" s="169" t="s">
        <v>258</v>
      </c>
      <c r="F162" s="170" t="s">
        <v>259</v>
      </c>
      <c r="G162" s="171" t="s">
        <v>169</v>
      </c>
      <c r="H162" s="172">
        <v>1</v>
      </c>
      <c r="I162" s="173"/>
      <c r="J162" s="174">
        <f>ROUND(I162*H162,2)</f>
        <v>0</v>
      </c>
      <c r="K162" s="170" t="s">
        <v>120</v>
      </c>
      <c r="L162" s="38"/>
      <c r="M162" s="175" t="s">
        <v>5</v>
      </c>
      <c r="N162" s="176" t="s">
        <v>41</v>
      </c>
      <c r="O162" s="39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AR162" s="21" t="s">
        <v>121</v>
      </c>
      <c r="AT162" s="21" t="s">
        <v>116</v>
      </c>
      <c r="AU162" s="21" t="s">
        <v>80</v>
      </c>
      <c r="AY162" s="21" t="s">
        <v>114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21" t="s">
        <v>78</v>
      </c>
      <c r="BK162" s="179">
        <f>ROUND(I162*H162,2)</f>
        <v>0</v>
      </c>
      <c r="BL162" s="21" t="s">
        <v>121</v>
      </c>
      <c r="BM162" s="21" t="s">
        <v>260</v>
      </c>
    </row>
    <row r="163" spans="2:47" s="1" customFormat="1" ht="13.5">
      <c r="B163" s="38"/>
      <c r="D163" s="180" t="s">
        <v>123</v>
      </c>
      <c r="F163" s="181" t="s">
        <v>261</v>
      </c>
      <c r="I163" s="182"/>
      <c r="L163" s="38"/>
      <c r="M163" s="183"/>
      <c r="N163" s="39"/>
      <c r="O163" s="39"/>
      <c r="P163" s="39"/>
      <c r="Q163" s="39"/>
      <c r="R163" s="39"/>
      <c r="S163" s="39"/>
      <c r="T163" s="67"/>
      <c r="AT163" s="21" t="s">
        <v>123</v>
      </c>
      <c r="AU163" s="21" t="s">
        <v>80</v>
      </c>
    </row>
    <row r="164" spans="2:51" s="11" customFormat="1" ht="13.5">
      <c r="B164" s="184"/>
      <c r="D164" s="185" t="s">
        <v>125</v>
      </c>
      <c r="E164" s="186" t="s">
        <v>5</v>
      </c>
      <c r="F164" s="187" t="s">
        <v>262</v>
      </c>
      <c r="H164" s="188">
        <v>1</v>
      </c>
      <c r="I164" s="189"/>
      <c r="L164" s="184"/>
      <c r="M164" s="190"/>
      <c r="N164" s="191"/>
      <c r="O164" s="191"/>
      <c r="P164" s="191"/>
      <c r="Q164" s="191"/>
      <c r="R164" s="191"/>
      <c r="S164" s="191"/>
      <c r="T164" s="192"/>
      <c r="AT164" s="193" t="s">
        <v>125</v>
      </c>
      <c r="AU164" s="193" t="s">
        <v>80</v>
      </c>
      <c r="AV164" s="11" t="s">
        <v>80</v>
      </c>
      <c r="AW164" s="11" t="s">
        <v>34</v>
      </c>
      <c r="AX164" s="11" t="s">
        <v>78</v>
      </c>
      <c r="AY164" s="193" t="s">
        <v>114</v>
      </c>
    </row>
    <row r="165" spans="2:65" s="1" customFormat="1" ht="22.5" customHeight="1">
      <c r="B165" s="167"/>
      <c r="C165" s="168" t="s">
        <v>263</v>
      </c>
      <c r="D165" s="168" t="s">
        <v>116</v>
      </c>
      <c r="E165" s="169" t="s">
        <v>264</v>
      </c>
      <c r="F165" s="170" t="s">
        <v>265</v>
      </c>
      <c r="G165" s="171" t="s">
        <v>169</v>
      </c>
      <c r="H165" s="172">
        <v>11</v>
      </c>
      <c r="I165" s="173"/>
      <c r="J165" s="174">
        <f>ROUND(I165*H165,2)</f>
        <v>0</v>
      </c>
      <c r="K165" s="170" t="s">
        <v>120</v>
      </c>
      <c r="L165" s="38"/>
      <c r="M165" s="175" t="s">
        <v>5</v>
      </c>
      <c r="N165" s="176" t="s">
        <v>41</v>
      </c>
      <c r="O165" s="39"/>
      <c r="P165" s="177">
        <f>O165*H165</f>
        <v>0</v>
      </c>
      <c r="Q165" s="177">
        <v>5E-05</v>
      </c>
      <c r="R165" s="177">
        <f>Q165*H165</f>
        <v>0.00055</v>
      </c>
      <c r="S165" s="177">
        <v>0</v>
      </c>
      <c r="T165" s="178">
        <f>S165*H165</f>
        <v>0</v>
      </c>
      <c r="AR165" s="21" t="s">
        <v>121</v>
      </c>
      <c r="AT165" s="21" t="s">
        <v>116</v>
      </c>
      <c r="AU165" s="21" t="s">
        <v>80</v>
      </c>
      <c r="AY165" s="21" t="s">
        <v>114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21" t="s">
        <v>78</v>
      </c>
      <c r="BK165" s="179">
        <f>ROUND(I165*H165,2)</f>
        <v>0</v>
      </c>
      <c r="BL165" s="21" t="s">
        <v>121</v>
      </c>
      <c r="BM165" s="21" t="s">
        <v>266</v>
      </c>
    </row>
    <row r="166" spans="2:47" s="1" customFormat="1" ht="27">
      <c r="B166" s="38"/>
      <c r="D166" s="180" t="s">
        <v>123</v>
      </c>
      <c r="F166" s="181" t="s">
        <v>267</v>
      </c>
      <c r="I166" s="182"/>
      <c r="L166" s="38"/>
      <c r="M166" s="183"/>
      <c r="N166" s="39"/>
      <c r="O166" s="39"/>
      <c r="P166" s="39"/>
      <c r="Q166" s="39"/>
      <c r="R166" s="39"/>
      <c r="S166" s="39"/>
      <c r="T166" s="67"/>
      <c r="AT166" s="21" t="s">
        <v>123</v>
      </c>
      <c r="AU166" s="21" t="s">
        <v>80</v>
      </c>
    </row>
    <row r="167" spans="2:51" s="11" customFormat="1" ht="13.5">
      <c r="B167" s="184"/>
      <c r="D167" s="185" t="s">
        <v>125</v>
      </c>
      <c r="E167" s="186" t="s">
        <v>5</v>
      </c>
      <c r="F167" s="187" t="s">
        <v>172</v>
      </c>
      <c r="H167" s="188">
        <v>11</v>
      </c>
      <c r="I167" s="189"/>
      <c r="L167" s="184"/>
      <c r="M167" s="190"/>
      <c r="N167" s="191"/>
      <c r="O167" s="191"/>
      <c r="P167" s="191"/>
      <c r="Q167" s="191"/>
      <c r="R167" s="191"/>
      <c r="S167" s="191"/>
      <c r="T167" s="192"/>
      <c r="AT167" s="193" t="s">
        <v>125</v>
      </c>
      <c r="AU167" s="193" t="s">
        <v>80</v>
      </c>
      <c r="AV167" s="11" t="s">
        <v>80</v>
      </c>
      <c r="AW167" s="11" t="s">
        <v>34</v>
      </c>
      <c r="AX167" s="11" t="s">
        <v>78</v>
      </c>
      <c r="AY167" s="193" t="s">
        <v>114</v>
      </c>
    </row>
    <row r="168" spans="2:65" s="1" customFormat="1" ht="22.5" customHeight="1">
      <c r="B168" s="167"/>
      <c r="C168" s="168" t="s">
        <v>268</v>
      </c>
      <c r="D168" s="168" t="s">
        <v>116</v>
      </c>
      <c r="E168" s="169" t="s">
        <v>269</v>
      </c>
      <c r="F168" s="170" t="s">
        <v>270</v>
      </c>
      <c r="G168" s="171" t="s">
        <v>169</v>
      </c>
      <c r="H168" s="172">
        <v>3</v>
      </c>
      <c r="I168" s="173"/>
      <c r="J168" s="174">
        <f>ROUND(I168*H168,2)</f>
        <v>0</v>
      </c>
      <c r="K168" s="170" t="s">
        <v>120</v>
      </c>
      <c r="L168" s="38"/>
      <c r="M168" s="175" t="s">
        <v>5</v>
      </c>
      <c r="N168" s="176" t="s">
        <v>41</v>
      </c>
      <c r="O168" s="39"/>
      <c r="P168" s="177">
        <f>O168*H168</f>
        <v>0</v>
      </c>
      <c r="Q168" s="177">
        <v>5E-05</v>
      </c>
      <c r="R168" s="177">
        <f>Q168*H168</f>
        <v>0.00015000000000000001</v>
      </c>
      <c r="S168" s="177">
        <v>0</v>
      </c>
      <c r="T168" s="178">
        <f>S168*H168</f>
        <v>0</v>
      </c>
      <c r="AR168" s="21" t="s">
        <v>121</v>
      </c>
      <c r="AT168" s="21" t="s">
        <v>116</v>
      </c>
      <c r="AU168" s="21" t="s">
        <v>80</v>
      </c>
      <c r="AY168" s="21" t="s">
        <v>114</v>
      </c>
      <c r="BE168" s="179">
        <f>IF(N168="základní",J168,0)</f>
        <v>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21" t="s">
        <v>78</v>
      </c>
      <c r="BK168" s="179">
        <f>ROUND(I168*H168,2)</f>
        <v>0</v>
      </c>
      <c r="BL168" s="21" t="s">
        <v>121</v>
      </c>
      <c r="BM168" s="21" t="s">
        <v>271</v>
      </c>
    </row>
    <row r="169" spans="2:47" s="1" customFormat="1" ht="27">
      <c r="B169" s="38"/>
      <c r="D169" s="180" t="s">
        <v>123</v>
      </c>
      <c r="F169" s="181" t="s">
        <v>272</v>
      </c>
      <c r="I169" s="182"/>
      <c r="L169" s="38"/>
      <c r="M169" s="183"/>
      <c r="N169" s="39"/>
      <c r="O169" s="39"/>
      <c r="P169" s="39"/>
      <c r="Q169" s="39"/>
      <c r="R169" s="39"/>
      <c r="S169" s="39"/>
      <c r="T169" s="67"/>
      <c r="AT169" s="21" t="s">
        <v>123</v>
      </c>
      <c r="AU169" s="21" t="s">
        <v>80</v>
      </c>
    </row>
    <row r="170" spans="2:51" s="11" customFormat="1" ht="13.5">
      <c r="B170" s="184"/>
      <c r="D170" s="185" t="s">
        <v>125</v>
      </c>
      <c r="E170" s="186" t="s">
        <v>5</v>
      </c>
      <c r="F170" s="187" t="s">
        <v>256</v>
      </c>
      <c r="H170" s="188">
        <v>3</v>
      </c>
      <c r="I170" s="189"/>
      <c r="L170" s="184"/>
      <c r="M170" s="190"/>
      <c r="N170" s="191"/>
      <c r="O170" s="191"/>
      <c r="P170" s="191"/>
      <c r="Q170" s="191"/>
      <c r="R170" s="191"/>
      <c r="S170" s="191"/>
      <c r="T170" s="192"/>
      <c r="AT170" s="193" t="s">
        <v>125</v>
      </c>
      <c r="AU170" s="193" t="s">
        <v>80</v>
      </c>
      <c r="AV170" s="11" t="s">
        <v>80</v>
      </c>
      <c r="AW170" s="11" t="s">
        <v>34</v>
      </c>
      <c r="AX170" s="11" t="s">
        <v>78</v>
      </c>
      <c r="AY170" s="193" t="s">
        <v>114</v>
      </c>
    </row>
    <row r="171" spans="2:65" s="1" customFormat="1" ht="22.5" customHeight="1">
      <c r="B171" s="167"/>
      <c r="C171" s="168" t="s">
        <v>273</v>
      </c>
      <c r="D171" s="168" t="s">
        <v>116</v>
      </c>
      <c r="E171" s="169" t="s">
        <v>274</v>
      </c>
      <c r="F171" s="170" t="s">
        <v>275</v>
      </c>
      <c r="G171" s="171" t="s">
        <v>169</v>
      </c>
      <c r="H171" s="172">
        <v>1</v>
      </c>
      <c r="I171" s="173"/>
      <c r="J171" s="174">
        <f>ROUND(I171*H171,2)</f>
        <v>0</v>
      </c>
      <c r="K171" s="170" t="s">
        <v>120</v>
      </c>
      <c r="L171" s="38"/>
      <c r="M171" s="175" t="s">
        <v>5</v>
      </c>
      <c r="N171" s="176" t="s">
        <v>41</v>
      </c>
      <c r="O171" s="39"/>
      <c r="P171" s="177">
        <f>O171*H171</f>
        <v>0</v>
      </c>
      <c r="Q171" s="177">
        <v>9E-05</v>
      </c>
      <c r="R171" s="177">
        <f>Q171*H171</f>
        <v>9E-05</v>
      </c>
      <c r="S171" s="177">
        <v>0</v>
      </c>
      <c r="T171" s="178">
        <f>S171*H171</f>
        <v>0</v>
      </c>
      <c r="AR171" s="21" t="s">
        <v>121</v>
      </c>
      <c r="AT171" s="21" t="s">
        <v>116</v>
      </c>
      <c r="AU171" s="21" t="s">
        <v>80</v>
      </c>
      <c r="AY171" s="21" t="s">
        <v>114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21" t="s">
        <v>78</v>
      </c>
      <c r="BK171" s="179">
        <f>ROUND(I171*H171,2)</f>
        <v>0</v>
      </c>
      <c r="BL171" s="21" t="s">
        <v>121</v>
      </c>
      <c r="BM171" s="21" t="s">
        <v>276</v>
      </c>
    </row>
    <row r="172" spans="2:47" s="1" customFormat="1" ht="27">
      <c r="B172" s="38"/>
      <c r="D172" s="180" t="s">
        <v>123</v>
      </c>
      <c r="F172" s="181" t="s">
        <v>277</v>
      </c>
      <c r="I172" s="182"/>
      <c r="L172" s="38"/>
      <c r="M172" s="183"/>
      <c r="N172" s="39"/>
      <c r="O172" s="39"/>
      <c r="P172" s="39"/>
      <c r="Q172" s="39"/>
      <c r="R172" s="39"/>
      <c r="S172" s="39"/>
      <c r="T172" s="67"/>
      <c r="AT172" s="21" t="s">
        <v>123</v>
      </c>
      <c r="AU172" s="21" t="s">
        <v>80</v>
      </c>
    </row>
    <row r="173" spans="2:51" s="11" customFormat="1" ht="13.5">
      <c r="B173" s="184"/>
      <c r="D173" s="185" t="s">
        <v>125</v>
      </c>
      <c r="E173" s="186" t="s">
        <v>5</v>
      </c>
      <c r="F173" s="187" t="s">
        <v>262</v>
      </c>
      <c r="H173" s="188">
        <v>1</v>
      </c>
      <c r="I173" s="189"/>
      <c r="L173" s="184"/>
      <c r="M173" s="190"/>
      <c r="N173" s="191"/>
      <c r="O173" s="191"/>
      <c r="P173" s="191"/>
      <c r="Q173" s="191"/>
      <c r="R173" s="191"/>
      <c r="S173" s="191"/>
      <c r="T173" s="192"/>
      <c r="AT173" s="193" t="s">
        <v>125</v>
      </c>
      <c r="AU173" s="193" t="s">
        <v>80</v>
      </c>
      <c r="AV173" s="11" t="s">
        <v>80</v>
      </c>
      <c r="AW173" s="11" t="s">
        <v>34</v>
      </c>
      <c r="AX173" s="11" t="s">
        <v>78</v>
      </c>
      <c r="AY173" s="193" t="s">
        <v>114</v>
      </c>
    </row>
    <row r="174" spans="2:65" s="1" customFormat="1" ht="22.5" customHeight="1">
      <c r="B174" s="167"/>
      <c r="C174" s="168" t="s">
        <v>278</v>
      </c>
      <c r="D174" s="168" t="s">
        <v>116</v>
      </c>
      <c r="E174" s="169" t="s">
        <v>279</v>
      </c>
      <c r="F174" s="170" t="s">
        <v>280</v>
      </c>
      <c r="G174" s="171" t="s">
        <v>119</v>
      </c>
      <c r="H174" s="172">
        <v>0.852</v>
      </c>
      <c r="I174" s="173"/>
      <c r="J174" s="174">
        <f>ROUND(I174*H174,2)</f>
        <v>0</v>
      </c>
      <c r="K174" s="170" t="s">
        <v>120</v>
      </c>
      <c r="L174" s="38"/>
      <c r="M174" s="175" t="s">
        <v>5</v>
      </c>
      <c r="N174" s="176" t="s">
        <v>41</v>
      </c>
      <c r="O174" s="39"/>
      <c r="P174" s="177">
        <f>O174*H174</f>
        <v>0</v>
      </c>
      <c r="Q174" s="177">
        <v>0</v>
      </c>
      <c r="R174" s="177">
        <f>Q174*H174</f>
        <v>0</v>
      </c>
      <c r="S174" s="177">
        <v>0</v>
      </c>
      <c r="T174" s="178">
        <f>S174*H174</f>
        <v>0</v>
      </c>
      <c r="AR174" s="21" t="s">
        <v>121</v>
      </c>
      <c r="AT174" s="21" t="s">
        <v>116</v>
      </c>
      <c r="AU174" s="21" t="s">
        <v>80</v>
      </c>
      <c r="AY174" s="21" t="s">
        <v>114</v>
      </c>
      <c r="BE174" s="179">
        <f>IF(N174="základní",J174,0)</f>
        <v>0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21" t="s">
        <v>78</v>
      </c>
      <c r="BK174" s="179">
        <f>ROUND(I174*H174,2)</f>
        <v>0</v>
      </c>
      <c r="BL174" s="21" t="s">
        <v>121</v>
      </c>
      <c r="BM174" s="21" t="s">
        <v>281</v>
      </c>
    </row>
    <row r="175" spans="2:47" s="1" customFormat="1" ht="27">
      <c r="B175" s="38"/>
      <c r="D175" s="180" t="s">
        <v>123</v>
      </c>
      <c r="F175" s="181" t="s">
        <v>282</v>
      </c>
      <c r="I175" s="182"/>
      <c r="L175" s="38"/>
      <c r="M175" s="183"/>
      <c r="N175" s="39"/>
      <c r="O175" s="39"/>
      <c r="P175" s="39"/>
      <c r="Q175" s="39"/>
      <c r="R175" s="39"/>
      <c r="S175" s="39"/>
      <c r="T175" s="67"/>
      <c r="AT175" s="21" t="s">
        <v>123</v>
      </c>
      <c r="AU175" s="21" t="s">
        <v>80</v>
      </c>
    </row>
    <row r="176" spans="2:51" s="11" customFormat="1" ht="13.5">
      <c r="B176" s="184"/>
      <c r="D176" s="185" t="s">
        <v>125</v>
      </c>
      <c r="E176" s="186" t="s">
        <v>5</v>
      </c>
      <c r="F176" s="187" t="s">
        <v>283</v>
      </c>
      <c r="H176" s="188">
        <v>0.852</v>
      </c>
      <c r="I176" s="189"/>
      <c r="L176" s="184"/>
      <c r="M176" s="190"/>
      <c r="N176" s="191"/>
      <c r="O176" s="191"/>
      <c r="P176" s="191"/>
      <c r="Q176" s="191"/>
      <c r="R176" s="191"/>
      <c r="S176" s="191"/>
      <c r="T176" s="192"/>
      <c r="AT176" s="193" t="s">
        <v>125</v>
      </c>
      <c r="AU176" s="193" t="s">
        <v>80</v>
      </c>
      <c r="AV176" s="11" t="s">
        <v>80</v>
      </c>
      <c r="AW176" s="11" t="s">
        <v>34</v>
      </c>
      <c r="AX176" s="11" t="s">
        <v>78</v>
      </c>
      <c r="AY176" s="193" t="s">
        <v>114</v>
      </c>
    </row>
    <row r="177" spans="2:65" s="1" customFormat="1" ht="22.5" customHeight="1">
      <c r="B177" s="167"/>
      <c r="C177" s="168" t="s">
        <v>284</v>
      </c>
      <c r="D177" s="168" t="s">
        <v>116</v>
      </c>
      <c r="E177" s="169" t="s">
        <v>285</v>
      </c>
      <c r="F177" s="170" t="s">
        <v>286</v>
      </c>
      <c r="G177" s="171" t="s">
        <v>119</v>
      </c>
      <c r="H177" s="172">
        <v>0.852</v>
      </c>
      <c r="I177" s="173"/>
      <c r="J177" s="174">
        <f>ROUND(I177*H177,2)</f>
        <v>0</v>
      </c>
      <c r="K177" s="170" t="s">
        <v>120</v>
      </c>
      <c r="L177" s="38"/>
      <c r="M177" s="175" t="s">
        <v>5</v>
      </c>
      <c r="N177" s="176" t="s">
        <v>41</v>
      </c>
      <c r="O177" s="39"/>
      <c r="P177" s="177">
        <f>O177*H177</f>
        <v>0</v>
      </c>
      <c r="Q177" s="177">
        <v>0</v>
      </c>
      <c r="R177" s="177">
        <f>Q177*H177</f>
        <v>0</v>
      </c>
      <c r="S177" s="177">
        <v>0</v>
      </c>
      <c r="T177" s="178">
        <f>S177*H177</f>
        <v>0</v>
      </c>
      <c r="AR177" s="21" t="s">
        <v>121</v>
      </c>
      <c r="AT177" s="21" t="s">
        <v>116</v>
      </c>
      <c r="AU177" s="21" t="s">
        <v>80</v>
      </c>
      <c r="AY177" s="21" t="s">
        <v>114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21" t="s">
        <v>78</v>
      </c>
      <c r="BK177" s="179">
        <f>ROUND(I177*H177,2)</f>
        <v>0</v>
      </c>
      <c r="BL177" s="21" t="s">
        <v>121</v>
      </c>
      <c r="BM177" s="21" t="s">
        <v>287</v>
      </c>
    </row>
    <row r="178" spans="2:47" s="1" customFormat="1" ht="27">
      <c r="B178" s="38"/>
      <c r="D178" s="180" t="s">
        <v>123</v>
      </c>
      <c r="F178" s="181" t="s">
        <v>288</v>
      </c>
      <c r="I178" s="182"/>
      <c r="L178" s="38"/>
      <c r="M178" s="183"/>
      <c r="N178" s="39"/>
      <c r="O178" s="39"/>
      <c r="P178" s="39"/>
      <c r="Q178" s="39"/>
      <c r="R178" s="39"/>
      <c r="S178" s="39"/>
      <c r="T178" s="67"/>
      <c r="AT178" s="21" t="s">
        <v>123</v>
      </c>
      <c r="AU178" s="21" t="s">
        <v>80</v>
      </c>
    </row>
    <row r="179" spans="2:51" s="11" customFormat="1" ht="13.5">
      <c r="B179" s="184"/>
      <c r="D179" s="185" t="s">
        <v>125</v>
      </c>
      <c r="E179" s="186" t="s">
        <v>5</v>
      </c>
      <c r="F179" s="187" t="s">
        <v>283</v>
      </c>
      <c r="H179" s="188">
        <v>0.852</v>
      </c>
      <c r="I179" s="189"/>
      <c r="L179" s="184"/>
      <c r="M179" s="190"/>
      <c r="N179" s="191"/>
      <c r="O179" s="191"/>
      <c r="P179" s="191"/>
      <c r="Q179" s="191"/>
      <c r="R179" s="191"/>
      <c r="S179" s="191"/>
      <c r="T179" s="192"/>
      <c r="AT179" s="193" t="s">
        <v>125</v>
      </c>
      <c r="AU179" s="193" t="s">
        <v>80</v>
      </c>
      <c r="AV179" s="11" t="s">
        <v>80</v>
      </c>
      <c r="AW179" s="11" t="s">
        <v>34</v>
      </c>
      <c r="AX179" s="11" t="s">
        <v>78</v>
      </c>
      <c r="AY179" s="193" t="s">
        <v>114</v>
      </c>
    </row>
    <row r="180" spans="2:65" s="1" customFormat="1" ht="22.5" customHeight="1">
      <c r="B180" s="167"/>
      <c r="C180" s="168" t="s">
        <v>289</v>
      </c>
      <c r="D180" s="168" t="s">
        <v>116</v>
      </c>
      <c r="E180" s="169" t="s">
        <v>290</v>
      </c>
      <c r="F180" s="170" t="s">
        <v>291</v>
      </c>
      <c r="G180" s="171" t="s">
        <v>119</v>
      </c>
      <c r="H180" s="172">
        <v>0.852</v>
      </c>
      <c r="I180" s="173"/>
      <c r="J180" s="174">
        <f>ROUND(I180*H180,2)</f>
        <v>0</v>
      </c>
      <c r="K180" s="170" t="s">
        <v>120</v>
      </c>
      <c r="L180" s="38"/>
      <c r="M180" s="175" t="s">
        <v>5</v>
      </c>
      <c r="N180" s="176" t="s">
        <v>41</v>
      </c>
      <c r="O180" s="39"/>
      <c r="P180" s="177">
        <f>O180*H180</f>
        <v>0</v>
      </c>
      <c r="Q180" s="177">
        <v>0</v>
      </c>
      <c r="R180" s="177">
        <f>Q180*H180</f>
        <v>0</v>
      </c>
      <c r="S180" s="177">
        <v>0</v>
      </c>
      <c r="T180" s="178">
        <f>S180*H180</f>
        <v>0</v>
      </c>
      <c r="AR180" s="21" t="s">
        <v>121</v>
      </c>
      <c r="AT180" s="21" t="s">
        <v>116</v>
      </c>
      <c r="AU180" s="21" t="s">
        <v>80</v>
      </c>
      <c r="AY180" s="21" t="s">
        <v>114</v>
      </c>
      <c r="BE180" s="179">
        <f>IF(N180="základní",J180,0)</f>
        <v>0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21" t="s">
        <v>78</v>
      </c>
      <c r="BK180" s="179">
        <f>ROUND(I180*H180,2)</f>
        <v>0</v>
      </c>
      <c r="BL180" s="21" t="s">
        <v>121</v>
      </c>
      <c r="BM180" s="21" t="s">
        <v>292</v>
      </c>
    </row>
    <row r="181" spans="2:47" s="1" customFormat="1" ht="27">
      <c r="B181" s="38"/>
      <c r="D181" s="180" t="s">
        <v>123</v>
      </c>
      <c r="F181" s="181" t="s">
        <v>293</v>
      </c>
      <c r="I181" s="182"/>
      <c r="L181" s="38"/>
      <c r="M181" s="183"/>
      <c r="N181" s="39"/>
      <c r="O181" s="39"/>
      <c r="P181" s="39"/>
      <c r="Q181" s="39"/>
      <c r="R181" s="39"/>
      <c r="S181" s="39"/>
      <c r="T181" s="67"/>
      <c r="AT181" s="21" t="s">
        <v>123</v>
      </c>
      <c r="AU181" s="21" t="s">
        <v>80</v>
      </c>
    </row>
    <row r="182" spans="2:51" s="11" customFormat="1" ht="13.5">
      <c r="B182" s="184"/>
      <c r="D182" s="185" t="s">
        <v>125</v>
      </c>
      <c r="E182" s="186" t="s">
        <v>5</v>
      </c>
      <c r="F182" s="187" t="s">
        <v>283</v>
      </c>
      <c r="H182" s="188">
        <v>0.852</v>
      </c>
      <c r="I182" s="189"/>
      <c r="L182" s="184"/>
      <c r="M182" s="190"/>
      <c r="N182" s="191"/>
      <c r="O182" s="191"/>
      <c r="P182" s="191"/>
      <c r="Q182" s="191"/>
      <c r="R182" s="191"/>
      <c r="S182" s="191"/>
      <c r="T182" s="192"/>
      <c r="AT182" s="193" t="s">
        <v>125</v>
      </c>
      <c r="AU182" s="193" t="s">
        <v>80</v>
      </c>
      <c r="AV182" s="11" t="s">
        <v>80</v>
      </c>
      <c r="AW182" s="11" t="s">
        <v>34</v>
      </c>
      <c r="AX182" s="11" t="s">
        <v>78</v>
      </c>
      <c r="AY182" s="193" t="s">
        <v>114</v>
      </c>
    </row>
    <row r="183" spans="2:65" s="1" customFormat="1" ht="22.5" customHeight="1">
      <c r="B183" s="167"/>
      <c r="C183" s="168" t="s">
        <v>294</v>
      </c>
      <c r="D183" s="168" t="s">
        <v>116</v>
      </c>
      <c r="E183" s="169" t="s">
        <v>295</v>
      </c>
      <c r="F183" s="170" t="s">
        <v>296</v>
      </c>
      <c r="G183" s="171" t="s">
        <v>119</v>
      </c>
      <c r="H183" s="172">
        <v>0.852</v>
      </c>
      <c r="I183" s="173"/>
      <c r="J183" s="174">
        <f>ROUND(I183*H183,2)</f>
        <v>0</v>
      </c>
      <c r="K183" s="170" t="s">
        <v>120</v>
      </c>
      <c r="L183" s="38"/>
      <c r="M183" s="175" t="s">
        <v>5</v>
      </c>
      <c r="N183" s="176" t="s">
        <v>41</v>
      </c>
      <c r="O183" s="39"/>
      <c r="P183" s="177">
        <f>O183*H183</f>
        <v>0</v>
      </c>
      <c r="Q183" s="177">
        <v>0</v>
      </c>
      <c r="R183" s="177">
        <f>Q183*H183</f>
        <v>0</v>
      </c>
      <c r="S183" s="177">
        <v>0</v>
      </c>
      <c r="T183" s="178">
        <f>S183*H183</f>
        <v>0</v>
      </c>
      <c r="AR183" s="21" t="s">
        <v>121</v>
      </c>
      <c r="AT183" s="21" t="s">
        <v>116</v>
      </c>
      <c r="AU183" s="21" t="s">
        <v>80</v>
      </c>
      <c r="AY183" s="21" t="s">
        <v>114</v>
      </c>
      <c r="BE183" s="179">
        <f>IF(N183="základní",J183,0)</f>
        <v>0</v>
      </c>
      <c r="BF183" s="179">
        <f>IF(N183="snížená",J183,0)</f>
        <v>0</v>
      </c>
      <c r="BG183" s="179">
        <f>IF(N183="zákl. přenesená",J183,0)</f>
        <v>0</v>
      </c>
      <c r="BH183" s="179">
        <f>IF(N183="sníž. přenesená",J183,0)</f>
        <v>0</v>
      </c>
      <c r="BI183" s="179">
        <f>IF(N183="nulová",J183,0)</f>
        <v>0</v>
      </c>
      <c r="BJ183" s="21" t="s">
        <v>78</v>
      </c>
      <c r="BK183" s="179">
        <f>ROUND(I183*H183,2)</f>
        <v>0</v>
      </c>
      <c r="BL183" s="21" t="s">
        <v>121</v>
      </c>
      <c r="BM183" s="21" t="s">
        <v>297</v>
      </c>
    </row>
    <row r="184" spans="2:47" s="1" customFormat="1" ht="27">
      <c r="B184" s="38"/>
      <c r="D184" s="180" t="s">
        <v>123</v>
      </c>
      <c r="F184" s="181" t="s">
        <v>298</v>
      </c>
      <c r="I184" s="182"/>
      <c r="L184" s="38"/>
      <c r="M184" s="183"/>
      <c r="N184" s="39"/>
      <c r="O184" s="39"/>
      <c r="P184" s="39"/>
      <c r="Q184" s="39"/>
      <c r="R184" s="39"/>
      <c r="S184" s="39"/>
      <c r="T184" s="67"/>
      <c r="AT184" s="21" t="s">
        <v>123</v>
      </c>
      <c r="AU184" s="21" t="s">
        <v>80</v>
      </c>
    </row>
    <row r="185" spans="2:51" s="11" customFormat="1" ht="13.5">
      <c r="B185" s="184"/>
      <c r="D185" s="185" t="s">
        <v>125</v>
      </c>
      <c r="E185" s="186" t="s">
        <v>5</v>
      </c>
      <c r="F185" s="187" t="s">
        <v>283</v>
      </c>
      <c r="H185" s="188">
        <v>0.852</v>
      </c>
      <c r="I185" s="189"/>
      <c r="L185" s="184"/>
      <c r="M185" s="190"/>
      <c r="N185" s="191"/>
      <c r="O185" s="191"/>
      <c r="P185" s="191"/>
      <c r="Q185" s="191"/>
      <c r="R185" s="191"/>
      <c r="S185" s="191"/>
      <c r="T185" s="192"/>
      <c r="AT185" s="193" t="s">
        <v>125</v>
      </c>
      <c r="AU185" s="193" t="s">
        <v>80</v>
      </c>
      <c r="AV185" s="11" t="s">
        <v>80</v>
      </c>
      <c r="AW185" s="11" t="s">
        <v>34</v>
      </c>
      <c r="AX185" s="11" t="s">
        <v>78</v>
      </c>
      <c r="AY185" s="193" t="s">
        <v>114</v>
      </c>
    </row>
    <row r="186" spans="2:65" s="1" customFormat="1" ht="31.5" customHeight="1">
      <c r="B186" s="167"/>
      <c r="C186" s="168" t="s">
        <v>299</v>
      </c>
      <c r="D186" s="168" t="s">
        <v>116</v>
      </c>
      <c r="E186" s="169" t="s">
        <v>300</v>
      </c>
      <c r="F186" s="170" t="s">
        <v>301</v>
      </c>
      <c r="G186" s="171" t="s">
        <v>119</v>
      </c>
      <c r="H186" s="172">
        <v>0.852</v>
      </c>
      <c r="I186" s="173"/>
      <c r="J186" s="174">
        <f>ROUND(I186*H186,2)</f>
        <v>0</v>
      </c>
      <c r="K186" s="170" t="s">
        <v>120</v>
      </c>
      <c r="L186" s="38"/>
      <c r="M186" s="175" t="s">
        <v>5</v>
      </c>
      <c r="N186" s="176" t="s">
        <v>41</v>
      </c>
      <c r="O186" s="39"/>
      <c r="P186" s="177">
        <f>O186*H186</f>
        <v>0</v>
      </c>
      <c r="Q186" s="177">
        <v>0</v>
      </c>
      <c r="R186" s="177">
        <f>Q186*H186</f>
        <v>0</v>
      </c>
      <c r="S186" s="177">
        <v>0</v>
      </c>
      <c r="T186" s="178">
        <f>S186*H186</f>
        <v>0</v>
      </c>
      <c r="AR186" s="21" t="s">
        <v>121</v>
      </c>
      <c r="AT186" s="21" t="s">
        <v>116</v>
      </c>
      <c r="AU186" s="21" t="s">
        <v>80</v>
      </c>
      <c r="AY186" s="21" t="s">
        <v>114</v>
      </c>
      <c r="BE186" s="179">
        <f>IF(N186="základní",J186,0)</f>
        <v>0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21" t="s">
        <v>78</v>
      </c>
      <c r="BK186" s="179">
        <f>ROUND(I186*H186,2)</f>
        <v>0</v>
      </c>
      <c r="BL186" s="21" t="s">
        <v>121</v>
      </c>
      <c r="BM186" s="21" t="s">
        <v>302</v>
      </c>
    </row>
    <row r="187" spans="2:47" s="1" customFormat="1" ht="27">
      <c r="B187" s="38"/>
      <c r="D187" s="180" t="s">
        <v>123</v>
      </c>
      <c r="F187" s="181" t="s">
        <v>303</v>
      </c>
      <c r="I187" s="182"/>
      <c r="L187" s="38"/>
      <c r="M187" s="183"/>
      <c r="N187" s="39"/>
      <c r="O187" s="39"/>
      <c r="P187" s="39"/>
      <c r="Q187" s="39"/>
      <c r="R187" s="39"/>
      <c r="S187" s="39"/>
      <c r="T187" s="67"/>
      <c r="AT187" s="21" t="s">
        <v>123</v>
      </c>
      <c r="AU187" s="21" t="s">
        <v>80</v>
      </c>
    </row>
    <row r="188" spans="2:51" s="11" customFormat="1" ht="13.5">
      <c r="B188" s="184"/>
      <c r="D188" s="185" t="s">
        <v>125</v>
      </c>
      <c r="E188" s="186" t="s">
        <v>5</v>
      </c>
      <c r="F188" s="187" t="s">
        <v>283</v>
      </c>
      <c r="H188" s="188">
        <v>0.852</v>
      </c>
      <c r="I188" s="189"/>
      <c r="L188" s="184"/>
      <c r="M188" s="190"/>
      <c r="N188" s="191"/>
      <c r="O188" s="191"/>
      <c r="P188" s="191"/>
      <c r="Q188" s="191"/>
      <c r="R188" s="191"/>
      <c r="S188" s="191"/>
      <c r="T188" s="192"/>
      <c r="AT188" s="193" t="s">
        <v>125</v>
      </c>
      <c r="AU188" s="193" t="s">
        <v>80</v>
      </c>
      <c r="AV188" s="11" t="s">
        <v>80</v>
      </c>
      <c r="AW188" s="11" t="s">
        <v>34</v>
      </c>
      <c r="AX188" s="11" t="s">
        <v>78</v>
      </c>
      <c r="AY188" s="193" t="s">
        <v>114</v>
      </c>
    </row>
    <row r="189" spans="2:65" s="1" customFormat="1" ht="22.5" customHeight="1">
      <c r="B189" s="167"/>
      <c r="C189" s="168" t="s">
        <v>304</v>
      </c>
      <c r="D189" s="168" t="s">
        <v>116</v>
      </c>
      <c r="E189" s="169" t="s">
        <v>305</v>
      </c>
      <c r="F189" s="170" t="s">
        <v>306</v>
      </c>
      <c r="G189" s="171" t="s">
        <v>307</v>
      </c>
      <c r="H189" s="172">
        <v>6480</v>
      </c>
      <c r="I189" s="173"/>
      <c r="J189" s="174">
        <f>ROUND(I189*H189,2)</f>
        <v>0</v>
      </c>
      <c r="K189" s="170" t="s">
        <v>120</v>
      </c>
      <c r="L189" s="38"/>
      <c r="M189" s="175" t="s">
        <v>5</v>
      </c>
      <c r="N189" s="176" t="s">
        <v>41</v>
      </c>
      <c r="O189" s="39"/>
      <c r="P189" s="177">
        <f>O189*H189</f>
        <v>0</v>
      </c>
      <c r="Q189" s="177">
        <v>0</v>
      </c>
      <c r="R189" s="177">
        <f>Q189*H189</f>
        <v>0</v>
      </c>
      <c r="S189" s="177">
        <v>0</v>
      </c>
      <c r="T189" s="178">
        <f>S189*H189</f>
        <v>0</v>
      </c>
      <c r="AR189" s="21" t="s">
        <v>121</v>
      </c>
      <c r="AT189" s="21" t="s">
        <v>116</v>
      </c>
      <c r="AU189" s="21" t="s">
        <v>80</v>
      </c>
      <c r="AY189" s="21" t="s">
        <v>114</v>
      </c>
      <c r="BE189" s="179">
        <f>IF(N189="základní",J189,0)</f>
        <v>0</v>
      </c>
      <c r="BF189" s="179">
        <f>IF(N189="snížená",J189,0)</f>
        <v>0</v>
      </c>
      <c r="BG189" s="179">
        <f>IF(N189="zákl. přenesená",J189,0)</f>
        <v>0</v>
      </c>
      <c r="BH189" s="179">
        <f>IF(N189="sníž. přenesená",J189,0)</f>
        <v>0</v>
      </c>
      <c r="BI189" s="179">
        <f>IF(N189="nulová",J189,0)</f>
        <v>0</v>
      </c>
      <c r="BJ189" s="21" t="s">
        <v>78</v>
      </c>
      <c r="BK189" s="179">
        <f>ROUND(I189*H189,2)</f>
        <v>0</v>
      </c>
      <c r="BL189" s="21" t="s">
        <v>121</v>
      </c>
      <c r="BM189" s="21" t="s">
        <v>308</v>
      </c>
    </row>
    <row r="190" spans="2:47" s="1" customFormat="1" ht="13.5">
      <c r="B190" s="38"/>
      <c r="D190" s="180" t="s">
        <v>123</v>
      </c>
      <c r="F190" s="181" t="s">
        <v>309</v>
      </c>
      <c r="I190" s="182"/>
      <c r="L190" s="38"/>
      <c r="M190" s="183"/>
      <c r="N190" s="39"/>
      <c r="O190" s="39"/>
      <c r="P190" s="39"/>
      <c r="Q190" s="39"/>
      <c r="R190" s="39"/>
      <c r="S190" s="39"/>
      <c r="T190" s="67"/>
      <c r="AT190" s="21" t="s">
        <v>123</v>
      </c>
      <c r="AU190" s="21" t="s">
        <v>80</v>
      </c>
    </row>
    <row r="191" spans="2:51" s="11" customFormat="1" ht="13.5">
      <c r="B191" s="184"/>
      <c r="D191" s="185" t="s">
        <v>125</v>
      </c>
      <c r="E191" s="186" t="s">
        <v>5</v>
      </c>
      <c r="F191" s="187" t="s">
        <v>310</v>
      </c>
      <c r="H191" s="188">
        <v>6480</v>
      </c>
      <c r="I191" s="189"/>
      <c r="L191" s="184"/>
      <c r="M191" s="190"/>
      <c r="N191" s="191"/>
      <c r="O191" s="191"/>
      <c r="P191" s="191"/>
      <c r="Q191" s="191"/>
      <c r="R191" s="191"/>
      <c r="S191" s="191"/>
      <c r="T191" s="192"/>
      <c r="AT191" s="193" t="s">
        <v>125</v>
      </c>
      <c r="AU191" s="193" t="s">
        <v>80</v>
      </c>
      <c r="AV191" s="11" t="s">
        <v>80</v>
      </c>
      <c r="AW191" s="11" t="s">
        <v>34</v>
      </c>
      <c r="AX191" s="11" t="s">
        <v>78</v>
      </c>
      <c r="AY191" s="193" t="s">
        <v>114</v>
      </c>
    </row>
    <row r="192" spans="2:65" s="1" customFormat="1" ht="22.5" customHeight="1">
      <c r="B192" s="167"/>
      <c r="C192" s="168" t="s">
        <v>311</v>
      </c>
      <c r="D192" s="168" t="s">
        <v>116</v>
      </c>
      <c r="E192" s="169" t="s">
        <v>312</v>
      </c>
      <c r="F192" s="170" t="s">
        <v>313</v>
      </c>
      <c r="G192" s="171" t="s">
        <v>314</v>
      </c>
      <c r="H192" s="172">
        <v>270</v>
      </c>
      <c r="I192" s="173"/>
      <c r="J192" s="174">
        <f>ROUND(I192*H192,2)</f>
        <v>0</v>
      </c>
      <c r="K192" s="170" t="s">
        <v>120</v>
      </c>
      <c r="L192" s="38"/>
      <c r="M192" s="175" t="s">
        <v>5</v>
      </c>
      <c r="N192" s="176" t="s">
        <v>41</v>
      </c>
      <c r="O192" s="39"/>
      <c r="P192" s="177">
        <f>O192*H192</f>
        <v>0</v>
      </c>
      <c r="Q192" s="177">
        <v>0</v>
      </c>
      <c r="R192" s="177">
        <f>Q192*H192</f>
        <v>0</v>
      </c>
      <c r="S192" s="177">
        <v>0</v>
      </c>
      <c r="T192" s="178">
        <f>S192*H192</f>
        <v>0</v>
      </c>
      <c r="AR192" s="21" t="s">
        <v>121</v>
      </c>
      <c r="AT192" s="21" t="s">
        <v>116</v>
      </c>
      <c r="AU192" s="21" t="s">
        <v>80</v>
      </c>
      <c r="AY192" s="21" t="s">
        <v>114</v>
      </c>
      <c r="BE192" s="179">
        <f>IF(N192="základní",J192,0)</f>
        <v>0</v>
      </c>
      <c r="BF192" s="179">
        <f>IF(N192="snížená",J192,0)</f>
        <v>0</v>
      </c>
      <c r="BG192" s="179">
        <f>IF(N192="zákl. přenesená",J192,0)</f>
        <v>0</v>
      </c>
      <c r="BH192" s="179">
        <f>IF(N192="sníž. přenesená",J192,0)</f>
        <v>0</v>
      </c>
      <c r="BI192" s="179">
        <f>IF(N192="nulová",J192,0)</f>
        <v>0</v>
      </c>
      <c r="BJ192" s="21" t="s">
        <v>78</v>
      </c>
      <c r="BK192" s="179">
        <f>ROUND(I192*H192,2)</f>
        <v>0</v>
      </c>
      <c r="BL192" s="21" t="s">
        <v>121</v>
      </c>
      <c r="BM192" s="21" t="s">
        <v>315</v>
      </c>
    </row>
    <row r="193" spans="2:47" s="1" customFormat="1" ht="27">
      <c r="B193" s="38"/>
      <c r="D193" s="180" t="s">
        <v>123</v>
      </c>
      <c r="F193" s="181" t="s">
        <v>316</v>
      </c>
      <c r="I193" s="182"/>
      <c r="L193" s="38"/>
      <c r="M193" s="183"/>
      <c r="N193" s="39"/>
      <c r="O193" s="39"/>
      <c r="P193" s="39"/>
      <c r="Q193" s="39"/>
      <c r="R193" s="39"/>
      <c r="S193" s="39"/>
      <c r="T193" s="67"/>
      <c r="AT193" s="21" t="s">
        <v>123</v>
      </c>
      <c r="AU193" s="21" t="s">
        <v>80</v>
      </c>
    </row>
    <row r="194" spans="2:51" s="11" customFormat="1" ht="13.5">
      <c r="B194" s="184"/>
      <c r="D194" s="185" t="s">
        <v>125</v>
      </c>
      <c r="E194" s="186" t="s">
        <v>5</v>
      </c>
      <c r="F194" s="187" t="s">
        <v>317</v>
      </c>
      <c r="H194" s="188">
        <v>270</v>
      </c>
      <c r="I194" s="189"/>
      <c r="L194" s="184"/>
      <c r="M194" s="190"/>
      <c r="N194" s="191"/>
      <c r="O194" s="191"/>
      <c r="P194" s="191"/>
      <c r="Q194" s="191"/>
      <c r="R194" s="191"/>
      <c r="S194" s="191"/>
      <c r="T194" s="192"/>
      <c r="AT194" s="193" t="s">
        <v>125</v>
      </c>
      <c r="AU194" s="193" t="s">
        <v>80</v>
      </c>
      <c r="AV194" s="11" t="s">
        <v>80</v>
      </c>
      <c r="AW194" s="11" t="s">
        <v>34</v>
      </c>
      <c r="AX194" s="11" t="s">
        <v>78</v>
      </c>
      <c r="AY194" s="193" t="s">
        <v>114</v>
      </c>
    </row>
    <row r="195" spans="2:65" s="1" customFormat="1" ht="22.5" customHeight="1">
      <c r="B195" s="167"/>
      <c r="C195" s="194" t="s">
        <v>318</v>
      </c>
      <c r="D195" s="194" t="s">
        <v>196</v>
      </c>
      <c r="E195" s="195" t="s">
        <v>319</v>
      </c>
      <c r="F195" s="196" t="s">
        <v>320</v>
      </c>
      <c r="G195" s="197" t="s">
        <v>169</v>
      </c>
      <c r="H195" s="198">
        <v>189</v>
      </c>
      <c r="I195" s="199"/>
      <c r="J195" s="200">
        <f>ROUND(I195*H195,2)</f>
        <v>0</v>
      </c>
      <c r="K195" s="196" t="s">
        <v>120</v>
      </c>
      <c r="L195" s="201"/>
      <c r="M195" s="202" t="s">
        <v>5</v>
      </c>
      <c r="N195" s="203" t="s">
        <v>41</v>
      </c>
      <c r="O195" s="39"/>
      <c r="P195" s="177">
        <f>O195*H195</f>
        <v>0</v>
      </c>
      <c r="Q195" s="177">
        <v>0.0821</v>
      </c>
      <c r="R195" s="177">
        <f>Q195*H195</f>
        <v>15.516900000000001</v>
      </c>
      <c r="S195" s="177">
        <v>0</v>
      </c>
      <c r="T195" s="178">
        <f>S195*H195</f>
        <v>0</v>
      </c>
      <c r="AR195" s="21" t="s">
        <v>157</v>
      </c>
      <c r="AT195" s="21" t="s">
        <v>196</v>
      </c>
      <c r="AU195" s="21" t="s">
        <v>80</v>
      </c>
      <c r="AY195" s="21" t="s">
        <v>114</v>
      </c>
      <c r="BE195" s="179">
        <f>IF(N195="základní",J195,0)</f>
        <v>0</v>
      </c>
      <c r="BF195" s="179">
        <f>IF(N195="snížená",J195,0)</f>
        <v>0</v>
      </c>
      <c r="BG195" s="179">
        <f>IF(N195="zákl. přenesená",J195,0)</f>
        <v>0</v>
      </c>
      <c r="BH195" s="179">
        <f>IF(N195="sníž. přenesená",J195,0)</f>
        <v>0</v>
      </c>
      <c r="BI195" s="179">
        <f>IF(N195="nulová",J195,0)</f>
        <v>0</v>
      </c>
      <c r="BJ195" s="21" t="s">
        <v>78</v>
      </c>
      <c r="BK195" s="179">
        <f>ROUND(I195*H195,2)</f>
        <v>0</v>
      </c>
      <c r="BL195" s="21" t="s">
        <v>121</v>
      </c>
      <c r="BM195" s="21" t="s">
        <v>321</v>
      </c>
    </row>
    <row r="196" spans="2:47" s="1" customFormat="1" ht="13.5">
      <c r="B196" s="38"/>
      <c r="D196" s="180" t="s">
        <v>123</v>
      </c>
      <c r="F196" s="181" t="s">
        <v>320</v>
      </c>
      <c r="I196" s="182"/>
      <c r="L196" s="38"/>
      <c r="M196" s="183"/>
      <c r="N196" s="39"/>
      <c r="O196" s="39"/>
      <c r="P196" s="39"/>
      <c r="Q196" s="39"/>
      <c r="R196" s="39"/>
      <c r="S196" s="39"/>
      <c r="T196" s="67"/>
      <c r="AT196" s="21" t="s">
        <v>123</v>
      </c>
      <c r="AU196" s="21" t="s">
        <v>80</v>
      </c>
    </row>
    <row r="197" spans="2:51" s="11" customFormat="1" ht="13.5">
      <c r="B197" s="184"/>
      <c r="D197" s="185" t="s">
        <v>125</v>
      </c>
      <c r="E197" s="186" t="s">
        <v>5</v>
      </c>
      <c r="F197" s="187" t="s">
        <v>322</v>
      </c>
      <c r="H197" s="188">
        <v>189</v>
      </c>
      <c r="I197" s="189"/>
      <c r="L197" s="184"/>
      <c r="M197" s="190"/>
      <c r="N197" s="191"/>
      <c r="O197" s="191"/>
      <c r="P197" s="191"/>
      <c r="Q197" s="191"/>
      <c r="R197" s="191"/>
      <c r="S197" s="191"/>
      <c r="T197" s="192"/>
      <c r="AT197" s="193" t="s">
        <v>125</v>
      </c>
      <c r="AU197" s="193" t="s">
        <v>80</v>
      </c>
      <c r="AV197" s="11" t="s">
        <v>80</v>
      </c>
      <c r="AW197" s="11" t="s">
        <v>34</v>
      </c>
      <c r="AX197" s="11" t="s">
        <v>78</v>
      </c>
      <c r="AY197" s="193" t="s">
        <v>114</v>
      </c>
    </row>
    <row r="198" spans="2:65" s="1" customFormat="1" ht="22.5" customHeight="1">
      <c r="B198" s="167"/>
      <c r="C198" s="194" t="s">
        <v>323</v>
      </c>
      <c r="D198" s="194" t="s">
        <v>196</v>
      </c>
      <c r="E198" s="195" t="s">
        <v>324</v>
      </c>
      <c r="F198" s="196" t="s">
        <v>325</v>
      </c>
      <c r="G198" s="197" t="s">
        <v>169</v>
      </c>
      <c r="H198" s="198">
        <v>28</v>
      </c>
      <c r="I198" s="199"/>
      <c r="J198" s="200">
        <f>ROUND(I198*H198,2)</f>
        <v>0</v>
      </c>
      <c r="K198" s="196" t="s">
        <v>120</v>
      </c>
      <c r="L198" s="201"/>
      <c r="M198" s="202" t="s">
        <v>5</v>
      </c>
      <c r="N198" s="203" t="s">
        <v>41</v>
      </c>
      <c r="O198" s="39"/>
      <c r="P198" s="177">
        <f>O198*H198</f>
        <v>0</v>
      </c>
      <c r="Q198" s="177">
        <v>0.0483</v>
      </c>
      <c r="R198" s="177">
        <f>Q198*H198</f>
        <v>1.3524</v>
      </c>
      <c r="S198" s="177">
        <v>0</v>
      </c>
      <c r="T198" s="178">
        <f>S198*H198</f>
        <v>0</v>
      </c>
      <c r="AR198" s="21" t="s">
        <v>157</v>
      </c>
      <c r="AT198" s="21" t="s">
        <v>196</v>
      </c>
      <c r="AU198" s="21" t="s">
        <v>80</v>
      </c>
      <c r="AY198" s="21" t="s">
        <v>114</v>
      </c>
      <c r="BE198" s="179">
        <f>IF(N198="základní",J198,0)</f>
        <v>0</v>
      </c>
      <c r="BF198" s="179">
        <f>IF(N198="snížená",J198,0)</f>
        <v>0</v>
      </c>
      <c r="BG198" s="179">
        <f>IF(N198="zákl. přenesená",J198,0)</f>
        <v>0</v>
      </c>
      <c r="BH198" s="179">
        <f>IF(N198="sníž. přenesená",J198,0)</f>
        <v>0</v>
      </c>
      <c r="BI198" s="179">
        <f>IF(N198="nulová",J198,0)</f>
        <v>0</v>
      </c>
      <c r="BJ198" s="21" t="s">
        <v>78</v>
      </c>
      <c r="BK198" s="179">
        <f>ROUND(I198*H198,2)</f>
        <v>0</v>
      </c>
      <c r="BL198" s="21" t="s">
        <v>121</v>
      </c>
      <c r="BM198" s="21" t="s">
        <v>326</v>
      </c>
    </row>
    <row r="199" spans="2:47" s="1" customFormat="1" ht="13.5">
      <c r="B199" s="38"/>
      <c r="D199" s="180" t="s">
        <v>123</v>
      </c>
      <c r="F199" s="181" t="s">
        <v>325</v>
      </c>
      <c r="I199" s="182"/>
      <c r="L199" s="38"/>
      <c r="M199" s="183"/>
      <c r="N199" s="39"/>
      <c r="O199" s="39"/>
      <c r="P199" s="39"/>
      <c r="Q199" s="39"/>
      <c r="R199" s="39"/>
      <c r="S199" s="39"/>
      <c r="T199" s="67"/>
      <c r="AT199" s="21" t="s">
        <v>123</v>
      </c>
      <c r="AU199" s="21" t="s">
        <v>80</v>
      </c>
    </row>
    <row r="200" spans="2:51" s="11" customFormat="1" ht="13.5">
      <c r="B200" s="184"/>
      <c r="D200" s="185" t="s">
        <v>125</v>
      </c>
      <c r="E200" s="186" t="s">
        <v>5</v>
      </c>
      <c r="F200" s="187" t="s">
        <v>327</v>
      </c>
      <c r="H200" s="188">
        <v>28</v>
      </c>
      <c r="I200" s="189"/>
      <c r="L200" s="184"/>
      <c r="M200" s="190"/>
      <c r="N200" s="191"/>
      <c r="O200" s="191"/>
      <c r="P200" s="191"/>
      <c r="Q200" s="191"/>
      <c r="R200" s="191"/>
      <c r="S200" s="191"/>
      <c r="T200" s="192"/>
      <c r="AT200" s="193" t="s">
        <v>125</v>
      </c>
      <c r="AU200" s="193" t="s">
        <v>80</v>
      </c>
      <c r="AV200" s="11" t="s">
        <v>80</v>
      </c>
      <c r="AW200" s="11" t="s">
        <v>34</v>
      </c>
      <c r="AX200" s="11" t="s">
        <v>78</v>
      </c>
      <c r="AY200" s="193" t="s">
        <v>114</v>
      </c>
    </row>
    <row r="201" spans="2:65" s="1" customFormat="1" ht="22.5" customHeight="1">
      <c r="B201" s="167"/>
      <c r="C201" s="194" t="s">
        <v>328</v>
      </c>
      <c r="D201" s="194" t="s">
        <v>196</v>
      </c>
      <c r="E201" s="195" t="s">
        <v>329</v>
      </c>
      <c r="F201" s="196" t="s">
        <v>330</v>
      </c>
      <c r="G201" s="197" t="s">
        <v>169</v>
      </c>
      <c r="H201" s="198">
        <v>6</v>
      </c>
      <c r="I201" s="199"/>
      <c r="J201" s="200">
        <f>ROUND(I201*H201,2)</f>
        <v>0</v>
      </c>
      <c r="K201" s="196" t="s">
        <v>120</v>
      </c>
      <c r="L201" s="201"/>
      <c r="M201" s="202" t="s">
        <v>5</v>
      </c>
      <c r="N201" s="203" t="s">
        <v>41</v>
      </c>
      <c r="O201" s="39"/>
      <c r="P201" s="177">
        <f>O201*H201</f>
        <v>0</v>
      </c>
      <c r="Q201" s="177">
        <v>0.064</v>
      </c>
      <c r="R201" s="177">
        <f>Q201*H201</f>
        <v>0.384</v>
      </c>
      <c r="S201" s="177">
        <v>0</v>
      </c>
      <c r="T201" s="178">
        <f>S201*H201</f>
        <v>0</v>
      </c>
      <c r="AR201" s="21" t="s">
        <v>157</v>
      </c>
      <c r="AT201" s="21" t="s">
        <v>196</v>
      </c>
      <c r="AU201" s="21" t="s">
        <v>80</v>
      </c>
      <c r="AY201" s="21" t="s">
        <v>114</v>
      </c>
      <c r="BE201" s="179">
        <f>IF(N201="základní",J201,0)</f>
        <v>0</v>
      </c>
      <c r="BF201" s="179">
        <f>IF(N201="snížená",J201,0)</f>
        <v>0</v>
      </c>
      <c r="BG201" s="179">
        <f>IF(N201="zákl. přenesená",J201,0)</f>
        <v>0</v>
      </c>
      <c r="BH201" s="179">
        <f>IF(N201="sníž. přenesená",J201,0)</f>
        <v>0</v>
      </c>
      <c r="BI201" s="179">
        <f>IF(N201="nulová",J201,0)</f>
        <v>0</v>
      </c>
      <c r="BJ201" s="21" t="s">
        <v>78</v>
      </c>
      <c r="BK201" s="179">
        <f>ROUND(I201*H201,2)</f>
        <v>0</v>
      </c>
      <c r="BL201" s="21" t="s">
        <v>121</v>
      </c>
      <c r="BM201" s="21" t="s">
        <v>331</v>
      </c>
    </row>
    <row r="202" spans="2:47" s="1" customFormat="1" ht="13.5">
      <c r="B202" s="38"/>
      <c r="D202" s="180" t="s">
        <v>123</v>
      </c>
      <c r="F202" s="181" t="s">
        <v>332</v>
      </c>
      <c r="I202" s="182"/>
      <c r="L202" s="38"/>
      <c r="M202" s="183"/>
      <c r="N202" s="39"/>
      <c r="O202" s="39"/>
      <c r="P202" s="39"/>
      <c r="Q202" s="39"/>
      <c r="R202" s="39"/>
      <c r="S202" s="39"/>
      <c r="T202" s="67"/>
      <c r="AT202" s="21" t="s">
        <v>123</v>
      </c>
      <c r="AU202" s="21" t="s">
        <v>80</v>
      </c>
    </row>
    <row r="203" spans="2:51" s="11" customFormat="1" ht="13.5">
      <c r="B203" s="184"/>
      <c r="D203" s="185" t="s">
        <v>125</v>
      </c>
      <c r="E203" s="186" t="s">
        <v>5</v>
      </c>
      <c r="F203" s="187" t="s">
        <v>333</v>
      </c>
      <c r="H203" s="188">
        <v>6</v>
      </c>
      <c r="I203" s="189"/>
      <c r="L203" s="184"/>
      <c r="M203" s="190"/>
      <c r="N203" s="191"/>
      <c r="O203" s="191"/>
      <c r="P203" s="191"/>
      <c r="Q203" s="191"/>
      <c r="R203" s="191"/>
      <c r="S203" s="191"/>
      <c r="T203" s="192"/>
      <c r="AT203" s="193" t="s">
        <v>125</v>
      </c>
      <c r="AU203" s="193" t="s">
        <v>80</v>
      </c>
      <c r="AV203" s="11" t="s">
        <v>80</v>
      </c>
      <c r="AW203" s="11" t="s">
        <v>34</v>
      </c>
      <c r="AX203" s="11" t="s">
        <v>78</v>
      </c>
      <c r="AY203" s="193" t="s">
        <v>114</v>
      </c>
    </row>
    <row r="204" spans="2:65" s="1" customFormat="1" ht="22.5" customHeight="1">
      <c r="B204" s="167"/>
      <c r="C204" s="194" t="s">
        <v>334</v>
      </c>
      <c r="D204" s="194" t="s">
        <v>196</v>
      </c>
      <c r="E204" s="195" t="s">
        <v>335</v>
      </c>
      <c r="F204" s="196" t="s">
        <v>336</v>
      </c>
      <c r="G204" s="197" t="s">
        <v>169</v>
      </c>
      <c r="H204" s="198">
        <v>31</v>
      </c>
      <c r="I204" s="199"/>
      <c r="J204" s="200">
        <f>ROUND(I204*H204,2)</f>
        <v>0</v>
      </c>
      <c r="K204" s="196" t="s">
        <v>120</v>
      </c>
      <c r="L204" s="201"/>
      <c r="M204" s="202" t="s">
        <v>5</v>
      </c>
      <c r="N204" s="203" t="s">
        <v>41</v>
      </c>
      <c r="O204" s="39"/>
      <c r="P204" s="177">
        <f>O204*H204</f>
        <v>0</v>
      </c>
      <c r="Q204" s="177">
        <v>0.0335</v>
      </c>
      <c r="R204" s="177">
        <f>Q204*H204</f>
        <v>1.0385</v>
      </c>
      <c r="S204" s="177">
        <v>0</v>
      </c>
      <c r="T204" s="178">
        <f>S204*H204</f>
        <v>0</v>
      </c>
      <c r="AR204" s="21" t="s">
        <v>157</v>
      </c>
      <c r="AT204" s="21" t="s">
        <v>196</v>
      </c>
      <c r="AU204" s="21" t="s">
        <v>80</v>
      </c>
      <c r="AY204" s="21" t="s">
        <v>114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21" t="s">
        <v>78</v>
      </c>
      <c r="BK204" s="179">
        <f>ROUND(I204*H204,2)</f>
        <v>0</v>
      </c>
      <c r="BL204" s="21" t="s">
        <v>121</v>
      </c>
      <c r="BM204" s="21" t="s">
        <v>337</v>
      </c>
    </row>
    <row r="205" spans="2:47" s="1" customFormat="1" ht="13.5">
      <c r="B205" s="38"/>
      <c r="D205" s="180" t="s">
        <v>123</v>
      </c>
      <c r="F205" s="181" t="s">
        <v>336</v>
      </c>
      <c r="I205" s="182"/>
      <c r="L205" s="38"/>
      <c r="M205" s="183"/>
      <c r="N205" s="39"/>
      <c r="O205" s="39"/>
      <c r="P205" s="39"/>
      <c r="Q205" s="39"/>
      <c r="R205" s="39"/>
      <c r="S205" s="39"/>
      <c r="T205" s="67"/>
      <c r="AT205" s="21" t="s">
        <v>123</v>
      </c>
      <c r="AU205" s="21" t="s">
        <v>80</v>
      </c>
    </row>
    <row r="206" spans="2:51" s="11" customFormat="1" ht="13.5">
      <c r="B206" s="184"/>
      <c r="D206" s="185" t="s">
        <v>125</v>
      </c>
      <c r="E206" s="186" t="s">
        <v>5</v>
      </c>
      <c r="F206" s="187" t="s">
        <v>338</v>
      </c>
      <c r="H206" s="188">
        <v>31</v>
      </c>
      <c r="I206" s="189"/>
      <c r="L206" s="184"/>
      <c r="M206" s="190"/>
      <c r="N206" s="191"/>
      <c r="O206" s="191"/>
      <c r="P206" s="191"/>
      <c r="Q206" s="191"/>
      <c r="R206" s="191"/>
      <c r="S206" s="191"/>
      <c r="T206" s="192"/>
      <c r="AT206" s="193" t="s">
        <v>125</v>
      </c>
      <c r="AU206" s="193" t="s">
        <v>80</v>
      </c>
      <c r="AV206" s="11" t="s">
        <v>80</v>
      </c>
      <c r="AW206" s="11" t="s">
        <v>34</v>
      </c>
      <c r="AX206" s="11" t="s">
        <v>78</v>
      </c>
      <c r="AY206" s="193" t="s">
        <v>114</v>
      </c>
    </row>
    <row r="207" spans="2:65" s="1" customFormat="1" ht="22.5" customHeight="1">
      <c r="B207" s="167"/>
      <c r="C207" s="194" t="s">
        <v>339</v>
      </c>
      <c r="D207" s="194" t="s">
        <v>196</v>
      </c>
      <c r="E207" s="195" t="s">
        <v>340</v>
      </c>
      <c r="F207" s="196" t="s">
        <v>341</v>
      </c>
      <c r="G207" s="197" t="s">
        <v>169</v>
      </c>
      <c r="H207" s="198">
        <v>27</v>
      </c>
      <c r="I207" s="199"/>
      <c r="J207" s="200">
        <f>ROUND(I207*H207,2)</f>
        <v>0</v>
      </c>
      <c r="K207" s="196" t="s">
        <v>120</v>
      </c>
      <c r="L207" s="201"/>
      <c r="M207" s="202" t="s">
        <v>5</v>
      </c>
      <c r="N207" s="203" t="s">
        <v>41</v>
      </c>
      <c r="O207" s="39"/>
      <c r="P207" s="177">
        <f>O207*H207</f>
        <v>0</v>
      </c>
      <c r="Q207" s="177">
        <v>0.0515</v>
      </c>
      <c r="R207" s="177">
        <f>Q207*H207</f>
        <v>1.3904999999999998</v>
      </c>
      <c r="S207" s="177">
        <v>0</v>
      </c>
      <c r="T207" s="178">
        <f>S207*H207</f>
        <v>0</v>
      </c>
      <c r="AR207" s="21" t="s">
        <v>157</v>
      </c>
      <c r="AT207" s="21" t="s">
        <v>196</v>
      </c>
      <c r="AU207" s="21" t="s">
        <v>80</v>
      </c>
      <c r="AY207" s="21" t="s">
        <v>114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21" t="s">
        <v>78</v>
      </c>
      <c r="BK207" s="179">
        <f>ROUND(I207*H207,2)</f>
        <v>0</v>
      </c>
      <c r="BL207" s="21" t="s">
        <v>121</v>
      </c>
      <c r="BM207" s="21" t="s">
        <v>342</v>
      </c>
    </row>
    <row r="208" spans="2:47" s="1" customFormat="1" ht="13.5">
      <c r="B208" s="38"/>
      <c r="D208" s="180" t="s">
        <v>123</v>
      </c>
      <c r="F208" s="181" t="s">
        <v>341</v>
      </c>
      <c r="I208" s="182"/>
      <c r="L208" s="38"/>
      <c r="M208" s="183"/>
      <c r="N208" s="39"/>
      <c r="O208" s="39"/>
      <c r="P208" s="39"/>
      <c r="Q208" s="39"/>
      <c r="R208" s="39"/>
      <c r="S208" s="39"/>
      <c r="T208" s="67"/>
      <c r="AT208" s="21" t="s">
        <v>123</v>
      </c>
      <c r="AU208" s="21" t="s">
        <v>80</v>
      </c>
    </row>
    <row r="209" spans="2:51" s="11" customFormat="1" ht="13.5">
      <c r="B209" s="184"/>
      <c r="D209" s="185" t="s">
        <v>125</v>
      </c>
      <c r="E209" s="186" t="s">
        <v>5</v>
      </c>
      <c r="F209" s="187" t="s">
        <v>343</v>
      </c>
      <c r="H209" s="188">
        <v>27</v>
      </c>
      <c r="I209" s="189"/>
      <c r="L209" s="184"/>
      <c r="M209" s="190"/>
      <c r="N209" s="191"/>
      <c r="O209" s="191"/>
      <c r="P209" s="191"/>
      <c r="Q209" s="191"/>
      <c r="R209" s="191"/>
      <c r="S209" s="191"/>
      <c r="T209" s="192"/>
      <c r="AT209" s="193" t="s">
        <v>125</v>
      </c>
      <c r="AU209" s="193" t="s">
        <v>80</v>
      </c>
      <c r="AV209" s="11" t="s">
        <v>80</v>
      </c>
      <c r="AW209" s="11" t="s">
        <v>34</v>
      </c>
      <c r="AX209" s="11" t="s">
        <v>78</v>
      </c>
      <c r="AY209" s="193" t="s">
        <v>114</v>
      </c>
    </row>
    <row r="210" spans="2:65" s="1" customFormat="1" ht="22.5" customHeight="1">
      <c r="B210" s="167"/>
      <c r="C210" s="194" t="s">
        <v>344</v>
      </c>
      <c r="D210" s="194" t="s">
        <v>196</v>
      </c>
      <c r="E210" s="195" t="s">
        <v>345</v>
      </c>
      <c r="F210" s="196" t="s">
        <v>346</v>
      </c>
      <c r="G210" s="197" t="s">
        <v>169</v>
      </c>
      <c r="H210" s="198">
        <v>71</v>
      </c>
      <c r="I210" s="199"/>
      <c r="J210" s="200">
        <f>ROUND(I210*H210,2)</f>
        <v>0</v>
      </c>
      <c r="K210" s="196" t="s">
        <v>120</v>
      </c>
      <c r="L210" s="201"/>
      <c r="M210" s="202" t="s">
        <v>5</v>
      </c>
      <c r="N210" s="203" t="s">
        <v>41</v>
      </c>
      <c r="O210" s="39"/>
      <c r="P210" s="177">
        <f>O210*H210</f>
        <v>0</v>
      </c>
      <c r="Q210" s="177">
        <v>0.0222</v>
      </c>
      <c r="R210" s="177">
        <f>Q210*H210</f>
        <v>1.5762</v>
      </c>
      <c r="S210" s="177">
        <v>0</v>
      </c>
      <c r="T210" s="178">
        <f>S210*H210</f>
        <v>0</v>
      </c>
      <c r="AR210" s="21" t="s">
        <v>157</v>
      </c>
      <c r="AT210" s="21" t="s">
        <v>196</v>
      </c>
      <c r="AU210" s="21" t="s">
        <v>80</v>
      </c>
      <c r="AY210" s="21" t="s">
        <v>114</v>
      </c>
      <c r="BE210" s="179">
        <f>IF(N210="základní",J210,0)</f>
        <v>0</v>
      </c>
      <c r="BF210" s="179">
        <f>IF(N210="snížená",J210,0)</f>
        <v>0</v>
      </c>
      <c r="BG210" s="179">
        <f>IF(N210="zákl. přenesená",J210,0)</f>
        <v>0</v>
      </c>
      <c r="BH210" s="179">
        <f>IF(N210="sníž. přenesená",J210,0)</f>
        <v>0</v>
      </c>
      <c r="BI210" s="179">
        <f>IF(N210="nulová",J210,0)</f>
        <v>0</v>
      </c>
      <c r="BJ210" s="21" t="s">
        <v>78</v>
      </c>
      <c r="BK210" s="179">
        <f>ROUND(I210*H210,2)</f>
        <v>0</v>
      </c>
      <c r="BL210" s="21" t="s">
        <v>121</v>
      </c>
      <c r="BM210" s="21" t="s">
        <v>347</v>
      </c>
    </row>
    <row r="211" spans="2:47" s="1" customFormat="1" ht="13.5">
      <c r="B211" s="38"/>
      <c r="D211" s="180" t="s">
        <v>123</v>
      </c>
      <c r="F211" s="181" t="s">
        <v>346</v>
      </c>
      <c r="I211" s="182"/>
      <c r="L211" s="38"/>
      <c r="M211" s="183"/>
      <c r="N211" s="39"/>
      <c r="O211" s="39"/>
      <c r="P211" s="39"/>
      <c r="Q211" s="39"/>
      <c r="R211" s="39"/>
      <c r="S211" s="39"/>
      <c r="T211" s="67"/>
      <c r="AT211" s="21" t="s">
        <v>123</v>
      </c>
      <c r="AU211" s="21" t="s">
        <v>80</v>
      </c>
    </row>
    <row r="212" spans="2:51" s="11" customFormat="1" ht="13.5">
      <c r="B212" s="184"/>
      <c r="D212" s="185" t="s">
        <v>125</v>
      </c>
      <c r="E212" s="186" t="s">
        <v>5</v>
      </c>
      <c r="F212" s="187" t="s">
        <v>348</v>
      </c>
      <c r="H212" s="188">
        <v>71</v>
      </c>
      <c r="I212" s="189"/>
      <c r="L212" s="184"/>
      <c r="M212" s="190"/>
      <c r="N212" s="191"/>
      <c r="O212" s="191"/>
      <c r="P212" s="191"/>
      <c r="Q212" s="191"/>
      <c r="R212" s="191"/>
      <c r="S212" s="191"/>
      <c r="T212" s="192"/>
      <c r="AT212" s="193" t="s">
        <v>125</v>
      </c>
      <c r="AU212" s="193" t="s">
        <v>80</v>
      </c>
      <c r="AV212" s="11" t="s">
        <v>80</v>
      </c>
      <c r="AW212" s="11" t="s">
        <v>34</v>
      </c>
      <c r="AX212" s="11" t="s">
        <v>78</v>
      </c>
      <c r="AY212" s="193" t="s">
        <v>114</v>
      </c>
    </row>
    <row r="213" spans="2:65" s="1" customFormat="1" ht="22.5" customHeight="1">
      <c r="B213" s="167"/>
      <c r="C213" s="194" t="s">
        <v>349</v>
      </c>
      <c r="D213" s="194" t="s">
        <v>196</v>
      </c>
      <c r="E213" s="195" t="s">
        <v>350</v>
      </c>
      <c r="F213" s="196" t="s">
        <v>351</v>
      </c>
      <c r="G213" s="197" t="s">
        <v>352</v>
      </c>
      <c r="H213" s="198">
        <v>88.5</v>
      </c>
      <c r="I213" s="199"/>
      <c r="J213" s="200">
        <f>ROUND(I213*H213,2)</f>
        <v>0</v>
      </c>
      <c r="K213" s="196" t="s">
        <v>120</v>
      </c>
      <c r="L213" s="201"/>
      <c r="M213" s="202" t="s">
        <v>5</v>
      </c>
      <c r="N213" s="203" t="s">
        <v>41</v>
      </c>
      <c r="O213" s="39"/>
      <c r="P213" s="177">
        <f>O213*H213</f>
        <v>0</v>
      </c>
      <c r="Q213" s="177">
        <v>0.00048</v>
      </c>
      <c r="R213" s="177">
        <f>Q213*H213</f>
        <v>0.042480000000000004</v>
      </c>
      <c r="S213" s="177">
        <v>0</v>
      </c>
      <c r="T213" s="178">
        <f>S213*H213</f>
        <v>0</v>
      </c>
      <c r="AR213" s="21" t="s">
        <v>157</v>
      </c>
      <c r="AT213" s="21" t="s">
        <v>196</v>
      </c>
      <c r="AU213" s="21" t="s">
        <v>80</v>
      </c>
      <c r="AY213" s="21" t="s">
        <v>114</v>
      </c>
      <c r="BE213" s="179">
        <f>IF(N213="základní",J213,0)</f>
        <v>0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21" t="s">
        <v>78</v>
      </c>
      <c r="BK213" s="179">
        <f>ROUND(I213*H213,2)</f>
        <v>0</v>
      </c>
      <c r="BL213" s="21" t="s">
        <v>121</v>
      </c>
      <c r="BM213" s="21" t="s">
        <v>353</v>
      </c>
    </row>
    <row r="214" spans="2:47" s="1" customFormat="1" ht="13.5">
      <c r="B214" s="38"/>
      <c r="D214" s="180" t="s">
        <v>123</v>
      </c>
      <c r="F214" s="181" t="s">
        <v>354</v>
      </c>
      <c r="I214" s="182"/>
      <c r="L214" s="38"/>
      <c r="M214" s="183"/>
      <c r="N214" s="39"/>
      <c r="O214" s="39"/>
      <c r="P214" s="39"/>
      <c r="Q214" s="39"/>
      <c r="R214" s="39"/>
      <c r="S214" s="39"/>
      <c r="T214" s="67"/>
      <c r="AT214" s="21" t="s">
        <v>123</v>
      </c>
      <c r="AU214" s="21" t="s">
        <v>80</v>
      </c>
    </row>
    <row r="215" spans="2:51" s="11" customFormat="1" ht="13.5">
      <c r="B215" s="184"/>
      <c r="D215" s="185" t="s">
        <v>125</v>
      </c>
      <c r="E215" s="186" t="s">
        <v>5</v>
      </c>
      <c r="F215" s="187" t="s">
        <v>355</v>
      </c>
      <c r="H215" s="188">
        <v>88.5</v>
      </c>
      <c r="I215" s="189"/>
      <c r="L215" s="184"/>
      <c r="M215" s="190"/>
      <c r="N215" s="191"/>
      <c r="O215" s="191"/>
      <c r="P215" s="191"/>
      <c r="Q215" s="191"/>
      <c r="R215" s="191"/>
      <c r="S215" s="191"/>
      <c r="T215" s="192"/>
      <c r="AT215" s="193" t="s">
        <v>125</v>
      </c>
      <c r="AU215" s="193" t="s">
        <v>80</v>
      </c>
      <c r="AV215" s="11" t="s">
        <v>80</v>
      </c>
      <c r="AW215" s="11" t="s">
        <v>34</v>
      </c>
      <c r="AX215" s="11" t="s">
        <v>78</v>
      </c>
      <c r="AY215" s="193" t="s">
        <v>114</v>
      </c>
    </row>
    <row r="216" spans="2:65" s="1" customFormat="1" ht="22.5" customHeight="1">
      <c r="B216" s="167"/>
      <c r="C216" s="194" t="s">
        <v>356</v>
      </c>
      <c r="D216" s="194" t="s">
        <v>196</v>
      </c>
      <c r="E216" s="195" t="s">
        <v>357</v>
      </c>
      <c r="F216" s="196" t="s">
        <v>358</v>
      </c>
      <c r="G216" s="197" t="s">
        <v>134</v>
      </c>
      <c r="H216" s="198">
        <v>159.3</v>
      </c>
      <c r="I216" s="199"/>
      <c r="J216" s="200">
        <f>ROUND(I216*H216,2)</f>
        <v>0</v>
      </c>
      <c r="K216" s="196" t="s">
        <v>120</v>
      </c>
      <c r="L216" s="201"/>
      <c r="M216" s="202" t="s">
        <v>5</v>
      </c>
      <c r="N216" s="203" t="s">
        <v>41</v>
      </c>
      <c r="O216" s="39"/>
      <c r="P216" s="177">
        <f>O216*H216</f>
        <v>0</v>
      </c>
      <c r="Q216" s="177">
        <v>0.0003</v>
      </c>
      <c r="R216" s="177">
        <f>Q216*H216</f>
        <v>0.04779</v>
      </c>
      <c r="S216" s="177">
        <v>0</v>
      </c>
      <c r="T216" s="178">
        <f>S216*H216</f>
        <v>0</v>
      </c>
      <c r="AR216" s="21" t="s">
        <v>157</v>
      </c>
      <c r="AT216" s="21" t="s">
        <v>196</v>
      </c>
      <c r="AU216" s="21" t="s">
        <v>80</v>
      </c>
      <c r="AY216" s="21" t="s">
        <v>114</v>
      </c>
      <c r="BE216" s="179">
        <f>IF(N216="základní",J216,0)</f>
        <v>0</v>
      </c>
      <c r="BF216" s="179">
        <f>IF(N216="snížená",J216,0)</f>
        <v>0</v>
      </c>
      <c r="BG216" s="179">
        <f>IF(N216="zákl. přenesená",J216,0)</f>
        <v>0</v>
      </c>
      <c r="BH216" s="179">
        <f>IF(N216="sníž. přenesená",J216,0)</f>
        <v>0</v>
      </c>
      <c r="BI216" s="179">
        <f>IF(N216="nulová",J216,0)</f>
        <v>0</v>
      </c>
      <c r="BJ216" s="21" t="s">
        <v>78</v>
      </c>
      <c r="BK216" s="179">
        <f>ROUND(I216*H216,2)</f>
        <v>0</v>
      </c>
      <c r="BL216" s="21" t="s">
        <v>121</v>
      </c>
      <c r="BM216" s="21" t="s">
        <v>359</v>
      </c>
    </row>
    <row r="217" spans="2:47" s="1" customFormat="1" ht="13.5">
      <c r="B217" s="38"/>
      <c r="D217" s="180" t="s">
        <v>123</v>
      </c>
      <c r="F217" s="181" t="s">
        <v>358</v>
      </c>
      <c r="I217" s="182"/>
      <c r="L217" s="38"/>
      <c r="M217" s="183"/>
      <c r="N217" s="39"/>
      <c r="O217" s="39"/>
      <c r="P217" s="39"/>
      <c r="Q217" s="39"/>
      <c r="R217" s="39"/>
      <c r="S217" s="39"/>
      <c r="T217" s="67"/>
      <c r="AT217" s="21" t="s">
        <v>123</v>
      </c>
      <c r="AU217" s="21" t="s">
        <v>80</v>
      </c>
    </row>
    <row r="218" spans="2:51" s="11" customFormat="1" ht="13.5">
      <c r="B218" s="184"/>
      <c r="D218" s="185" t="s">
        <v>125</v>
      </c>
      <c r="E218" s="186" t="s">
        <v>5</v>
      </c>
      <c r="F218" s="187" t="s">
        <v>360</v>
      </c>
      <c r="H218" s="188">
        <v>159.3</v>
      </c>
      <c r="I218" s="189"/>
      <c r="L218" s="184"/>
      <c r="M218" s="190"/>
      <c r="N218" s="191"/>
      <c r="O218" s="191"/>
      <c r="P218" s="191"/>
      <c r="Q218" s="191"/>
      <c r="R218" s="191"/>
      <c r="S218" s="191"/>
      <c r="T218" s="192"/>
      <c r="AT218" s="193" t="s">
        <v>125</v>
      </c>
      <c r="AU218" s="193" t="s">
        <v>80</v>
      </c>
      <c r="AV218" s="11" t="s">
        <v>80</v>
      </c>
      <c r="AW218" s="11" t="s">
        <v>34</v>
      </c>
      <c r="AX218" s="11" t="s">
        <v>78</v>
      </c>
      <c r="AY218" s="193" t="s">
        <v>114</v>
      </c>
    </row>
    <row r="219" spans="2:65" s="1" customFormat="1" ht="22.5" customHeight="1">
      <c r="B219" s="167"/>
      <c r="C219" s="194" t="s">
        <v>361</v>
      </c>
      <c r="D219" s="194" t="s">
        <v>196</v>
      </c>
      <c r="E219" s="195" t="s">
        <v>362</v>
      </c>
      <c r="F219" s="196" t="s">
        <v>363</v>
      </c>
      <c r="G219" s="197" t="s">
        <v>364</v>
      </c>
      <c r="H219" s="198">
        <v>48.353</v>
      </c>
      <c r="I219" s="199"/>
      <c r="J219" s="200">
        <f>ROUND(I219*H219,2)</f>
        <v>0</v>
      </c>
      <c r="K219" s="196" t="s">
        <v>120</v>
      </c>
      <c r="L219" s="201"/>
      <c r="M219" s="202" t="s">
        <v>5</v>
      </c>
      <c r="N219" s="203" t="s">
        <v>41</v>
      </c>
      <c r="O219" s="39"/>
      <c r="P219" s="177">
        <f>O219*H219</f>
        <v>0</v>
      </c>
      <c r="Q219" s="177">
        <v>1</v>
      </c>
      <c r="R219" s="177">
        <f>Q219*H219</f>
        <v>48.353</v>
      </c>
      <c r="S219" s="177">
        <v>0</v>
      </c>
      <c r="T219" s="178">
        <f>S219*H219</f>
        <v>0</v>
      </c>
      <c r="AR219" s="21" t="s">
        <v>157</v>
      </c>
      <c r="AT219" s="21" t="s">
        <v>196</v>
      </c>
      <c r="AU219" s="21" t="s">
        <v>80</v>
      </c>
      <c r="AY219" s="21" t="s">
        <v>114</v>
      </c>
      <c r="BE219" s="179">
        <f>IF(N219="základní",J219,0)</f>
        <v>0</v>
      </c>
      <c r="BF219" s="179">
        <f>IF(N219="snížená",J219,0)</f>
        <v>0</v>
      </c>
      <c r="BG219" s="179">
        <f>IF(N219="zákl. přenesená",J219,0)</f>
        <v>0</v>
      </c>
      <c r="BH219" s="179">
        <f>IF(N219="sníž. přenesená",J219,0)</f>
        <v>0</v>
      </c>
      <c r="BI219" s="179">
        <f>IF(N219="nulová",J219,0)</f>
        <v>0</v>
      </c>
      <c r="BJ219" s="21" t="s">
        <v>78</v>
      </c>
      <c r="BK219" s="179">
        <f>ROUND(I219*H219,2)</f>
        <v>0</v>
      </c>
      <c r="BL219" s="21" t="s">
        <v>121</v>
      </c>
      <c r="BM219" s="21" t="s">
        <v>365</v>
      </c>
    </row>
    <row r="220" spans="2:47" s="1" customFormat="1" ht="13.5">
      <c r="B220" s="38"/>
      <c r="D220" s="180" t="s">
        <v>123</v>
      </c>
      <c r="F220" s="181" t="s">
        <v>363</v>
      </c>
      <c r="I220" s="182"/>
      <c r="L220" s="38"/>
      <c r="M220" s="183"/>
      <c r="N220" s="39"/>
      <c r="O220" s="39"/>
      <c r="P220" s="39"/>
      <c r="Q220" s="39"/>
      <c r="R220" s="39"/>
      <c r="S220" s="39"/>
      <c r="T220" s="67"/>
      <c r="AT220" s="21" t="s">
        <v>123</v>
      </c>
      <c r="AU220" s="21" t="s">
        <v>80</v>
      </c>
    </row>
    <row r="221" spans="2:51" s="11" customFormat="1" ht="13.5">
      <c r="B221" s="184"/>
      <c r="D221" s="185" t="s">
        <v>125</v>
      </c>
      <c r="E221" s="186" t="s">
        <v>5</v>
      </c>
      <c r="F221" s="187" t="s">
        <v>366</v>
      </c>
      <c r="H221" s="188">
        <v>48.353</v>
      </c>
      <c r="I221" s="189"/>
      <c r="L221" s="184"/>
      <c r="M221" s="190"/>
      <c r="N221" s="191"/>
      <c r="O221" s="191"/>
      <c r="P221" s="191"/>
      <c r="Q221" s="191"/>
      <c r="R221" s="191"/>
      <c r="S221" s="191"/>
      <c r="T221" s="192"/>
      <c r="AT221" s="193" t="s">
        <v>125</v>
      </c>
      <c r="AU221" s="193" t="s">
        <v>80</v>
      </c>
      <c r="AV221" s="11" t="s">
        <v>80</v>
      </c>
      <c r="AW221" s="11" t="s">
        <v>34</v>
      </c>
      <c r="AX221" s="11" t="s">
        <v>78</v>
      </c>
      <c r="AY221" s="193" t="s">
        <v>114</v>
      </c>
    </row>
    <row r="222" spans="2:65" s="1" customFormat="1" ht="22.5" customHeight="1">
      <c r="B222" s="167"/>
      <c r="C222" s="194" t="s">
        <v>367</v>
      </c>
      <c r="D222" s="194" t="s">
        <v>196</v>
      </c>
      <c r="E222" s="195" t="s">
        <v>368</v>
      </c>
      <c r="F222" s="196" t="s">
        <v>369</v>
      </c>
      <c r="G222" s="197" t="s">
        <v>364</v>
      </c>
      <c r="H222" s="198">
        <v>14.175</v>
      </c>
      <c r="I222" s="199"/>
      <c r="J222" s="200">
        <f>ROUND(I222*H222,2)</f>
        <v>0</v>
      </c>
      <c r="K222" s="196" t="s">
        <v>120</v>
      </c>
      <c r="L222" s="201"/>
      <c r="M222" s="202" t="s">
        <v>5</v>
      </c>
      <c r="N222" s="203" t="s">
        <v>41</v>
      </c>
      <c r="O222" s="39"/>
      <c r="P222" s="177">
        <f>O222*H222</f>
        <v>0</v>
      </c>
      <c r="Q222" s="177">
        <v>1</v>
      </c>
      <c r="R222" s="177">
        <f>Q222*H222</f>
        <v>14.175</v>
      </c>
      <c r="S222" s="177">
        <v>0</v>
      </c>
      <c r="T222" s="178">
        <f>S222*H222</f>
        <v>0</v>
      </c>
      <c r="AR222" s="21" t="s">
        <v>157</v>
      </c>
      <c r="AT222" s="21" t="s">
        <v>196</v>
      </c>
      <c r="AU222" s="21" t="s">
        <v>80</v>
      </c>
      <c r="AY222" s="21" t="s">
        <v>114</v>
      </c>
      <c r="BE222" s="179">
        <f>IF(N222="základní",J222,0)</f>
        <v>0</v>
      </c>
      <c r="BF222" s="179">
        <f>IF(N222="snížená",J222,0)</f>
        <v>0</v>
      </c>
      <c r="BG222" s="179">
        <f>IF(N222="zákl. přenesená",J222,0)</f>
        <v>0</v>
      </c>
      <c r="BH222" s="179">
        <f>IF(N222="sníž. přenesená",J222,0)</f>
        <v>0</v>
      </c>
      <c r="BI222" s="179">
        <f>IF(N222="nulová",J222,0)</f>
        <v>0</v>
      </c>
      <c r="BJ222" s="21" t="s">
        <v>78</v>
      </c>
      <c r="BK222" s="179">
        <f>ROUND(I222*H222,2)</f>
        <v>0</v>
      </c>
      <c r="BL222" s="21" t="s">
        <v>121</v>
      </c>
      <c r="BM222" s="21" t="s">
        <v>370</v>
      </c>
    </row>
    <row r="223" spans="2:47" s="1" customFormat="1" ht="13.5">
      <c r="B223" s="38"/>
      <c r="D223" s="180" t="s">
        <v>123</v>
      </c>
      <c r="F223" s="181" t="s">
        <v>369</v>
      </c>
      <c r="I223" s="182"/>
      <c r="L223" s="38"/>
      <c r="M223" s="183"/>
      <c r="N223" s="39"/>
      <c r="O223" s="39"/>
      <c r="P223" s="39"/>
      <c r="Q223" s="39"/>
      <c r="R223" s="39"/>
      <c r="S223" s="39"/>
      <c r="T223" s="67"/>
      <c r="AT223" s="21" t="s">
        <v>123</v>
      </c>
      <c r="AU223" s="21" t="s">
        <v>80</v>
      </c>
    </row>
    <row r="224" spans="2:51" s="11" customFormat="1" ht="13.5">
      <c r="B224" s="184"/>
      <c r="D224" s="185" t="s">
        <v>125</v>
      </c>
      <c r="E224" s="186" t="s">
        <v>5</v>
      </c>
      <c r="F224" s="187" t="s">
        <v>371</v>
      </c>
      <c r="H224" s="188">
        <v>14.175</v>
      </c>
      <c r="I224" s="189"/>
      <c r="L224" s="184"/>
      <c r="M224" s="190"/>
      <c r="N224" s="191"/>
      <c r="O224" s="191"/>
      <c r="P224" s="191"/>
      <c r="Q224" s="191"/>
      <c r="R224" s="191"/>
      <c r="S224" s="191"/>
      <c r="T224" s="192"/>
      <c r="AT224" s="193" t="s">
        <v>125</v>
      </c>
      <c r="AU224" s="193" t="s">
        <v>80</v>
      </c>
      <c r="AV224" s="11" t="s">
        <v>80</v>
      </c>
      <c r="AW224" s="11" t="s">
        <v>34</v>
      </c>
      <c r="AX224" s="11" t="s">
        <v>78</v>
      </c>
      <c r="AY224" s="193" t="s">
        <v>114</v>
      </c>
    </row>
    <row r="225" spans="2:65" s="1" customFormat="1" ht="22.5" customHeight="1">
      <c r="B225" s="167"/>
      <c r="C225" s="194" t="s">
        <v>372</v>
      </c>
      <c r="D225" s="194" t="s">
        <v>196</v>
      </c>
      <c r="E225" s="195" t="s">
        <v>373</v>
      </c>
      <c r="F225" s="196" t="s">
        <v>374</v>
      </c>
      <c r="G225" s="197" t="s">
        <v>364</v>
      </c>
      <c r="H225" s="198">
        <v>2466.922</v>
      </c>
      <c r="I225" s="199"/>
      <c r="J225" s="200">
        <f>ROUND(I225*H225,2)</f>
        <v>0</v>
      </c>
      <c r="K225" s="196" t="s">
        <v>120</v>
      </c>
      <c r="L225" s="201"/>
      <c r="M225" s="202" t="s">
        <v>5</v>
      </c>
      <c r="N225" s="203" t="s">
        <v>41</v>
      </c>
      <c r="O225" s="39"/>
      <c r="P225" s="177">
        <f>O225*H225</f>
        <v>0</v>
      </c>
      <c r="Q225" s="177">
        <v>1</v>
      </c>
      <c r="R225" s="177">
        <f>Q225*H225</f>
        <v>2466.922</v>
      </c>
      <c r="S225" s="177">
        <v>0</v>
      </c>
      <c r="T225" s="178">
        <f>S225*H225</f>
        <v>0</v>
      </c>
      <c r="AR225" s="21" t="s">
        <v>157</v>
      </c>
      <c r="AT225" s="21" t="s">
        <v>196</v>
      </c>
      <c r="AU225" s="21" t="s">
        <v>80</v>
      </c>
      <c r="AY225" s="21" t="s">
        <v>114</v>
      </c>
      <c r="BE225" s="179">
        <f>IF(N225="základní",J225,0)</f>
        <v>0</v>
      </c>
      <c r="BF225" s="179">
        <f>IF(N225="snížená",J225,0)</f>
        <v>0</v>
      </c>
      <c r="BG225" s="179">
        <f>IF(N225="zákl. přenesená",J225,0)</f>
        <v>0</v>
      </c>
      <c r="BH225" s="179">
        <f>IF(N225="sníž. přenesená",J225,0)</f>
        <v>0</v>
      </c>
      <c r="BI225" s="179">
        <f>IF(N225="nulová",J225,0)</f>
        <v>0</v>
      </c>
      <c r="BJ225" s="21" t="s">
        <v>78</v>
      </c>
      <c r="BK225" s="179">
        <f>ROUND(I225*H225,2)</f>
        <v>0</v>
      </c>
      <c r="BL225" s="21" t="s">
        <v>121</v>
      </c>
      <c r="BM225" s="21" t="s">
        <v>375</v>
      </c>
    </row>
    <row r="226" spans="2:47" s="1" customFormat="1" ht="13.5">
      <c r="B226" s="38"/>
      <c r="D226" s="180" t="s">
        <v>123</v>
      </c>
      <c r="F226" s="181" t="s">
        <v>374</v>
      </c>
      <c r="I226" s="182"/>
      <c r="L226" s="38"/>
      <c r="M226" s="183"/>
      <c r="N226" s="39"/>
      <c r="O226" s="39"/>
      <c r="P226" s="39"/>
      <c r="Q226" s="39"/>
      <c r="R226" s="39"/>
      <c r="S226" s="39"/>
      <c r="T226" s="67"/>
      <c r="AT226" s="21" t="s">
        <v>123</v>
      </c>
      <c r="AU226" s="21" t="s">
        <v>80</v>
      </c>
    </row>
    <row r="227" spans="2:51" s="11" customFormat="1" ht="40.5">
      <c r="B227" s="184"/>
      <c r="D227" s="185" t="s">
        <v>125</v>
      </c>
      <c r="E227" s="186" t="s">
        <v>5</v>
      </c>
      <c r="F227" s="187" t="s">
        <v>376</v>
      </c>
      <c r="H227" s="188">
        <v>2466.922</v>
      </c>
      <c r="I227" s="189"/>
      <c r="L227" s="184"/>
      <c r="M227" s="190"/>
      <c r="N227" s="191"/>
      <c r="O227" s="191"/>
      <c r="P227" s="191"/>
      <c r="Q227" s="191"/>
      <c r="R227" s="191"/>
      <c r="S227" s="191"/>
      <c r="T227" s="192"/>
      <c r="AT227" s="193" t="s">
        <v>125</v>
      </c>
      <c r="AU227" s="193" t="s">
        <v>80</v>
      </c>
      <c r="AV227" s="11" t="s">
        <v>80</v>
      </c>
      <c r="AW227" s="11" t="s">
        <v>34</v>
      </c>
      <c r="AX227" s="11" t="s">
        <v>78</v>
      </c>
      <c r="AY227" s="193" t="s">
        <v>114</v>
      </c>
    </row>
    <row r="228" spans="2:65" s="1" customFormat="1" ht="22.5" customHeight="1">
      <c r="B228" s="167"/>
      <c r="C228" s="194" t="s">
        <v>377</v>
      </c>
      <c r="D228" s="194" t="s">
        <v>196</v>
      </c>
      <c r="E228" s="195" t="s">
        <v>378</v>
      </c>
      <c r="F228" s="196" t="s">
        <v>379</v>
      </c>
      <c r="G228" s="197" t="s">
        <v>364</v>
      </c>
      <c r="H228" s="198">
        <v>160.059</v>
      </c>
      <c r="I228" s="199"/>
      <c r="J228" s="200">
        <f>ROUND(I228*H228,2)</f>
        <v>0</v>
      </c>
      <c r="K228" s="196" t="s">
        <v>120</v>
      </c>
      <c r="L228" s="201"/>
      <c r="M228" s="202" t="s">
        <v>5</v>
      </c>
      <c r="N228" s="203" t="s">
        <v>41</v>
      </c>
      <c r="O228" s="39"/>
      <c r="P228" s="177">
        <f>O228*H228</f>
        <v>0</v>
      </c>
      <c r="Q228" s="177">
        <v>1</v>
      </c>
      <c r="R228" s="177">
        <f>Q228*H228</f>
        <v>160.059</v>
      </c>
      <c r="S228" s="177">
        <v>0</v>
      </c>
      <c r="T228" s="178">
        <f>S228*H228</f>
        <v>0</v>
      </c>
      <c r="AR228" s="21" t="s">
        <v>157</v>
      </c>
      <c r="AT228" s="21" t="s">
        <v>196</v>
      </c>
      <c r="AU228" s="21" t="s">
        <v>80</v>
      </c>
      <c r="AY228" s="21" t="s">
        <v>114</v>
      </c>
      <c r="BE228" s="179">
        <f>IF(N228="základní",J228,0)</f>
        <v>0</v>
      </c>
      <c r="BF228" s="179">
        <f>IF(N228="snížená",J228,0)</f>
        <v>0</v>
      </c>
      <c r="BG228" s="179">
        <f>IF(N228="zákl. přenesená",J228,0)</f>
        <v>0</v>
      </c>
      <c r="BH228" s="179">
        <f>IF(N228="sníž. přenesená",J228,0)</f>
        <v>0</v>
      </c>
      <c r="BI228" s="179">
        <f>IF(N228="nulová",J228,0)</f>
        <v>0</v>
      </c>
      <c r="BJ228" s="21" t="s">
        <v>78</v>
      </c>
      <c r="BK228" s="179">
        <f>ROUND(I228*H228,2)</f>
        <v>0</v>
      </c>
      <c r="BL228" s="21" t="s">
        <v>121</v>
      </c>
      <c r="BM228" s="21" t="s">
        <v>380</v>
      </c>
    </row>
    <row r="229" spans="2:47" s="1" customFormat="1" ht="13.5">
      <c r="B229" s="38"/>
      <c r="D229" s="180" t="s">
        <v>123</v>
      </c>
      <c r="F229" s="181" t="s">
        <v>379</v>
      </c>
      <c r="I229" s="182"/>
      <c r="L229" s="38"/>
      <c r="M229" s="183"/>
      <c r="N229" s="39"/>
      <c r="O229" s="39"/>
      <c r="P229" s="39"/>
      <c r="Q229" s="39"/>
      <c r="R229" s="39"/>
      <c r="S229" s="39"/>
      <c r="T229" s="67"/>
      <c r="AT229" s="21" t="s">
        <v>123</v>
      </c>
      <c r="AU229" s="21" t="s">
        <v>80</v>
      </c>
    </row>
    <row r="230" spans="2:51" s="11" customFormat="1" ht="13.5">
      <c r="B230" s="184"/>
      <c r="D230" s="185" t="s">
        <v>125</v>
      </c>
      <c r="E230" s="186" t="s">
        <v>5</v>
      </c>
      <c r="F230" s="187" t="s">
        <v>381</v>
      </c>
      <c r="H230" s="188">
        <v>160.059</v>
      </c>
      <c r="I230" s="189"/>
      <c r="L230" s="184"/>
      <c r="M230" s="190"/>
      <c r="N230" s="191"/>
      <c r="O230" s="191"/>
      <c r="P230" s="191"/>
      <c r="Q230" s="191"/>
      <c r="R230" s="191"/>
      <c r="S230" s="191"/>
      <c r="T230" s="192"/>
      <c r="AT230" s="193" t="s">
        <v>125</v>
      </c>
      <c r="AU230" s="193" t="s">
        <v>80</v>
      </c>
      <c r="AV230" s="11" t="s">
        <v>80</v>
      </c>
      <c r="AW230" s="11" t="s">
        <v>34</v>
      </c>
      <c r="AX230" s="11" t="s">
        <v>78</v>
      </c>
      <c r="AY230" s="193" t="s">
        <v>114</v>
      </c>
    </row>
    <row r="231" spans="2:65" s="1" customFormat="1" ht="22.5" customHeight="1">
      <c r="B231" s="167"/>
      <c r="C231" s="194" t="s">
        <v>382</v>
      </c>
      <c r="D231" s="194" t="s">
        <v>196</v>
      </c>
      <c r="E231" s="195" t="s">
        <v>383</v>
      </c>
      <c r="F231" s="196" t="s">
        <v>384</v>
      </c>
      <c r="G231" s="197" t="s">
        <v>364</v>
      </c>
      <c r="H231" s="198">
        <v>14.175</v>
      </c>
      <c r="I231" s="199"/>
      <c r="J231" s="200">
        <f>ROUND(I231*H231,2)</f>
        <v>0</v>
      </c>
      <c r="K231" s="196" t="s">
        <v>120</v>
      </c>
      <c r="L231" s="201"/>
      <c r="M231" s="202" t="s">
        <v>5</v>
      </c>
      <c r="N231" s="203" t="s">
        <v>41</v>
      </c>
      <c r="O231" s="39"/>
      <c r="P231" s="177">
        <f>O231*H231</f>
        <v>0</v>
      </c>
      <c r="Q231" s="177">
        <v>1</v>
      </c>
      <c r="R231" s="177">
        <f>Q231*H231</f>
        <v>14.175</v>
      </c>
      <c r="S231" s="177">
        <v>0</v>
      </c>
      <c r="T231" s="178">
        <f>S231*H231</f>
        <v>0</v>
      </c>
      <c r="AR231" s="21" t="s">
        <v>157</v>
      </c>
      <c r="AT231" s="21" t="s">
        <v>196</v>
      </c>
      <c r="AU231" s="21" t="s">
        <v>80</v>
      </c>
      <c r="AY231" s="21" t="s">
        <v>114</v>
      </c>
      <c r="BE231" s="179">
        <f>IF(N231="základní",J231,0)</f>
        <v>0</v>
      </c>
      <c r="BF231" s="179">
        <f>IF(N231="snížená",J231,0)</f>
        <v>0</v>
      </c>
      <c r="BG231" s="179">
        <f>IF(N231="zákl. přenesená",J231,0)</f>
        <v>0</v>
      </c>
      <c r="BH231" s="179">
        <f>IF(N231="sníž. přenesená",J231,0)</f>
        <v>0</v>
      </c>
      <c r="BI231" s="179">
        <f>IF(N231="nulová",J231,0)</f>
        <v>0</v>
      </c>
      <c r="BJ231" s="21" t="s">
        <v>78</v>
      </c>
      <c r="BK231" s="179">
        <f>ROUND(I231*H231,2)</f>
        <v>0</v>
      </c>
      <c r="BL231" s="21" t="s">
        <v>121</v>
      </c>
      <c r="BM231" s="21" t="s">
        <v>385</v>
      </c>
    </row>
    <row r="232" spans="2:47" s="1" customFormat="1" ht="13.5">
      <c r="B232" s="38"/>
      <c r="D232" s="180" t="s">
        <v>123</v>
      </c>
      <c r="F232" s="181" t="s">
        <v>384</v>
      </c>
      <c r="I232" s="182"/>
      <c r="L232" s="38"/>
      <c r="M232" s="183"/>
      <c r="N232" s="39"/>
      <c r="O232" s="39"/>
      <c r="P232" s="39"/>
      <c r="Q232" s="39"/>
      <c r="R232" s="39"/>
      <c r="S232" s="39"/>
      <c r="T232" s="67"/>
      <c r="AT232" s="21" t="s">
        <v>123</v>
      </c>
      <c r="AU232" s="21" t="s">
        <v>80</v>
      </c>
    </row>
    <row r="233" spans="2:51" s="11" customFormat="1" ht="13.5">
      <c r="B233" s="184"/>
      <c r="D233" s="185" t="s">
        <v>125</v>
      </c>
      <c r="E233" s="186" t="s">
        <v>5</v>
      </c>
      <c r="F233" s="187" t="s">
        <v>371</v>
      </c>
      <c r="H233" s="188">
        <v>14.175</v>
      </c>
      <c r="I233" s="189"/>
      <c r="L233" s="184"/>
      <c r="M233" s="190"/>
      <c r="N233" s="191"/>
      <c r="O233" s="191"/>
      <c r="P233" s="191"/>
      <c r="Q233" s="191"/>
      <c r="R233" s="191"/>
      <c r="S233" s="191"/>
      <c r="T233" s="192"/>
      <c r="AT233" s="193" t="s">
        <v>125</v>
      </c>
      <c r="AU233" s="193" t="s">
        <v>80</v>
      </c>
      <c r="AV233" s="11" t="s">
        <v>80</v>
      </c>
      <c r="AW233" s="11" t="s">
        <v>34</v>
      </c>
      <c r="AX233" s="11" t="s">
        <v>78</v>
      </c>
      <c r="AY233" s="193" t="s">
        <v>114</v>
      </c>
    </row>
    <row r="234" spans="2:65" s="1" customFormat="1" ht="22.5" customHeight="1">
      <c r="B234" s="167"/>
      <c r="C234" s="168" t="s">
        <v>386</v>
      </c>
      <c r="D234" s="168" t="s">
        <v>116</v>
      </c>
      <c r="E234" s="169" t="s">
        <v>387</v>
      </c>
      <c r="F234" s="170" t="s">
        <v>388</v>
      </c>
      <c r="G234" s="171" t="s">
        <v>134</v>
      </c>
      <c r="H234" s="172">
        <v>676.2</v>
      </c>
      <c r="I234" s="173"/>
      <c r="J234" s="174">
        <f>ROUND(I234*H234,2)</f>
        <v>0</v>
      </c>
      <c r="K234" s="170" t="s">
        <v>5</v>
      </c>
      <c r="L234" s="38"/>
      <c r="M234" s="175" t="s">
        <v>5</v>
      </c>
      <c r="N234" s="176" t="s">
        <v>41</v>
      </c>
      <c r="O234" s="39"/>
      <c r="P234" s="177">
        <f>O234*H234</f>
        <v>0</v>
      </c>
      <c r="Q234" s="177">
        <v>0</v>
      </c>
      <c r="R234" s="177">
        <f>Q234*H234</f>
        <v>0</v>
      </c>
      <c r="S234" s="177">
        <v>0</v>
      </c>
      <c r="T234" s="178">
        <f>S234*H234</f>
        <v>0</v>
      </c>
      <c r="AR234" s="21" t="s">
        <v>121</v>
      </c>
      <c r="AT234" s="21" t="s">
        <v>116</v>
      </c>
      <c r="AU234" s="21" t="s">
        <v>80</v>
      </c>
      <c r="AY234" s="21" t="s">
        <v>114</v>
      </c>
      <c r="BE234" s="179">
        <f>IF(N234="základní",J234,0)</f>
        <v>0</v>
      </c>
      <c r="BF234" s="179">
        <f>IF(N234="snížená",J234,0)</f>
        <v>0</v>
      </c>
      <c r="BG234" s="179">
        <f>IF(N234="zákl. přenesená",J234,0)</f>
        <v>0</v>
      </c>
      <c r="BH234" s="179">
        <f>IF(N234="sníž. přenesená",J234,0)</f>
        <v>0</v>
      </c>
      <c r="BI234" s="179">
        <f>IF(N234="nulová",J234,0)</f>
        <v>0</v>
      </c>
      <c r="BJ234" s="21" t="s">
        <v>78</v>
      </c>
      <c r="BK234" s="179">
        <f>ROUND(I234*H234,2)</f>
        <v>0</v>
      </c>
      <c r="BL234" s="21" t="s">
        <v>121</v>
      </c>
      <c r="BM234" s="21" t="s">
        <v>389</v>
      </c>
    </row>
    <row r="235" spans="2:47" s="1" customFormat="1" ht="13.5">
      <c r="B235" s="38"/>
      <c r="D235" s="180" t="s">
        <v>123</v>
      </c>
      <c r="F235" s="181" t="s">
        <v>388</v>
      </c>
      <c r="I235" s="182"/>
      <c r="L235" s="38"/>
      <c r="M235" s="183"/>
      <c r="N235" s="39"/>
      <c r="O235" s="39"/>
      <c r="P235" s="39"/>
      <c r="Q235" s="39"/>
      <c r="R235" s="39"/>
      <c r="S235" s="39"/>
      <c r="T235" s="67"/>
      <c r="AT235" s="21" t="s">
        <v>123</v>
      </c>
      <c r="AU235" s="21" t="s">
        <v>80</v>
      </c>
    </row>
    <row r="236" spans="2:51" s="11" customFormat="1" ht="13.5">
      <c r="B236" s="184"/>
      <c r="D236" s="185" t="s">
        <v>125</v>
      </c>
      <c r="E236" s="186" t="s">
        <v>5</v>
      </c>
      <c r="F236" s="187" t="s">
        <v>390</v>
      </c>
      <c r="H236" s="188">
        <v>676.2</v>
      </c>
      <c r="I236" s="189"/>
      <c r="L236" s="184"/>
      <c r="M236" s="190"/>
      <c r="N236" s="191"/>
      <c r="O236" s="191"/>
      <c r="P236" s="191"/>
      <c r="Q236" s="191"/>
      <c r="R236" s="191"/>
      <c r="S236" s="191"/>
      <c r="T236" s="192"/>
      <c r="AT236" s="193" t="s">
        <v>125</v>
      </c>
      <c r="AU236" s="193" t="s">
        <v>80</v>
      </c>
      <c r="AV236" s="11" t="s">
        <v>80</v>
      </c>
      <c r="AW236" s="11" t="s">
        <v>34</v>
      </c>
      <c r="AX236" s="11" t="s">
        <v>78</v>
      </c>
      <c r="AY236" s="193" t="s">
        <v>114</v>
      </c>
    </row>
    <row r="237" spans="2:65" s="1" customFormat="1" ht="22.5" customHeight="1">
      <c r="B237" s="167"/>
      <c r="C237" s="168" t="s">
        <v>391</v>
      </c>
      <c r="D237" s="168" t="s">
        <v>116</v>
      </c>
      <c r="E237" s="169" t="s">
        <v>392</v>
      </c>
      <c r="F237" s="170" t="s">
        <v>393</v>
      </c>
      <c r="G237" s="171" t="s">
        <v>134</v>
      </c>
      <c r="H237" s="172">
        <v>676.2</v>
      </c>
      <c r="I237" s="173"/>
      <c r="J237" s="174">
        <f>ROUND(I237*H237,2)</f>
        <v>0</v>
      </c>
      <c r="K237" s="170" t="s">
        <v>5</v>
      </c>
      <c r="L237" s="38"/>
      <c r="M237" s="175" t="s">
        <v>5</v>
      </c>
      <c r="N237" s="176" t="s">
        <v>41</v>
      </c>
      <c r="O237" s="39"/>
      <c r="P237" s="177">
        <f>O237*H237</f>
        <v>0</v>
      </c>
      <c r="Q237" s="177">
        <v>0</v>
      </c>
      <c r="R237" s="177">
        <f>Q237*H237</f>
        <v>0</v>
      </c>
      <c r="S237" s="177">
        <v>0</v>
      </c>
      <c r="T237" s="178">
        <f>S237*H237</f>
        <v>0</v>
      </c>
      <c r="AR237" s="21" t="s">
        <v>121</v>
      </c>
      <c r="AT237" s="21" t="s">
        <v>116</v>
      </c>
      <c r="AU237" s="21" t="s">
        <v>80</v>
      </c>
      <c r="AY237" s="21" t="s">
        <v>114</v>
      </c>
      <c r="BE237" s="179">
        <f>IF(N237="základní",J237,0)</f>
        <v>0</v>
      </c>
      <c r="BF237" s="179">
        <f>IF(N237="snížená",J237,0)</f>
        <v>0</v>
      </c>
      <c r="BG237" s="179">
        <f>IF(N237="zákl. přenesená",J237,0)</f>
        <v>0</v>
      </c>
      <c r="BH237" s="179">
        <f>IF(N237="sníž. přenesená",J237,0)</f>
        <v>0</v>
      </c>
      <c r="BI237" s="179">
        <f>IF(N237="nulová",J237,0)</f>
        <v>0</v>
      </c>
      <c r="BJ237" s="21" t="s">
        <v>78</v>
      </c>
      <c r="BK237" s="179">
        <f>ROUND(I237*H237,2)</f>
        <v>0</v>
      </c>
      <c r="BL237" s="21" t="s">
        <v>121</v>
      </c>
      <c r="BM237" s="21" t="s">
        <v>394</v>
      </c>
    </row>
    <row r="238" spans="2:47" s="1" customFormat="1" ht="13.5">
      <c r="B238" s="38"/>
      <c r="D238" s="180" t="s">
        <v>123</v>
      </c>
      <c r="F238" s="181" t="s">
        <v>393</v>
      </c>
      <c r="I238" s="182"/>
      <c r="L238" s="38"/>
      <c r="M238" s="183"/>
      <c r="N238" s="39"/>
      <c r="O238" s="39"/>
      <c r="P238" s="39"/>
      <c r="Q238" s="39"/>
      <c r="R238" s="39"/>
      <c r="S238" s="39"/>
      <c r="T238" s="67"/>
      <c r="AT238" s="21" t="s">
        <v>123</v>
      </c>
      <c r="AU238" s="21" t="s">
        <v>80</v>
      </c>
    </row>
    <row r="239" spans="2:51" s="11" customFormat="1" ht="13.5">
      <c r="B239" s="184"/>
      <c r="D239" s="185" t="s">
        <v>125</v>
      </c>
      <c r="E239" s="186" t="s">
        <v>5</v>
      </c>
      <c r="F239" s="187" t="s">
        <v>390</v>
      </c>
      <c r="H239" s="188">
        <v>676.2</v>
      </c>
      <c r="I239" s="189"/>
      <c r="L239" s="184"/>
      <c r="M239" s="190"/>
      <c r="N239" s="191"/>
      <c r="O239" s="191"/>
      <c r="P239" s="191"/>
      <c r="Q239" s="191"/>
      <c r="R239" s="191"/>
      <c r="S239" s="191"/>
      <c r="T239" s="192"/>
      <c r="AT239" s="193" t="s">
        <v>125</v>
      </c>
      <c r="AU239" s="193" t="s">
        <v>80</v>
      </c>
      <c r="AV239" s="11" t="s">
        <v>80</v>
      </c>
      <c r="AW239" s="11" t="s">
        <v>34</v>
      </c>
      <c r="AX239" s="11" t="s">
        <v>78</v>
      </c>
      <c r="AY239" s="193" t="s">
        <v>114</v>
      </c>
    </row>
    <row r="240" spans="2:65" s="1" customFormat="1" ht="22.5" customHeight="1">
      <c r="B240" s="167"/>
      <c r="C240" s="194" t="s">
        <v>395</v>
      </c>
      <c r="D240" s="194" t="s">
        <v>196</v>
      </c>
      <c r="E240" s="195" t="s">
        <v>396</v>
      </c>
      <c r="F240" s="196" t="s">
        <v>397</v>
      </c>
      <c r="G240" s="197" t="s">
        <v>204</v>
      </c>
      <c r="H240" s="198">
        <v>257.6</v>
      </c>
      <c r="I240" s="199"/>
      <c r="J240" s="200">
        <f>ROUND(I240*H240,2)</f>
        <v>0</v>
      </c>
      <c r="K240" s="196" t="s">
        <v>120</v>
      </c>
      <c r="L240" s="201"/>
      <c r="M240" s="202" t="s">
        <v>5</v>
      </c>
      <c r="N240" s="203" t="s">
        <v>41</v>
      </c>
      <c r="O240" s="39"/>
      <c r="P240" s="177">
        <f>O240*H240</f>
        <v>0</v>
      </c>
      <c r="Q240" s="177">
        <v>0.001</v>
      </c>
      <c r="R240" s="177">
        <f>Q240*H240</f>
        <v>0.25760000000000005</v>
      </c>
      <c r="S240" s="177">
        <v>0</v>
      </c>
      <c r="T240" s="178">
        <f>S240*H240</f>
        <v>0</v>
      </c>
      <c r="AR240" s="21" t="s">
        <v>157</v>
      </c>
      <c r="AT240" s="21" t="s">
        <v>196</v>
      </c>
      <c r="AU240" s="21" t="s">
        <v>80</v>
      </c>
      <c r="AY240" s="21" t="s">
        <v>114</v>
      </c>
      <c r="BE240" s="179">
        <f>IF(N240="základní",J240,0)</f>
        <v>0</v>
      </c>
      <c r="BF240" s="179">
        <f>IF(N240="snížená",J240,0)</f>
        <v>0</v>
      </c>
      <c r="BG240" s="179">
        <f>IF(N240="zákl. přenesená",J240,0)</f>
        <v>0</v>
      </c>
      <c r="BH240" s="179">
        <f>IF(N240="sníž. přenesená",J240,0)</f>
        <v>0</v>
      </c>
      <c r="BI240" s="179">
        <f>IF(N240="nulová",J240,0)</f>
        <v>0</v>
      </c>
      <c r="BJ240" s="21" t="s">
        <v>78</v>
      </c>
      <c r="BK240" s="179">
        <f>ROUND(I240*H240,2)</f>
        <v>0</v>
      </c>
      <c r="BL240" s="21" t="s">
        <v>121</v>
      </c>
      <c r="BM240" s="21" t="s">
        <v>398</v>
      </c>
    </row>
    <row r="241" spans="2:47" s="1" customFormat="1" ht="13.5">
      <c r="B241" s="38"/>
      <c r="D241" s="180" t="s">
        <v>123</v>
      </c>
      <c r="F241" s="181" t="s">
        <v>399</v>
      </c>
      <c r="I241" s="182"/>
      <c r="L241" s="38"/>
      <c r="M241" s="183"/>
      <c r="N241" s="39"/>
      <c r="O241" s="39"/>
      <c r="P241" s="39"/>
      <c r="Q241" s="39"/>
      <c r="R241" s="39"/>
      <c r="S241" s="39"/>
      <c r="T241" s="67"/>
      <c r="AT241" s="21" t="s">
        <v>123</v>
      </c>
      <c r="AU241" s="21" t="s">
        <v>80</v>
      </c>
    </row>
    <row r="242" spans="2:51" s="11" customFormat="1" ht="13.5">
      <c r="B242" s="184"/>
      <c r="D242" s="185" t="s">
        <v>125</v>
      </c>
      <c r="E242" s="186" t="s">
        <v>5</v>
      </c>
      <c r="F242" s="187" t="s">
        <v>400</v>
      </c>
      <c r="H242" s="188">
        <v>257.6</v>
      </c>
      <c r="I242" s="189"/>
      <c r="L242" s="184"/>
      <c r="M242" s="190"/>
      <c r="N242" s="191"/>
      <c r="O242" s="191"/>
      <c r="P242" s="191"/>
      <c r="Q242" s="191"/>
      <c r="R242" s="191"/>
      <c r="S242" s="191"/>
      <c r="T242" s="192"/>
      <c r="AT242" s="193" t="s">
        <v>125</v>
      </c>
      <c r="AU242" s="193" t="s">
        <v>80</v>
      </c>
      <c r="AV242" s="11" t="s">
        <v>80</v>
      </c>
      <c r="AW242" s="11" t="s">
        <v>34</v>
      </c>
      <c r="AX242" s="11" t="s">
        <v>78</v>
      </c>
      <c r="AY242" s="193" t="s">
        <v>114</v>
      </c>
    </row>
    <row r="243" spans="2:65" s="1" customFormat="1" ht="22.5" customHeight="1">
      <c r="B243" s="167"/>
      <c r="C243" s="168" t="s">
        <v>401</v>
      </c>
      <c r="D243" s="168" t="s">
        <v>116</v>
      </c>
      <c r="E243" s="169" t="s">
        <v>402</v>
      </c>
      <c r="F243" s="170" t="s">
        <v>403</v>
      </c>
      <c r="G243" s="171" t="s">
        <v>134</v>
      </c>
      <c r="H243" s="172">
        <v>676.2</v>
      </c>
      <c r="I243" s="173"/>
      <c r="J243" s="174">
        <f>ROUND(I243*H243,2)</f>
        <v>0</v>
      </c>
      <c r="K243" s="170" t="s">
        <v>5</v>
      </c>
      <c r="L243" s="38"/>
      <c r="M243" s="175" t="s">
        <v>5</v>
      </c>
      <c r="N243" s="176" t="s">
        <v>41</v>
      </c>
      <c r="O243" s="39"/>
      <c r="P243" s="177">
        <f>O243*H243</f>
        <v>0</v>
      </c>
      <c r="Q243" s="177">
        <v>0.3675</v>
      </c>
      <c r="R243" s="177">
        <f>Q243*H243</f>
        <v>248.5035</v>
      </c>
      <c r="S243" s="177">
        <v>0</v>
      </c>
      <c r="T243" s="178">
        <f>S243*H243</f>
        <v>0</v>
      </c>
      <c r="AR243" s="21" t="s">
        <v>121</v>
      </c>
      <c r="AT243" s="21" t="s">
        <v>116</v>
      </c>
      <c r="AU243" s="21" t="s">
        <v>80</v>
      </c>
      <c r="AY243" s="21" t="s">
        <v>114</v>
      </c>
      <c r="BE243" s="179">
        <f>IF(N243="základní",J243,0)</f>
        <v>0</v>
      </c>
      <c r="BF243" s="179">
        <f>IF(N243="snížená",J243,0)</f>
        <v>0</v>
      </c>
      <c r="BG243" s="179">
        <f>IF(N243="zákl. přenesená",J243,0)</f>
        <v>0</v>
      </c>
      <c r="BH243" s="179">
        <f>IF(N243="sníž. přenesená",J243,0)</f>
        <v>0</v>
      </c>
      <c r="BI243" s="179">
        <f>IF(N243="nulová",J243,0)</f>
        <v>0</v>
      </c>
      <c r="BJ243" s="21" t="s">
        <v>78</v>
      </c>
      <c r="BK243" s="179">
        <f>ROUND(I243*H243,2)</f>
        <v>0</v>
      </c>
      <c r="BL243" s="21" t="s">
        <v>121</v>
      </c>
      <c r="BM243" s="21" t="s">
        <v>404</v>
      </c>
    </row>
    <row r="244" spans="2:47" s="1" customFormat="1" ht="13.5">
      <c r="B244" s="38"/>
      <c r="D244" s="180" t="s">
        <v>123</v>
      </c>
      <c r="F244" s="181" t="s">
        <v>403</v>
      </c>
      <c r="I244" s="182"/>
      <c r="L244" s="38"/>
      <c r="M244" s="183"/>
      <c r="N244" s="39"/>
      <c r="O244" s="39"/>
      <c r="P244" s="39"/>
      <c r="Q244" s="39"/>
      <c r="R244" s="39"/>
      <c r="S244" s="39"/>
      <c r="T244" s="67"/>
      <c r="AT244" s="21" t="s">
        <v>123</v>
      </c>
      <c r="AU244" s="21" t="s">
        <v>80</v>
      </c>
    </row>
    <row r="245" spans="2:51" s="11" customFormat="1" ht="13.5">
      <c r="B245" s="184"/>
      <c r="D245" s="185" t="s">
        <v>125</v>
      </c>
      <c r="E245" s="186" t="s">
        <v>5</v>
      </c>
      <c r="F245" s="187" t="s">
        <v>390</v>
      </c>
      <c r="H245" s="188">
        <v>676.2</v>
      </c>
      <c r="I245" s="189"/>
      <c r="L245" s="184"/>
      <c r="M245" s="190"/>
      <c r="N245" s="191"/>
      <c r="O245" s="191"/>
      <c r="P245" s="191"/>
      <c r="Q245" s="191"/>
      <c r="R245" s="191"/>
      <c r="S245" s="191"/>
      <c r="T245" s="192"/>
      <c r="AT245" s="193" t="s">
        <v>125</v>
      </c>
      <c r="AU245" s="193" t="s">
        <v>80</v>
      </c>
      <c r="AV245" s="11" t="s">
        <v>80</v>
      </c>
      <c r="AW245" s="11" t="s">
        <v>34</v>
      </c>
      <c r="AX245" s="11" t="s">
        <v>78</v>
      </c>
      <c r="AY245" s="193" t="s">
        <v>114</v>
      </c>
    </row>
    <row r="246" spans="2:65" s="1" customFormat="1" ht="22.5" customHeight="1">
      <c r="B246" s="167"/>
      <c r="C246" s="194" t="s">
        <v>405</v>
      </c>
      <c r="D246" s="194" t="s">
        <v>196</v>
      </c>
      <c r="E246" s="195" t="s">
        <v>406</v>
      </c>
      <c r="F246" s="196" t="s">
        <v>407</v>
      </c>
      <c r="G246" s="197" t="s">
        <v>364</v>
      </c>
      <c r="H246" s="198">
        <v>3763.725</v>
      </c>
      <c r="I246" s="199"/>
      <c r="J246" s="200">
        <f>ROUND(I246*H246,2)</f>
        <v>0</v>
      </c>
      <c r="K246" s="196" t="s">
        <v>120</v>
      </c>
      <c r="L246" s="201"/>
      <c r="M246" s="202" t="s">
        <v>5</v>
      </c>
      <c r="N246" s="203" t="s">
        <v>41</v>
      </c>
      <c r="O246" s="39"/>
      <c r="P246" s="177">
        <f>O246*H246</f>
        <v>0</v>
      </c>
      <c r="Q246" s="177">
        <v>1</v>
      </c>
      <c r="R246" s="177">
        <f>Q246*H246</f>
        <v>3763.725</v>
      </c>
      <c r="S246" s="177">
        <v>0</v>
      </c>
      <c r="T246" s="178">
        <f>S246*H246</f>
        <v>0</v>
      </c>
      <c r="AR246" s="21" t="s">
        <v>157</v>
      </c>
      <c r="AT246" s="21" t="s">
        <v>196</v>
      </c>
      <c r="AU246" s="21" t="s">
        <v>80</v>
      </c>
      <c r="AY246" s="21" t="s">
        <v>114</v>
      </c>
      <c r="BE246" s="179">
        <f>IF(N246="základní",J246,0)</f>
        <v>0</v>
      </c>
      <c r="BF246" s="179">
        <f>IF(N246="snížená",J246,0)</f>
        <v>0</v>
      </c>
      <c r="BG246" s="179">
        <f>IF(N246="zákl. přenesená",J246,0)</f>
        <v>0</v>
      </c>
      <c r="BH246" s="179">
        <f>IF(N246="sníž. přenesená",J246,0)</f>
        <v>0</v>
      </c>
      <c r="BI246" s="179">
        <f>IF(N246="nulová",J246,0)</f>
        <v>0</v>
      </c>
      <c r="BJ246" s="21" t="s">
        <v>78</v>
      </c>
      <c r="BK246" s="179">
        <f>ROUND(I246*H246,2)</f>
        <v>0</v>
      </c>
      <c r="BL246" s="21" t="s">
        <v>121</v>
      </c>
      <c r="BM246" s="21" t="s">
        <v>408</v>
      </c>
    </row>
    <row r="247" spans="2:47" s="1" customFormat="1" ht="13.5">
      <c r="B247" s="38"/>
      <c r="D247" s="180" t="s">
        <v>123</v>
      </c>
      <c r="F247" s="181" t="s">
        <v>407</v>
      </c>
      <c r="I247" s="182"/>
      <c r="L247" s="38"/>
      <c r="M247" s="183"/>
      <c r="N247" s="39"/>
      <c r="O247" s="39"/>
      <c r="P247" s="39"/>
      <c r="Q247" s="39"/>
      <c r="R247" s="39"/>
      <c r="S247" s="39"/>
      <c r="T247" s="67"/>
      <c r="AT247" s="21" t="s">
        <v>123</v>
      </c>
      <c r="AU247" s="21" t="s">
        <v>80</v>
      </c>
    </row>
    <row r="248" spans="2:51" s="11" customFormat="1" ht="27">
      <c r="B248" s="184"/>
      <c r="D248" s="185" t="s">
        <v>125</v>
      </c>
      <c r="E248" s="186" t="s">
        <v>5</v>
      </c>
      <c r="F248" s="187" t="s">
        <v>409</v>
      </c>
      <c r="H248" s="188">
        <v>3763.725</v>
      </c>
      <c r="I248" s="189"/>
      <c r="L248" s="184"/>
      <c r="M248" s="190"/>
      <c r="N248" s="191"/>
      <c r="O248" s="191"/>
      <c r="P248" s="191"/>
      <c r="Q248" s="191"/>
      <c r="R248" s="191"/>
      <c r="S248" s="191"/>
      <c r="T248" s="192"/>
      <c r="AT248" s="193" t="s">
        <v>125</v>
      </c>
      <c r="AU248" s="193" t="s">
        <v>80</v>
      </c>
      <c r="AV248" s="11" t="s">
        <v>80</v>
      </c>
      <c r="AW248" s="11" t="s">
        <v>34</v>
      </c>
      <c r="AX248" s="11" t="s">
        <v>78</v>
      </c>
      <c r="AY248" s="193" t="s">
        <v>114</v>
      </c>
    </row>
    <row r="249" spans="2:65" s="1" customFormat="1" ht="22.5" customHeight="1">
      <c r="B249" s="167"/>
      <c r="C249" s="194" t="s">
        <v>410</v>
      </c>
      <c r="D249" s="194" t="s">
        <v>196</v>
      </c>
      <c r="E249" s="195" t="s">
        <v>411</v>
      </c>
      <c r="F249" s="196" t="s">
        <v>412</v>
      </c>
      <c r="G249" s="197" t="s">
        <v>364</v>
      </c>
      <c r="H249" s="198">
        <v>1326.871</v>
      </c>
      <c r="I249" s="199"/>
      <c r="J249" s="200">
        <f>ROUND(I249*H249,2)</f>
        <v>0</v>
      </c>
      <c r="K249" s="196" t="s">
        <v>120</v>
      </c>
      <c r="L249" s="201"/>
      <c r="M249" s="202" t="s">
        <v>5</v>
      </c>
      <c r="N249" s="203" t="s">
        <v>41</v>
      </c>
      <c r="O249" s="39"/>
      <c r="P249" s="177">
        <f>O249*H249</f>
        <v>0</v>
      </c>
      <c r="Q249" s="177">
        <v>1</v>
      </c>
      <c r="R249" s="177">
        <f>Q249*H249</f>
        <v>1326.871</v>
      </c>
      <c r="S249" s="177">
        <v>0</v>
      </c>
      <c r="T249" s="178">
        <f>S249*H249</f>
        <v>0</v>
      </c>
      <c r="AR249" s="21" t="s">
        <v>157</v>
      </c>
      <c r="AT249" s="21" t="s">
        <v>196</v>
      </c>
      <c r="AU249" s="21" t="s">
        <v>80</v>
      </c>
      <c r="AY249" s="21" t="s">
        <v>114</v>
      </c>
      <c r="BE249" s="179">
        <f>IF(N249="základní",J249,0)</f>
        <v>0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21" t="s">
        <v>78</v>
      </c>
      <c r="BK249" s="179">
        <f>ROUND(I249*H249,2)</f>
        <v>0</v>
      </c>
      <c r="BL249" s="21" t="s">
        <v>121</v>
      </c>
      <c r="BM249" s="21" t="s">
        <v>413</v>
      </c>
    </row>
    <row r="250" spans="2:47" s="1" customFormat="1" ht="13.5">
      <c r="B250" s="38"/>
      <c r="D250" s="180" t="s">
        <v>123</v>
      </c>
      <c r="F250" s="181" t="s">
        <v>412</v>
      </c>
      <c r="I250" s="182"/>
      <c r="L250" s="38"/>
      <c r="M250" s="183"/>
      <c r="N250" s="39"/>
      <c r="O250" s="39"/>
      <c r="P250" s="39"/>
      <c r="Q250" s="39"/>
      <c r="R250" s="39"/>
      <c r="S250" s="39"/>
      <c r="T250" s="67"/>
      <c r="AT250" s="21" t="s">
        <v>123</v>
      </c>
      <c r="AU250" s="21" t="s">
        <v>80</v>
      </c>
    </row>
    <row r="251" spans="2:51" s="11" customFormat="1" ht="40.5">
      <c r="B251" s="184"/>
      <c r="D251" s="185" t="s">
        <v>125</v>
      </c>
      <c r="E251" s="186" t="s">
        <v>5</v>
      </c>
      <c r="F251" s="187" t="s">
        <v>414</v>
      </c>
      <c r="H251" s="188">
        <v>1326.871</v>
      </c>
      <c r="I251" s="189"/>
      <c r="L251" s="184"/>
      <c r="M251" s="190"/>
      <c r="N251" s="191"/>
      <c r="O251" s="191"/>
      <c r="P251" s="191"/>
      <c r="Q251" s="191"/>
      <c r="R251" s="191"/>
      <c r="S251" s="191"/>
      <c r="T251" s="192"/>
      <c r="AT251" s="193" t="s">
        <v>125</v>
      </c>
      <c r="AU251" s="193" t="s">
        <v>80</v>
      </c>
      <c r="AV251" s="11" t="s">
        <v>80</v>
      </c>
      <c r="AW251" s="11" t="s">
        <v>34</v>
      </c>
      <c r="AX251" s="11" t="s">
        <v>78</v>
      </c>
      <c r="AY251" s="193" t="s">
        <v>114</v>
      </c>
    </row>
    <row r="252" spans="2:65" s="1" customFormat="1" ht="31.5" customHeight="1">
      <c r="B252" s="167"/>
      <c r="C252" s="168" t="s">
        <v>415</v>
      </c>
      <c r="D252" s="168" t="s">
        <v>116</v>
      </c>
      <c r="E252" s="169" t="s">
        <v>416</v>
      </c>
      <c r="F252" s="170" t="s">
        <v>417</v>
      </c>
      <c r="G252" s="171" t="s">
        <v>352</v>
      </c>
      <c r="H252" s="172">
        <v>258.5</v>
      </c>
      <c r="I252" s="173"/>
      <c r="J252" s="174">
        <f>ROUND(I252*H252,2)</f>
        <v>0</v>
      </c>
      <c r="K252" s="170" t="s">
        <v>5</v>
      </c>
      <c r="L252" s="38"/>
      <c r="M252" s="175" t="s">
        <v>5</v>
      </c>
      <c r="N252" s="176" t="s">
        <v>41</v>
      </c>
      <c r="O252" s="39"/>
      <c r="P252" s="177">
        <f>O252*H252</f>
        <v>0</v>
      </c>
      <c r="Q252" s="177">
        <v>0</v>
      </c>
      <c r="R252" s="177">
        <f>Q252*H252</f>
        <v>0</v>
      </c>
      <c r="S252" s="177">
        <v>0</v>
      </c>
      <c r="T252" s="178">
        <f>S252*H252</f>
        <v>0</v>
      </c>
      <c r="AR252" s="21" t="s">
        <v>121</v>
      </c>
      <c r="AT252" s="21" t="s">
        <v>116</v>
      </c>
      <c r="AU252" s="21" t="s">
        <v>80</v>
      </c>
      <c r="AY252" s="21" t="s">
        <v>114</v>
      </c>
      <c r="BE252" s="179">
        <f>IF(N252="základní",J252,0)</f>
        <v>0</v>
      </c>
      <c r="BF252" s="179">
        <f>IF(N252="snížená",J252,0)</f>
        <v>0</v>
      </c>
      <c r="BG252" s="179">
        <f>IF(N252="zákl. přenesená",J252,0)</f>
        <v>0</v>
      </c>
      <c r="BH252" s="179">
        <f>IF(N252="sníž. přenesená",J252,0)</f>
        <v>0</v>
      </c>
      <c r="BI252" s="179">
        <f>IF(N252="nulová",J252,0)</f>
        <v>0</v>
      </c>
      <c r="BJ252" s="21" t="s">
        <v>78</v>
      </c>
      <c r="BK252" s="179">
        <f>ROUND(I252*H252,2)</f>
        <v>0</v>
      </c>
      <c r="BL252" s="21" t="s">
        <v>121</v>
      </c>
      <c r="BM252" s="21" t="s">
        <v>418</v>
      </c>
    </row>
    <row r="253" spans="2:47" s="1" customFormat="1" ht="27">
      <c r="B253" s="38"/>
      <c r="D253" s="180" t="s">
        <v>123</v>
      </c>
      <c r="F253" s="181" t="s">
        <v>417</v>
      </c>
      <c r="I253" s="182"/>
      <c r="L253" s="38"/>
      <c r="M253" s="183"/>
      <c r="N253" s="39"/>
      <c r="O253" s="39"/>
      <c r="P253" s="39"/>
      <c r="Q253" s="39"/>
      <c r="R253" s="39"/>
      <c r="S253" s="39"/>
      <c r="T253" s="67"/>
      <c r="AT253" s="21" t="s">
        <v>123</v>
      </c>
      <c r="AU253" s="21" t="s">
        <v>80</v>
      </c>
    </row>
    <row r="254" spans="2:51" s="11" customFormat="1" ht="13.5">
      <c r="B254" s="184"/>
      <c r="D254" s="185" t="s">
        <v>125</v>
      </c>
      <c r="E254" s="186" t="s">
        <v>5</v>
      </c>
      <c r="F254" s="187" t="s">
        <v>419</v>
      </c>
      <c r="H254" s="188">
        <v>258.5</v>
      </c>
      <c r="I254" s="189"/>
      <c r="L254" s="184"/>
      <c r="M254" s="190"/>
      <c r="N254" s="191"/>
      <c r="O254" s="191"/>
      <c r="P254" s="191"/>
      <c r="Q254" s="191"/>
      <c r="R254" s="191"/>
      <c r="S254" s="191"/>
      <c r="T254" s="192"/>
      <c r="AT254" s="193" t="s">
        <v>125</v>
      </c>
      <c r="AU254" s="193" t="s">
        <v>80</v>
      </c>
      <c r="AV254" s="11" t="s">
        <v>80</v>
      </c>
      <c r="AW254" s="11" t="s">
        <v>34</v>
      </c>
      <c r="AX254" s="11" t="s">
        <v>78</v>
      </c>
      <c r="AY254" s="193" t="s">
        <v>114</v>
      </c>
    </row>
    <row r="255" spans="2:65" s="1" customFormat="1" ht="31.5" customHeight="1">
      <c r="B255" s="167"/>
      <c r="C255" s="168" t="s">
        <v>420</v>
      </c>
      <c r="D255" s="168" t="s">
        <v>116</v>
      </c>
      <c r="E255" s="169" t="s">
        <v>421</v>
      </c>
      <c r="F255" s="170" t="s">
        <v>422</v>
      </c>
      <c r="G255" s="171" t="s">
        <v>352</v>
      </c>
      <c r="H255" s="172">
        <v>58</v>
      </c>
      <c r="I255" s="173"/>
      <c r="J255" s="174">
        <f>ROUND(I255*H255,2)</f>
        <v>0</v>
      </c>
      <c r="K255" s="170" t="s">
        <v>5</v>
      </c>
      <c r="L255" s="38"/>
      <c r="M255" s="175" t="s">
        <v>5</v>
      </c>
      <c r="N255" s="176" t="s">
        <v>41</v>
      </c>
      <c r="O255" s="39"/>
      <c r="P255" s="177">
        <f>O255*H255</f>
        <v>0</v>
      </c>
      <c r="Q255" s="177">
        <v>0</v>
      </c>
      <c r="R255" s="177">
        <f>Q255*H255</f>
        <v>0</v>
      </c>
      <c r="S255" s="177">
        <v>0</v>
      </c>
      <c r="T255" s="178">
        <f>S255*H255</f>
        <v>0</v>
      </c>
      <c r="AR255" s="21" t="s">
        <v>121</v>
      </c>
      <c r="AT255" s="21" t="s">
        <v>116</v>
      </c>
      <c r="AU255" s="21" t="s">
        <v>80</v>
      </c>
      <c r="AY255" s="21" t="s">
        <v>114</v>
      </c>
      <c r="BE255" s="179">
        <f>IF(N255="základní",J255,0)</f>
        <v>0</v>
      </c>
      <c r="BF255" s="179">
        <f>IF(N255="snížená",J255,0)</f>
        <v>0</v>
      </c>
      <c r="BG255" s="179">
        <f>IF(N255="zákl. přenesená",J255,0)</f>
        <v>0</v>
      </c>
      <c r="BH255" s="179">
        <f>IF(N255="sníž. přenesená",J255,0)</f>
        <v>0</v>
      </c>
      <c r="BI255" s="179">
        <f>IF(N255="nulová",J255,0)</f>
        <v>0</v>
      </c>
      <c r="BJ255" s="21" t="s">
        <v>78</v>
      </c>
      <c r="BK255" s="179">
        <f>ROUND(I255*H255,2)</f>
        <v>0</v>
      </c>
      <c r="BL255" s="21" t="s">
        <v>121</v>
      </c>
      <c r="BM255" s="21" t="s">
        <v>423</v>
      </c>
    </row>
    <row r="256" spans="2:47" s="1" customFormat="1" ht="27">
      <c r="B256" s="38"/>
      <c r="D256" s="180" t="s">
        <v>123</v>
      </c>
      <c r="F256" s="181" t="s">
        <v>424</v>
      </c>
      <c r="I256" s="182"/>
      <c r="L256" s="38"/>
      <c r="M256" s="183"/>
      <c r="N256" s="39"/>
      <c r="O256" s="39"/>
      <c r="P256" s="39"/>
      <c r="Q256" s="39"/>
      <c r="R256" s="39"/>
      <c r="S256" s="39"/>
      <c r="T256" s="67"/>
      <c r="AT256" s="21" t="s">
        <v>123</v>
      </c>
      <c r="AU256" s="21" t="s">
        <v>80</v>
      </c>
    </row>
    <row r="257" spans="2:51" s="11" customFormat="1" ht="13.5">
      <c r="B257" s="184"/>
      <c r="D257" s="185" t="s">
        <v>125</v>
      </c>
      <c r="E257" s="186" t="s">
        <v>5</v>
      </c>
      <c r="F257" s="187" t="s">
        <v>425</v>
      </c>
      <c r="H257" s="188">
        <v>58</v>
      </c>
      <c r="I257" s="189"/>
      <c r="L257" s="184"/>
      <c r="M257" s="190"/>
      <c r="N257" s="191"/>
      <c r="O257" s="191"/>
      <c r="P257" s="191"/>
      <c r="Q257" s="191"/>
      <c r="R257" s="191"/>
      <c r="S257" s="191"/>
      <c r="T257" s="192"/>
      <c r="AT257" s="193" t="s">
        <v>125</v>
      </c>
      <c r="AU257" s="193" t="s">
        <v>80</v>
      </c>
      <c r="AV257" s="11" t="s">
        <v>80</v>
      </c>
      <c r="AW257" s="11" t="s">
        <v>34</v>
      </c>
      <c r="AX257" s="11" t="s">
        <v>78</v>
      </c>
      <c r="AY257" s="193" t="s">
        <v>114</v>
      </c>
    </row>
    <row r="258" spans="2:65" s="1" customFormat="1" ht="22.5" customHeight="1">
      <c r="B258" s="167"/>
      <c r="C258" s="194" t="s">
        <v>426</v>
      </c>
      <c r="D258" s="194" t="s">
        <v>196</v>
      </c>
      <c r="E258" s="195" t="s">
        <v>427</v>
      </c>
      <c r="F258" s="196" t="s">
        <v>428</v>
      </c>
      <c r="G258" s="197" t="s">
        <v>204</v>
      </c>
      <c r="H258" s="198">
        <v>28</v>
      </c>
      <c r="I258" s="199"/>
      <c r="J258" s="200">
        <f>ROUND(I258*H258,2)</f>
        <v>0</v>
      </c>
      <c r="K258" s="196" t="s">
        <v>120</v>
      </c>
      <c r="L258" s="201"/>
      <c r="M258" s="202" t="s">
        <v>5</v>
      </c>
      <c r="N258" s="203" t="s">
        <v>41</v>
      </c>
      <c r="O258" s="39"/>
      <c r="P258" s="177">
        <f>O258*H258</f>
        <v>0</v>
      </c>
      <c r="Q258" s="177">
        <v>0.001</v>
      </c>
      <c r="R258" s="177">
        <f>Q258*H258</f>
        <v>0.028</v>
      </c>
      <c r="S258" s="177">
        <v>0</v>
      </c>
      <c r="T258" s="178">
        <f>S258*H258</f>
        <v>0</v>
      </c>
      <c r="AR258" s="21" t="s">
        <v>157</v>
      </c>
      <c r="AT258" s="21" t="s">
        <v>196</v>
      </c>
      <c r="AU258" s="21" t="s">
        <v>80</v>
      </c>
      <c r="AY258" s="21" t="s">
        <v>114</v>
      </c>
      <c r="BE258" s="179">
        <f>IF(N258="základní",J258,0)</f>
        <v>0</v>
      </c>
      <c r="BF258" s="179">
        <f>IF(N258="snížená",J258,0)</f>
        <v>0</v>
      </c>
      <c r="BG258" s="179">
        <f>IF(N258="zákl. přenesená",J258,0)</f>
        <v>0</v>
      </c>
      <c r="BH258" s="179">
        <f>IF(N258="sníž. přenesená",J258,0)</f>
        <v>0</v>
      </c>
      <c r="BI258" s="179">
        <f>IF(N258="nulová",J258,0)</f>
        <v>0</v>
      </c>
      <c r="BJ258" s="21" t="s">
        <v>78</v>
      </c>
      <c r="BK258" s="179">
        <f>ROUND(I258*H258,2)</f>
        <v>0</v>
      </c>
      <c r="BL258" s="21" t="s">
        <v>121</v>
      </c>
      <c r="BM258" s="21" t="s">
        <v>429</v>
      </c>
    </row>
    <row r="259" spans="2:47" s="1" customFormat="1" ht="27">
      <c r="B259" s="38"/>
      <c r="D259" s="180" t="s">
        <v>123</v>
      </c>
      <c r="F259" s="181" t="s">
        <v>430</v>
      </c>
      <c r="I259" s="182"/>
      <c r="L259" s="38"/>
      <c r="M259" s="183"/>
      <c r="N259" s="39"/>
      <c r="O259" s="39"/>
      <c r="P259" s="39"/>
      <c r="Q259" s="39"/>
      <c r="R259" s="39"/>
      <c r="S259" s="39"/>
      <c r="T259" s="67"/>
      <c r="AT259" s="21" t="s">
        <v>123</v>
      </c>
      <c r="AU259" s="21" t="s">
        <v>80</v>
      </c>
    </row>
    <row r="260" spans="2:51" s="11" customFormat="1" ht="13.5">
      <c r="B260" s="184"/>
      <c r="D260" s="185" t="s">
        <v>125</v>
      </c>
      <c r="E260" s="186" t="s">
        <v>5</v>
      </c>
      <c r="F260" s="187" t="s">
        <v>263</v>
      </c>
      <c r="H260" s="188">
        <v>28</v>
      </c>
      <c r="I260" s="189"/>
      <c r="L260" s="184"/>
      <c r="M260" s="190"/>
      <c r="N260" s="191"/>
      <c r="O260" s="191"/>
      <c r="P260" s="191"/>
      <c r="Q260" s="191"/>
      <c r="R260" s="191"/>
      <c r="S260" s="191"/>
      <c r="T260" s="192"/>
      <c r="AT260" s="193" t="s">
        <v>125</v>
      </c>
      <c r="AU260" s="193" t="s">
        <v>80</v>
      </c>
      <c r="AV260" s="11" t="s">
        <v>80</v>
      </c>
      <c r="AW260" s="11" t="s">
        <v>34</v>
      </c>
      <c r="AX260" s="11" t="s">
        <v>78</v>
      </c>
      <c r="AY260" s="193" t="s">
        <v>114</v>
      </c>
    </row>
    <row r="261" spans="2:65" s="1" customFormat="1" ht="22.5" customHeight="1">
      <c r="B261" s="167"/>
      <c r="C261" s="194" t="s">
        <v>431</v>
      </c>
      <c r="D261" s="194" t="s">
        <v>196</v>
      </c>
      <c r="E261" s="195" t="s">
        <v>432</v>
      </c>
      <c r="F261" s="196" t="s">
        <v>433</v>
      </c>
      <c r="G261" s="197" t="s">
        <v>169</v>
      </c>
      <c r="H261" s="198">
        <v>2</v>
      </c>
      <c r="I261" s="199"/>
      <c r="J261" s="200">
        <f>ROUND(I261*H261,2)</f>
        <v>0</v>
      </c>
      <c r="K261" s="196" t="s">
        <v>120</v>
      </c>
      <c r="L261" s="201"/>
      <c r="M261" s="202" t="s">
        <v>5</v>
      </c>
      <c r="N261" s="203" t="s">
        <v>41</v>
      </c>
      <c r="O261" s="39"/>
      <c r="P261" s="177">
        <f>O261*H261</f>
        <v>0</v>
      </c>
      <c r="Q261" s="177">
        <v>0.063</v>
      </c>
      <c r="R261" s="177">
        <f>Q261*H261</f>
        <v>0.126</v>
      </c>
      <c r="S261" s="177">
        <v>0</v>
      </c>
      <c r="T261" s="178">
        <f>S261*H261</f>
        <v>0</v>
      </c>
      <c r="AR261" s="21" t="s">
        <v>157</v>
      </c>
      <c r="AT261" s="21" t="s">
        <v>196</v>
      </c>
      <c r="AU261" s="21" t="s">
        <v>80</v>
      </c>
      <c r="AY261" s="21" t="s">
        <v>114</v>
      </c>
      <c r="BE261" s="179">
        <f>IF(N261="základní",J261,0)</f>
        <v>0</v>
      </c>
      <c r="BF261" s="179">
        <f>IF(N261="snížená",J261,0)</f>
        <v>0</v>
      </c>
      <c r="BG261" s="179">
        <f>IF(N261="zákl. přenesená",J261,0)</f>
        <v>0</v>
      </c>
      <c r="BH261" s="179">
        <f>IF(N261="sníž. přenesená",J261,0)</f>
        <v>0</v>
      </c>
      <c r="BI261" s="179">
        <f>IF(N261="nulová",J261,0)</f>
        <v>0</v>
      </c>
      <c r="BJ261" s="21" t="s">
        <v>78</v>
      </c>
      <c r="BK261" s="179">
        <f>ROUND(I261*H261,2)</f>
        <v>0</v>
      </c>
      <c r="BL261" s="21" t="s">
        <v>121</v>
      </c>
      <c r="BM261" s="21" t="s">
        <v>434</v>
      </c>
    </row>
    <row r="262" spans="2:47" s="1" customFormat="1" ht="13.5">
      <c r="B262" s="38"/>
      <c r="D262" s="180" t="s">
        <v>123</v>
      </c>
      <c r="F262" s="181" t="s">
        <v>433</v>
      </c>
      <c r="I262" s="182"/>
      <c r="L262" s="38"/>
      <c r="M262" s="183"/>
      <c r="N262" s="39"/>
      <c r="O262" s="39"/>
      <c r="P262" s="39"/>
      <c r="Q262" s="39"/>
      <c r="R262" s="39"/>
      <c r="S262" s="39"/>
      <c r="T262" s="67"/>
      <c r="AT262" s="21" t="s">
        <v>123</v>
      </c>
      <c r="AU262" s="21" t="s">
        <v>80</v>
      </c>
    </row>
    <row r="263" spans="2:51" s="11" customFormat="1" ht="13.5">
      <c r="B263" s="184"/>
      <c r="D263" s="185" t="s">
        <v>125</v>
      </c>
      <c r="E263" s="186" t="s">
        <v>5</v>
      </c>
      <c r="F263" s="187" t="s">
        <v>435</v>
      </c>
      <c r="H263" s="188">
        <v>2</v>
      </c>
      <c r="I263" s="189"/>
      <c r="L263" s="184"/>
      <c r="M263" s="190"/>
      <c r="N263" s="191"/>
      <c r="O263" s="191"/>
      <c r="P263" s="191"/>
      <c r="Q263" s="191"/>
      <c r="R263" s="191"/>
      <c r="S263" s="191"/>
      <c r="T263" s="192"/>
      <c r="AT263" s="193" t="s">
        <v>125</v>
      </c>
      <c r="AU263" s="193" t="s">
        <v>80</v>
      </c>
      <c r="AV263" s="11" t="s">
        <v>80</v>
      </c>
      <c r="AW263" s="11" t="s">
        <v>34</v>
      </c>
      <c r="AX263" s="11" t="s">
        <v>78</v>
      </c>
      <c r="AY263" s="193" t="s">
        <v>114</v>
      </c>
    </row>
    <row r="264" spans="2:65" s="1" customFormat="1" ht="22.5" customHeight="1">
      <c r="B264" s="167"/>
      <c r="C264" s="194" t="s">
        <v>436</v>
      </c>
      <c r="D264" s="194" t="s">
        <v>196</v>
      </c>
      <c r="E264" s="195" t="s">
        <v>437</v>
      </c>
      <c r="F264" s="196" t="s">
        <v>438</v>
      </c>
      <c r="G264" s="197" t="s">
        <v>169</v>
      </c>
      <c r="H264" s="198">
        <v>3</v>
      </c>
      <c r="I264" s="199"/>
      <c r="J264" s="200">
        <f>ROUND(I264*H264,2)</f>
        <v>0</v>
      </c>
      <c r="K264" s="196" t="s">
        <v>120</v>
      </c>
      <c r="L264" s="201"/>
      <c r="M264" s="202" t="s">
        <v>5</v>
      </c>
      <c r="N264" s="203" t="s">
        <v>41</v>
      </c>
      <c r="O264" s="39"/>
      <c r="P264" s="177">
        <f>O264*H264</f>
        <v>0</v>
      </c>
      <c r="Q264" s="177">
        <v>0.063</v>
      </c>
      <c r="R264" s="177">
        <f>Q264*H264</f>
        <v>0.189</v>
      </c>
      <c r="S264" s="177">
        <v>0</v>
      </c>
      <c r="T264" s="178">
        <f>S264*H264</f>
        <v>0</v>
      </c>
      <c r="AR264" s="21" t="s">
        <v>157</v>
      </c>
      <c r="AT264" s="21" t="s">
        <v>196</v>
      </c>
      <c r="AU264" s="21" t="s">
        <v>80</v>
      </c>
      <c r="AY264" s="21" t="s">
        <v>114</v>
      </c>
      <c r="BE264" s="179">
        <f>IF(N264="základní",J264,0)</f>
        <v>0</v>
      </c>
      <c r="BF264" s="179">
        <f>IF(N264="snížená",J264,0)</f>
        <v>0</v>
      </c>
      <c r="BG264" s="179">
        <f>IF(N264="zákl. přenesená",J264,0)</f>
        <v>0</v>
      </c>
      <c r="BH264" s="179">
        <f>IF(N264="sníž. přenesená",J264,0)</f>
        <v>0</v>
      </c>
      <c r="BI264" s="179">
        <f>IF(N264="nulová",J264,0)</f>
        <v>0</v>
      </c>
      <c r="BJ264" s="21" t="s">
        <v>78</v>
      </c>
      <c r="BK264" s="179">
        <f>ROUND(I264*H264,2)</f>
        <v>0</v>
      </c>
      <c r="BL264" s="21" t="s">
        <v>121</v>
      </c>
      <c r="BM264" s="21" t="s">
        <v>439</v>
      </c>
    </row>
    <row r="265" spans="2:47" s="1" customFormat="1" ht="13.5">
      <c r="B265" s="38"/>
      <c r="D265" s="180" t="s">
        <v>123</v>
      </c>
      <c r="F265" s="181" t="s">
        <v>438</v>
      </c>
      <c r="I265" s="182"/>
      <c r="L265" s="38"/>
      <c r="M265" s="183"/>
      <c r="N265" s="39"/>
      <c r="O265" s="39"/>
      <c r="P265" s="39"/>
      <c r="Q265" s="39"/>
      <c r="R265" s="39"/>
      <c r="S265" s="39"/>
      <c r="T265" s="67"/>
      <c r="AT265" s="21" t="s">
        <v>123</v>
      </c>
      <c r="AU265" s="21" t="s">
        <v>80</v>
      </c>
    </row>
    <row r="266" spans="2:51" s="11" customFormat="1" ht="13.5">
      <c r="B266" s="184"/>
      <c r="D266" s="185" t="s">
        <v>125</v>
      </c>
      <c r="E266" s="186" t="s">
        <v>5</v>
      </c>
      <c r="F266" s="187" t="s">
        <v>183</v>
      </c>
      <c r="H266" s="188">
        <v>3</v>
      </c>
      <c r="I266" s="189"/>
      <c r="L266" s="184"/>
      <c r="M266" s="190"/>
      <c r="N266" s="191"/>
      <c r="O266" s="191"/>
      <c r="P266" s="191"/>
      <c r="Q266" s="191"/>
      <c r="R266" s="191"/>
      <c r="S266" s="191"/>
      <c r="T266" s="192"/>
      <c r="AT266" s="193" t="s">
        <v>125</v>
      </c>
      <c r="AU266" s="193" t="s">
        <v>80</v>
      </c>
      <c r="AV266" s="11" t="s">
        <v>80</v>
      </c>
      <c r="AW266" s="11" t="s">
        <v>34</v>
      </c>
      <c r="AX266" s="11" t="s">
        <v>78</v>
      </c>
      <c r="AY266" s="193" t="s">
        <v>114</v>
      </c>
    </row>
    <row r="267" spans="2:65" s="1" customFormat="1" ht="22.5" customHeight="1">
      <c r="B267" s="167"/>
      <c r="C267" s="194" t="s">
        <v>440</v>
      </c>
      <c r="D267" s="194" t="s">
        <v>196</v>
      </c>
      <c r="E267" s="195" t="s">
        <v>441</v>
      </c>
      <c r="F267" s="196" t="s">
        <v>442</v>
      </c>
      <c r="G267" s="197" t="s">
        <v>169</v>
      </c>
      <c r="H267" s="198">
        <v>138</v>
      </c>
      <c r="I267" s="199"/>
      <c r="J267" s="200">
        <f>ROUND(I267*H267,2)</f>
        <v>0</v>
      </c>
      <c r="K267" s="196" t="s">
        <v>5</v>
      </c>
      <c r="L267" s="201"/>
      <c r="M267" s="202" t="s">
        <v>5</v>
      </c>
      <c r="N267" s="203" t="s">
        <v>41</v>
      </c>
      <c r="O267" s="39"/>
      <c r="P267" s="177">
        <f>O267*H267</f>
        <v>0</v>
      </c>
      <c r="Q267" s="177">
        <v>0.0001</v>
      </c>
      <c r="R267" s="177">
        <f>Q267*H267</f>
        <v>0.013800000000000002</v>
      </c>
      <c r="S267" s="177">
        <v>0</v>
      </c>
      <c r="T267" s="178">
        <f>S267*H267</f>
        <v>0</v>
      </c>
      <c r="AR267" s="21" t="s">
        <v>157</v>
      </c>
      <c r="AT267" s="21" t="s">
        <v>196</v>
      </c>
      <c r="AU267" s="21" t="s">
        <v>80</v>
      </c>
      <c r="AY267" s="21" t="s">
        <v>114</v>
      </c>
      <c r="BE267" s="179">
        <f>IF(N267="základní",J267,0)</f>
        <v>0</v>
      </c>
      <c r="BF267" s="179">
        <f>IF(N267="snížená",J267,0)</f>
        <v>0</v>
      </c>
      <c r="BG267" s="179">
        <f>IF(N267="zákl. přenesená",J267,0)</f>
        <v>0</v>
      </c>
      <c r="BH267" s="179">
        <f>IF(N267="sníž. přenesená",J267,0)</f>
        <v>0</v>
      </c>
      <c r="BI267" s="179">
        <f>IF(N267="nulová",J267,0)</f>
        <v>0</v>
      </c>
      <c r="BJ267" s="21" t="s">
        <v>78</v>
      </c>
      <c r="BK267" s="179">
        <f>ROUND(I267*H267,2)</f>
        <v>0</v>
      </c>
      <c r="BL267" s="21" t="s">
        <v>121</v>
      </c>
      <c r="BM267" s="21" t="s">
        <v>443</v>
      </c>
    </row>
    <row r="268" spans="2:47" s="1" customFormat="1" ht="13.5">
      <c r="B268" s="38"/>
      <c r="D268" s="180" t="s">
        <v>123</v>
      </c>
      <c r="F268" s="181" t="s">
        <v>442</v>
      </c>
      <c r="I268" s="182"/>
      <c r="L268" s="38"/>
      <c r="M268" s="183"/>
      <c r="N268" s="39"/>
      <c r="O268" s="39"/>
      <c r="P268" s="39"/>
      <c r="Q268" s="39"/>
      <c r="R268" s="39"/>
      <c r="S268" s="39"/>
      <c r="T268" s="67"/>
      <c r="AT268" s="21" t="s">
        <v>123</v>
      </c>
      <c r="AU268" s="21" t="s">
        <v>80</v>
      </c>
    </row>
    <row r="269" spans="2:51" s="11" customFormat="1" ht="13.5">
      <c r="B269" s="184"/>
      <c r="D269" s="185" t="s">
        <v>125</v>
      </c>
      <c r="E269" s="186" t="s">
        <v>5</v>
      </c>
      <c r="F269" s="187" t="s">
        <v>444</v>
      </c>
      <c r="H269" s="188">
        <v>138</v>
      </c>
      <c r="I269" s="189"/>
      <c r="L269" s="184"/>
      <c r="M269" s="190"/>
      <c r="N269" s="191"/>
      <c r="O269" s="191"/>
      <c r="P269" s="191"/>
      <c r="Q269" s="191"/>
      <c r="R269" s="191"/>
      <c r="S269" s="191"/>
      <c r="T269" s="192"/>
      <c r="AT269" s="193" t="s">
        <v>125</v>
      </c>
      <c r="AU269" s="193" t="s">
        <v>80</v>
      </c>
      <c r="AV269" s="11" t="s">
        <v>80</v>
      </c>
      <c r="AW269" s="11" t="s">
        <v>34</v>
      </c>
      <c r="AX269" s="11" t="s">
        <v>78</v>
      </c>
      <c r="AY269" s="193" t="s">
        <v>114</v>
      </c>
    </row>
    <row r="270" spans="2:65" s="1" customFormat="1" ht="22.5" customHeight="1">
      <c r="B270" s="167"/>
      <c r="C270" s="194" t="s">
        <v>445</v>
      </c>
      <c r="D270" s="194" t="s">
        <v>196</v>
      </c>
      <c r="E270" s="195" t="s">
        <v>446</v>
      </c>
      <c r="F270" s="196" t="s">
        <v>447</v>
      </c>
      <c r="G270" s="197" t="s">
        <v>169</v>
      </c>
      <c r="H270" s="198">
        <v>70</v>
      </c>
      <c r="I270" s="199"/>
      <c r="J270" s="200">
        <f>ROUND(I270*H270,2)</f>
        <v>0</v>
      </c>
      <c r="K270" s="196" t="s">
        <v>5</v>
      </c>
      <c r="L270" s="201"/>
      <c r="M270" s="202" t="s">
        <v>5</v>
      </c>
      <c r="N270" s="203" t="s">
        <v>41</v>
      </c>
      <c r="O270" s="39"/>
      <c r="P270" s="177">
        <f>O270*H270</f>
        <v>0</v>
      </c>
      <c r="Q270" s="177">
        <v>0.0001</v>
      </c>
      <c r="R270" s="177">
        <f>Q270*H270</f>
        <v>0.007</v>
      </c>
      <c r="S270" s="177">
        <v>0</v>
      </c>
      <c r="T270" s="178">
        <f>S270*H270</f>
        <v>0</v>
      </c>
      <c r="AR270" s="21" t="s">
        <v>157</v>
      </c>
      <c r="AT270" s="21" t="s">
        <v>196</v>
      </c>
      <c r="AU270" s="21" t="s">
        <v>80</v>
      </c>
      <c r="AY270" s="21" t="s">
        <v>114</v>
      </c>
      <c r="BE270" s="179">
        <f>IF(N270="základní",J270,0)</f>
        <v>0</v>
      </c>
      <c r="BF270" s="179">
        <f>IF(N270="snížená",J270,0)</f>
        <v>0</v>
      </c>
      <c r="BG270" s="179">
        <f>IF(N270="zákl. přenesená",J270,0)</f>
        <v>0</v>
      </c>
      <c r="BH270" s="179">
        <f>IF(N270="sníž. přenesená",J270,0)</f>
        <v>0</v>
      </c>
      <c r="BI270" s="179">
        <f>IF(N270="nulová",J270,0)</f>
        <v>0</v>
      </c>
      <c r="BJ270" s="21" t="s">
        <v>78</v>
      </c>
      <c r="BK270" s="179">
        <f>ROUND(I270*H270,2)</f>
        <v>0</v>
      </c>
      <c r="BL270" s="21" t="s">
        <v>121</v>
      </c>
      <c r="BM270" s="21" t="s">
        <v>448</v>
      </c>
    </row>
    <row r="271" spans="2:47" s="1" customFormat="1" ht="13.5">
      <c r="B271" s="38"/>
      <c r="D271" s="180" t="s">
        <v>123</v>
      </c>
      <c r="F271" s="181" t="s">
        <v>447</v>
      </c>
      <c r="I271" s="182"/>
      <c r="L271" s="38"/>
      <c r="M271" s="183"/>
      <c r="N271" s="39"/>
      <c r="O271" s="39"/>
      <c r="P271" s="39"/>
      <c r="Q271" s="39"/>
      <c r="R271" s="39"/>
      <c r="S271" s="39"/>
      <c r="T271" s="67"/>
      <c r="AT271" s="21" t="s">
        <v>123</v>
      </c>
      <c r="AU271" s="21" t="s">
        <v>80</v>
      </c>
    </row>
    <row r="272" spans="2:51" s="11" customFormat="1" ht="13.5">
      <c r="B272" s="184"/>
      <c r="D272" s="185" t="s">
        <v>125</v>
      </c>
      <c r="E272" s="186" t="s">
        <v>5</v>
      </c>
      <c r="F272" s="187" t="s">
        <v>449</v>
      </c>
      <c r="H272" s="188">
        <v>70</v>
      </c>
      <c r="I272" s="189"/>
      <c r="L272" s="184"/>
      <c r="M272" s="190"/>
      <c r="N272" s="191"/>
      <c r="O272" s="191"/>
      <c r="P272" s="191"/>
      <c r="Q272" s="191"/>
      <c r="R272" s="191"/>
      <c r="S272" s="191"/>
      <c r="T272" s="192"/>
      <c r="AT272" s="193" t="s">
        <v>125</v>
      </c>
      <c r="AU272" s="193" t="s">
        <v>80</v>
      </c>
      <c r="AV272" s="11" t="s">
        <v>80</v>
      </c>
      <c r="AW272" s="11" t="s">
        <v>34</v>
      </c>
      <c r="AX272" s="11" t="s">
        <v>78</v>
      </c>
      <c r="AY272" s="193" t="s">
        <v>114</v>
      </c>
    </row>
    <row r="273" spans="2:65" s="1" customFormat="1" ht="22.5" customHeight="1">
      <c r="B273" s="167"/>
      <c r="C273" s="194" t="s">
        <v>450</v>
      </c>
      <c r="D273" s="194" t="s">
        <v>196</v>
      </c>
      <c r="E273" s="195" t="s">
        <v>451</v>
      </c>
      <c r="F273" s="196" t="s">
        <v>452</v>
      </c>
      <c r="G273" s="197" t="s">
        <v>169</v>
      </c>
      <c r="H273" s="198">
        <v>59</v>
      </c>
      <c r="I273" s="199"/>
      <c r="J273" s="200">
        <f>ROUND(I273*H273,2)</f>
        <v>0</v>
      </c>
      <c r="K273" s="196" t="s">
        <v>5</v>
      </c>
      <c r="L273" s="201"/>
      <c r="M273" s="202" t="s">
        <v>5</v>
      </c>
      <c r="N273" s="203" t="s">
        <v>41</v>
      </c>
      <c r="O273" s="39"/>
      <c r="P273" s="177">
        <f>O273*H273</f>
        <v>0</v>
      </c>
      <c r="Q273" s="177">
        <v>0.0001</v>
      </c>
      <c r="R273" s="177">
        <f>Q273*H273</f>
        <v>0.0059</v>
      </c>
      <c r="S273" s="177">
        <v>0</v>
      </c>
      <c r="T273" s="178">
        <f>S273*H273</f>
        <v>0</v>
      </c>
      <c r="AR273" s="21" t="s">
        <v>157</v>
      </c>
      <c r="AT273" s="21" t="s">
        <v>196</v>
      </c>
      <c r="AU273" s="21" t="s">
        <v>80</v>
      </c>
      <c r="AY273" s="21" t="s">
        <v>114</v>
      </c>
      <c r="BE273" s="179">
        <f>IF(N273="základní",J273,0)</f>
        <v>0</v>
      </c>
      <c r="BF273" s="179">
        <f>IF(N273="snížená",J273,0)</f>
        <v>0</v>
      </c>
      <c r="BG273" s="179">
        <f>IF(N273="zákl. přenesená",J273,0)</f>
        <v>0</v>
      </c>
      <c r="BH273" s="179">
        <f>IF(N273="sníž. přenesená",J273,0)</f>
        <v>0</v>
      </c>
      <c r="BI273" s="179">
        <f>IF(N273="nulová",J273,0)</f>
        <v>0</v>
      </c>
      <c r="BJ273" s="21" t="s">
        <v>78</v>
      </c>
      <c r="BK273" s="179">
        <f>ROUND(I273*H273,2)</f>
        <v>0</v>
      </c>
      <c r="BL273" s="21" t="s">
        <v>121</v>
      </c>
      <c r="BM273" s="21" t="s">
        <v>453</v>
      </c>
    </row>
    <row r="274" spans="2:47" s="1" customFormat="1" ht="13.5">
      <c r="B274" s="38"/>
      <c r="D274" s="180" t="s">
        <v>123</v>
      </c>
      <c r="F274" s="181" t="s">
        <v>452</v>
      </c>
      <c r="I274" s="182"/>
      <c r="L274" s="38"/>
      <c r="M274" s="183"/>
      <c r="N274" s="39"/>
      <c r="O274" s="39"/>
      <c r="P274" s="39"/>
      <c r="Q274" s="39"/>
      <c r="R274" s="39"/>
      <c r="S274" s="39"/>
      <c r="T274" s="67"/>
      <c r="AT274" s="21" t="s">
        <v>123</v>
      </c>
      <c r="AU274" s="21" t="s">
        <v>80</v>
      </c>
    </row>
    <row r="275" spans="2:51" s="11" customFormat="1" ht="13.5">
      <c r="B275" s="184"/>
      <c r="D275" s="185" t="s">
        <v>125</v>
      </c>
      <c r="E275" s="186" t="s">
        <v>5</v>
      </c>
      <c r="F275" s="187" t="s">
        <v>454</v>
      </c>
      <c r="H275" s="188">
        <v>59</v>
      </c>
      <c r="I275" s="189"/>
      <c r="L275" s="184"/>
      <c r="M275" s="190"/>
      <c r="N275" s="191"/>
      <c r="O275" s="191"/>
      <c r="P275" s="191"/>
      <c r="Q275" s="191"/>
      <c r="R275" s="191"/>
      <c r="S275" s="191"/>
      <c r="T275" s="192"/>
      <c r="AT275" s="193" t="s">
        <v>125</v>
      </c>
      <c r="AU275" s="193" t="s">
        <v>80</v>
      </c>
      <c r="AV275" s="11" t="s">
        <v>80</v>
      </c>
      <c r="AW275" s="11" t="s">
        <v>34</v>
      </c>
      <c r="AX275" s="11" t="s">
        <v>78</v>
      </c>
      <c r="AY275" s="193" t="s">
        <v>114</v>
      </c>
    </row>
    <row r="276" spans="2:65" s="1" customFormat="1" ht="22.5" customHeight="1">
      <c r="B276" s="167"/>
      <c r="C276" s="194" t="s">
        <v>455</v>
      </c>
      <c r="D276" s="194" t="s">
        <v>196</v>
      </c>
      <c r="E276" s="195" t="s">
        <v>456</v>
      </c>
      <c r="F276" s="196" t="s">
        <v>457</v>
      </c>
      <c r="G276" s="197" t="s">
        <v>169</v>
      </c>
      <c r="H276" s="198">
        <v>138</v>
      </c>
      <c r="I276" s="199"/>
      <c r="J276" s="200">
        <f>ROUND(I276*H276,2)</f>
        <v>0</v>
      </c>
      <c r="K276" s="196" t="s">
        <v>5</v>
      </c>
      <c r="L276" s="201"/>
      <c r="M276" s="202" t="s">
        <v>5</v>
      </c>
      <c r="N276" s="203" t="s">
        <v>41</v>
      </c>
      <c r="O276" s="39"/>
      <c r="P276" s="177">
        <f>O276*H276</f>
        <v>0</v>
      </c>
      <c r="Q276" s="177">
        <v>0.0001</v>
      </c>
      <c r="R276" s="177">
        <f>Q276*H276</f>
        <v>0.013800000000000002</v>
      </c>
      <c r="S276" s="177">
        <v>0</v>
      </c>
      <c r="T276" s="178">
        <f>S276*H276</f>
        <v>0</v>
      </c>
      <c r="AR276" s="21" t="s">
        <v>157</v>
      </c>
      <c r="AT276" s="21" t="s">
        <v>196</v>
      </c>
      <c r="AU276" s="21" t="s">
        <v>80</v>
      </c>
      <c r="AY276" s="21" t="s">
        <v>114</v>
      </c>
      <c r="BE276" s="179">
        <f>IF(N276="základní",J276,0)</f>
        <v>0</v>
      </c>
      <c r="BF276" s="179">
        <f>IF(N276="snížená",J276,0)</f>
        <v>0</v>
      </c>
      <c r="BG276" s="179">
        <f>IF(N276="zákl. přenesená",J276,0)</f>
        <v>0</v>
      </c>
      <c r="BH276" s="179">
        <f>IF(N276="sníž. přenesená",J276,0)</f>
        <v>0</v>
      </c>
      <c r="BI276" s="179">
        <f>IF(N276="nulová",J276,0)</f>
        <v>0</v>
      </c>
      <c r="BJ276" s="21" t="s">
        <v>78</v>
      </c>
      <c r="BK276" s="179">
        <f>ROUND(I276*H276,2)</f>
        <v>0</v>
      </c>
      <c r="BL276" s="21" t="s">
        <v>121</v>
      </c>
      <c r="BM276" s="21" t="s">
        <v>458</v>
      </c>
    </row>
    <row r="277" spans="2:47" s="1" customFormat="1" ht="13.5">
      <c r="B277" s="38"/>
      <c r="D277" s="180" t="s">
        <v>123</v>
      </c>
      <c r="F277" s="181" t="s">
        <v>457</v>
      </c>
      <c r="I277" s="182"/>
      <c r="L277" s="38"/>
      <c r="M277" s="183"/>
      <c r="N277" s="39"/>
      <c r="O277" s="39"/>
      <c r="P277" s="39"/>
      <c r="Q277" s="39"/>
      <c r="R277" s="39"/>
      <c r="S277" s="39"/>
      <c r="T277" s="67"/>
      <c r="AT277" s="21" t="s">
        <v>123</v>
      </c>
      <c r="AU277" s="21" t="s">
        <v>80</v>
      </c>
    </row>
    <row r="278" spans="2:51" s="11" customFormat="1" ht="13.5">
      <c r="B278" s="184"/>
      <c r="D278" s="185" t="s">
        <v>125</v>
      </c>
      <c r="E278" s="186" t="s">
        <v>5</v>
      </c>
      <c r="F278" s="187" t="s">
        <v>459</v>
      </c>
      <c r="H278" s="188">
        <v>138</v>
      </c>
      <c r="I278" s="189"/>
      <c r="L278" s="184"/>
      <c r="M278" s="190"/>
      <c r="N278" s="191"/>
      <c r="O278" s="191"/>
      <c r="P278" s="191"/>
      <c r="Q278" s="191"/>
      <c r="R278" s="191"/>
      <c r="S278" s="191"/>
      <c r="T278" s="192"/>
      <c r="AT278" s="193" t="s">
        <v>125</v>
      </c>
      <c r="AU278" s="193" t="s">
        <v>80</v>
      </c>
      <c r="AV278" s="11" t="s">
        <v>80</v>
      </c>
      <c r="AW278" s="11" t="s">
        <v>34</v>
      </c>
      <c r="AX278" s="11" t="s">
        <v>78</v>
      </c>
      <c r="AY278" s="193" t="s">
        <v>114</v>
      </c>
    </row>
    <row r="279" spans="2:65" s="1" customFormat="1" ht="22.5" customHeight="1">
      <c r="B279" s="167"/>
      <c r="C279" s="194" t="s">
        <v>460</v>
      </c>
      <c r="D279" s="194" t="s">
        <v>196</v>
      </c>
      <c r="E279" s="195" t="s">
        <v>461</v>
      </c>
      <c r="F279" s="196" t="s">
        <v>462</v>
      </c>
      <c r="G279" s="197" t="s">
        <v>169</v>
      </c>
      <c r="H279" s="198">
        <v>552</v>
      </c>
      <c r="I279" s="199"/>
      <c r="J279" s="200">
        <f>ROUND(I279*H279,2)</f>
        <v>0</v>
      </c>
      <c r="K279" s="196" t="s">
        <v>5</v>
      </c>
      <c r="L279" s="201"/>
      <c r="M279" s="202" t="s">
        <v>5</v>
      </c>
      <c r="N279" s="203" t="s">
        <v>41</v>
      </c>
      <c r="O279" s="39"/>
      <c r="P279" s="177">
        <f>O279*H279</f>
        <v>0</v>
      </c>
      <c r="Q279" s="177">
        <v>0.0001</v>
      </c>
      <c r="R279" s="177">
        <f>Q279*H279</f>
        <v>0.055200000000000006</v>
      </c>
      <c r="S279" s="177">
        <v>0</v>
      </c>
      <c r="T279" s="178">
        <f>S279*H279</f>
        <v>0</v>
      </c>
      <c r="AR279" s="21" t="s">
        <v>157</v>
      </c>
      <c r="AT279" s="21" t="s">
        <v>196</v>
      </c>
      <c r="AU279" s="21" t="s">
        <v>80</v>
      </c>
      <c r="AY279" s="21" t="s">
        <v>114</v>
      </c>
      <c r="BE279" s="179">
        <f>IF(N279="základní",J279,0)</f>
        <v>0</v>
      </c>
      <c r="BF279" s="179">
        <f>IF(N279="snížená",J279,0)</f>
        <v>0</v>
      </c>
      <c r="BG279" s="179">
        <f>IF(N279="zákl. přenesená",J279,0)</f>
        <v>0</v>
      </c>
      <c r="BH279" s="179">
        <f>IF(N279="sníž. přenesená",J279,0)</f>
        <v>0</v>
      </c>
      <c r="BI279" s="179">
        <f>IF(N279="nulová",J279,0)</f>
        <v>0</v>
      </c>
      <c r="BJ279" s="21" t="s">
        <v>78</v>
      </c>
      <c r="BK279" s="179">
        <f>ROUND(I279*H279,2)</f>
        <v>0</v>
      </c>
      <c r="BL279" s="21" t="s">
        <v>121</v>
      </c>
      <c r="BM279" s="21" t="s">
        <v>463</v>
      </c>
    </row>
    <row r="280" spans="2:47" s="1" customFormat="1" ht="13.5">
      <c r="B280" s="38"/>
      <c r="D280" s="180" t="s">
        <v>123</v>
      </c>
      <c r="F280" s="181" t="s">
        <v>462</v>
      </c>
      <c r="I280" s="182"/>
      <c r="L280" s="38"/>
      <c r="M280" s="183"/>
      <c r="N280" s="39"/>
      <c r="O280" s="39"/>
      <c r="P280" s="39"/>
      <c r="Q280" s="39"/>
      <c r="R280" s="39"/>
      <c r="S280" s="39"/>
      <c r="T280" s="67"/>
      <c r="AT280" s="21" t="s">
        <v>123</v>
      </c>
      <c r="AU280" s="21" t="s">
        <v>80</v>
      </c>
    </row>
    <row r="281" spans="2:51" s="11" customFormat="1" ht="13.5">
      <c r="B281" s="184"/>
      <c r="D281" s="185" t="s">
        <v>125</v>
      </c>
      <c r="E281" s="186" t="s">
        <v>5</v>
      </c>
      <c r="F281" s="187" t="s">
        <v>464</v>
      </c>
      <c r="H281" s="188">
        <v>552</v>
      </c>
      <c r="I281" s="189"/>
      <c r="L281" s="184"/>
      <c r="M281" s="190"/>
      <c r="N281" s="191"/>
      <c r="O281" s="191"/>
      <c r="P281" s="191"/>
      <c r="Q281" s="191"/>
      <c r="R281" s="191"/>
      <c r="S281" s="191"/>
      <c r="T281" s="192"/>
      <c r="AT281" s="193" t="s">
        <v>125</v>
      </c>
      <c r="AU281" s="193" t="s">
        <v>80</v>
      </c>
      <c r="AV281" s="11" t="s">
        <v>80</v>
      </c>
      <c r="AW281" s="11" t="s">
        <v>34</v>
      </c>
      <c r="AX281" s="11" t="s">
        <v>78</v>
      </c>
      <c r="AY281" s="193" t="s">
        <v>114</v>
      </c>
    </row>
    <row r="282" spans="2:65" s="1" customFormat="1" ht="22.5" customHeight="1">
      <c r="B282" s="167"/>
      <c r="C282" s="194" t="s">
        <v>465</v>
      </c>
      <c r="D282" s="194" t="s">
        <v>196</v>
      </c>
      <c r="E282" s="195" t="s">
        <v>466</v>
      </c>
      <c r="F282" s="196" t="s">
        <v>467</v>
      </c>
      <c r="G282" s="197" t="s">
        <v>169</v>
      </c>
      <c r="H282" s="198">
        <v>540</v>
      </c>
      <c r="I282" s="199"/>
      <c r="J282" s="200">
        <f>ROUND(I282*H282,2)</f>
        <v>0</v>
      </c>
      <c r="K282" s="196" t="s">
        <v>5</v>
      </c>
      <c r="L282" s="201"/>
      <c r="M282" s="202" t="s">
        <v>5</v>
      </c>
      <c r="N282" s="203" t="s">
        <v>41</v>
      </c>
      <c r="O282" s="39"/>
      <c r="P282" s="177">
        <f>O282*H282</f>
        <v>0</v>
      </c>
      <c r="Q282" s="177">
        <v>0.0001</v>
      </c>
      <c r="R282" s="177">
        <f>Q282*H282</f>
        <v>0.054</v>
      </c>
      <c r="S282" s="177">
        <v>0</v>
      </c>
      <c r="T282" s="178">
        <f>S282*H282</f>
        <v>0</v>
      </c>
      <c r="AR282" s="21" t="s">
        <v>157</v>
      </c>
      <c r="AT282" s="21" t="s">
        <v>196</v>
      </c>
      <c r="AU282" s="21" t="s">
        <v>80</v>
      </c>
      <c r="AY282" s="21" t="s">
        <v>114</v>
      </c>
      <c r="BE282" s="179">
        <f>IF(N282="základní",J282,0)</f>
        <v>0</v>
      </c>
      <c r="BF282" s="179">
        <f>IF(N282="snížená",J282,0)</f>
        <v>0</v>
      </c>
      <c r="BG282" s="179">
        <f>IF(N282="zákl. přenesená",J282,0)</f>
        <v>0</v>
      </c>
      <c r="BH282" s="179">
        <f>IF(N282="sníž. přenesená",J282,0)</f>
        <v>0</v>
      </c>
      <c r="BI282" s="179">
        <f>IF(N282="nulová",J282,0)</f>
        <v>0</v>
      </c>
      <c r="BJ282" s="21" t="s">
        <v>78</v>
      </c>
      <c r="BK282" s="179">
        <f>ROUND(I282*H282,2)</f>
        <v>0</v>
      </c>
      <c r="BL282" s="21" t="s">
        <v>121</v>
      </c>
      <c r="BM282" s="21" t="s">
        <v>468</v>
      </c>
    </row>
    <row r="283" spans="2:47" s="1" customFormat="1" ht="13.5">
      <c r="B283" s="38"/>
      <c r="D283" s="180" t="s">
        <v>123</v>
      </c>
      <c r="F283" s="181" t="s">
        <v>467</v>
      </c>
      <c r="I283" s="182"/>
      <c r="L283" s="38"/>
      <c r="M283" s="183"/>
      <c r="N283" s="39"/>
      <c r="O283" s="39"/>
      <c r="P283" s="39"/>
      <c r="Q283" s="39"/>
      <c r="R283" s="39"/>
      <c r="S283" s="39"/>
      <c r="T283" s="67"/>
      <c r="AT283" s="21" t="s">
        <v>123</v>
      </c>
      <c r="AU283" s="21" t="s">
        <v>80</v>
      </c>
    </row>
    <row r="284" spans="2:51" s="11" customFormat="1" ht="13.5">
      <c r="B284" s="184"/>
      <c r="D284" s="185" t="s">
        <v>125</v>
      </c>
      <c r="E284" s="186" t="s">
        <v>5</v>
      </c>
      <c r="F284" s="187" t="s">
        <v>469</v>
      </c>
      <c r="H284" s="188">
        <v>540</v>
      </c>
      <c r="I284" s="189"/>
      <c r="L284" s="184"/>
      <c r="M284" s="190"/>
      <c r="N284" s="191"/>
      <c r="O284" s="191"/>
      <c r="P284" s="191"/>
      <c r="Q284" s="191"/>
      <c r="R284" s="191"/>
      <c r="S284" s="191"/>
      <c r="T284" s="192"/>
      <c r="AT284" s="193" t="s">
        <v>125</v>
      </c>
      <c r="AU284" s="193" t="s">
        <v>80</v>
      </c>
      <c r="AV284" s="11" t="s">
        <v>80</v>
      </c>
      <c r="AW284" s="11" t="s">
        <v>34</v>
      </c>
      <c r="AX284" s="11" t="s">
        <v>78</v>
      </c>
      <c r="AY284" s="193" t="s">
        <v>114</v>
      </c>
    </row>
    <row r="285" spans="2:65" s="1" customFormat="1" ht="22.5" customHeight="1">
      <c r="B285" s="167"/>
      <c r="C285" s="194" t="s">
        <v>470</v>
      </c>
      <c r="D285" s="194" t="s">
        <v>196</v>
      </c>
      <c r="E285" s="195" t="s">
        <v>471</v>
      </c>
      <c r="F285" s="196" t="s">
        <v>472</v>
      </c>
      <c r="G285" s="197" t="s">
        <v>169</v>
      </c>
      <c r="H285" s="198">
        <v>560</v>
      </c>
      <c r="I285" s="199"/>
      <c r="J285" s="200">
        <f>ROUND(I285*H285,2)</f>
        <v>0</v>
      </c>
      <c r="K285" s="196" t="s">
        <v>5</v>
      </c>
      <c r="L285" s="201"/>
      <c r="M285" s="202" t="s">
        <v>5</v>
      </c>
      <c r="N285" s="203" t="s">
        <v>41</v>
      </c>
      <c r="O285" s="39"/>
      <c r="P285" s="177">
        <f>O285*H285</f>
        <v>0</v>
      </c>
      <c r="Q285" s="177">
        <v>0.0001</v>
      </c>
      <c r="R285" s="177">
        <f>Q285*H285</f>
        <v>0.056</v>
      </c>
      <c r="S285" s="177">
        <v>0</v>
      </c>
      <c r="T285" s="178">
        <f>S285*H285</f>
        <v>0</v>
      </c>
      <c r="AR285" s="21" t="s">
        <v>157</v>
      </c>
      <c r="AT285" s="21" t="s">
        <v>196</v>
      </c>
      <c r="AU285" s="21" t="s">
        <v>80</v>
      </c>
      <c r="AY285" s="21" t="s">
        <v>114</v>
      </c>
      <c r="BE285" s="179">
        <f>IF(N285="základní",J285,0)</f>
        <v>0</v>
      </c>
      <c r="BF285" s="179">
        <f>IF(N285="snížená",J285,0)</f>
        <v>0</v>
      </c>
      <c r="BG285" s="179">
        <f>IF(N285="zákl. přenesená",J285,0)</f>
        <v>0</v>
      </c>
      <c r="BH285" s="179">
        <f>IF(N285="sníž. přenesená",J285,0)</f>
        <v>0</v>
      </c>
      <c r="BI285" s="179">
        <f>IF(N285="nulová",J285,0)</f>
        <v>0</v>
      </c>
      <c r="BJ285" s="21" t="s">
        <v>78</v>
      </c>
      <c r="BK285" s="179">
        <f>ROUND(I285*H285,2)</f>
        <v>0</v>
      </c>
      <c r="BL285" s="21" t="s">
        <v>121</v>
      </c>
      <c r="BM285" s="21" t="s">
        <v>473</v>
      </c>
    </row>
    <row r="286" spans="2:47" s="1" customFormat="1" ht="13.5">
      <c r="B286" s="38"/>
      <c r="D286" s="180" t="s">
        <v>123</v>
      </c>
      <c r="F286" s="181" t="s">
        <v>472</v>
      </c>
      <c r="I286" s="182"/>
      <c r="L286" s="38"/>
      <c r="M286" s="183"/>
      <c r="N286" s="39"/>
      <c r="O286" s="39"/>
      <c r="P286" s="39"/>
      <c r="Q286" s="39"/>
      <c r="R286" s="39"/>
      <c r="S286" s="39"/>
      <c r="T286" s="67"/>
      <c r="AT286" s="21" t="s">
        <v>123</v>
      </c>
      <c r="AU286" s="21" t="s">
        <v>80</v>
      </c>
    </row>
    <row r="287" spans="2:51" s="11" customFormat="1" ht="13.5">
      <c r="B287" s="184"/>
      <c r="D287" s="185" t="s">
        <v>125</v>
      </c>
      <c r="E287" s="186" t="s">
        <v>5</v>
      </c>
      <c r="F287" s="187" t="s">
        <v>474</v>
      </c>
      <c r="H287" s="188">
        <v>560</v>
      </c>
      <c r="I287" s="189"/>
      <c r="L287" s="184"/>
      <c r="M287" s="190"/>
      <c r="N287" s="191"/>
      <c r="O287" s="191"/>
      <c r="P287" s="191"/>
      <c r="Q287" s="191"/>
      <c r="R287" s="191"/>
      <c r="S287" s="191"/>
      <c r="T287" s="192"/>
      <c r="AT287" s="193" t="s">
        <v>125</v>
      </c>
      <c r="AU287" s="193" t="s">
        <v>80</v>
      </c>
      <c r="AV287" s="11" t="s">
        <v>80</v>
      </c>
      <c r="AW287" s="11" t="s">
        <v>34</v>
      </c>
      <c r="AX287" s="11" t="s">
        <v>78</v>
      </c>
      <c r="AY287" s="193" t="s">
        <v>114</v>
      </c>
    </row>
    <row r="288" spans="2:65" s="1" customFormat="1" ht="22.5" customHeight="1">
      <c r="B288" s="167"/>
      <c r="C288" s="194" t="s">
        <v>475</v>
      </c>
      <c r="D288" s="194" t="s">
        <v>196</v>
      </c>
      <c r="E288" s="195" t="s">
        <v>476</v>
      </c>
      <c r="F288" s="196" t="s">
        <v>477</v>
      </c>
      <c r="G288" s="197" t="s">
        <v>169</v>
      </c>
      <c r="H288" s="198">
        <v>810</v>
      </c>
      <c r="I288" s="199"/>
      <c r="J288" s="200">
        <f>ROUND(I288*H288,2)</f>
        <v>0</v>
      </c>
      <c r="K288" s="196" t="s">
        <v>5</v>
      </c>
      <c r="L288" s="201"/>
      <c r="M288" s="202" t="s">
        <v>5</v>
      </c>
      <c r="N288" s="203" t="s">
        <v>41</v>
      </c>
      <c r="O288" s="39"/>
      <c r="P288" s="177">
        <f>O288*H288</f>
        <v>0</v>
      </c>
      <c r="Q288" s="177">
        <v>0.0001</v>
      </c>
      <c r="R288" s="177">
        <f>Q288*H288</f>
        <v>0.081</v>
      </c>
      <c r="S288" s="177">
        <v>0</v>
      </c>
      <c r="T288" s="178">
        <f>S288*H288</f>
        <v>0</v>
      </c>
      <c r="AR288" s="21" t="s">
        <v>157</v>
      </c>
      <c r="AT288" s="21" t="s">
        <v>196</v>
      </c>
      <c r="AU288" s="21" t="s">
        <v>80</v>
      </c>
      <c r="AY288" s="21" t="s">
        <v>114</v>
      </c>
      <c r="BE288" s="179">
        <f>IF(N288="základní",J288,0)</f>
        <v>0</v>
      </c>
      <c r="BF288" s="179">
        <f>IF(N288="snížená",J288,0)</f>
        <v>0</v>
      </c>
      <c r="BG288" s="179">
        <f>IF(N288="zákl. přenesená",J288,0)</f>
        <v>0</v>
      </c>
      <c r="BH288" s="179">
        <f>IF(N288="sníž. přenesená",J288,0)</f>
        <v>0</v>
      </c>
      <c r="BI288" s="179">
        <f>IF(N288="nulová",J288,0)</f>
        <v>0</v>
      </c>
      <c r="BJ288" s="21" t="s">
        <v>78</v>
      </c>
      <c r="BK288" s="179">
        <f>ROUND(I288*H288,2)</f>
        <v>0</v>
      </c>
      <c r="BL288" s="21" t="s">
        <v>121</v>
      </c>
      <c r="BM288" s="21" t="s">
        <v>478</v>
      </c>
    </row>
    <row r="289" spans="2:47" s="1" customFormat="1" ht="13.5">
      <c r="B289" s="38"/>
      <c r="D289" s="180" t="s">
        <v>123</v>
      </c>
      <c r="F289" s="181" t="s">
        <v>477</v>
      </c>
      <c r="I289" s="182"/>
      <c r="L289" s="38"/>
      <c r="M289" s="183"/>
      <c r="N289" s="39"/>
      <c r="O289" s="39"/>
      <c r="P289" s="39"/>
      <c r="Q289" s="39"/>
      <c r="R289" s="39"/>
      <c r="S289" s="39"/>
      <c r="T289" s="67"/>
      <c r="AT289" s="21" t="s">
        <v>123</v>
      </c>
      <c r="AU289" s="21" t="s">
        <v>80</v>
      </c>
    </row>
    <row r="290" spans="2:51" s="11" customFormat="1" ht="13.5">
      <c r="B290" s="184"/>
      <c r="D290" s="185" t="s">
        <v>125</v>
      </c>
      <c r="E290" s="186" t="s">
        <v>5</v>
      </c>
      <c r="F290" s="187" t="s">
        <v>479</v>
      </c>
      <c r="H290" s="188">
        <v>810</v>
      </c>
      <c r="I290" s="189"/>
      <c r="L290" s="184"/>
      <c r="M290" s="190"/>
      <c r="N290" s="191"/>
      <c r="O290" s="191"/>
      <c r="P290" s="191"/>
      <c r="Q290" s="191"/>
      <c r="R290" s="191"/>
      <c r="S290" s="191"/>
      <c r="T290" s="192"/>
      <c r="AT290" s="193" t="s">
        <v>125</v>
      </c>
      <c r="AU290" s="193" t="s">
        <v>80</v>
      </c>
      <c r="AV290" s="11" t="s">
        <v>80</v>
      </c>
      <c r="AW290" s="11" t="s">
        <v>34</v>
      </c>
      <c r="AX290" s="11" t="s">
        <v>78</v>
      </c>
      <c r="AY290" s="193" t="s">
        <v>114</v>
      </c>
    </row>
    <row r="291" spans="2:65" s="1" customFormat="1" ht="22.5" customHeight="1">
      <c r="B291" s="167"/>
      <c r="C291" s="194" t="s">
        <v>480</v>
      </c>
      <c r="D291" s="194" t="s">
        <v>196</v>
      </c>
      <c r="E291" s="195" t="s">
        <v>481</v>
      </c>
      <c r="F291" s="196" t="s">
        <v>482</v>
      </c>
      <c r="G291" s="197" t="s">
        <v>119</v>
      </c>
      <c r="H291" s="198">
        <v>94.21</v>
      </c>
      <c r="I291" s="199"/>
      <c r="J291" s="200">
        <f>ROUND(I291*H291,2)</f>
        <v>0</v>
      </c>
      <c r="K291" s="196" t="s">
        <v>120</v>
      </c>
      <c r="L291" s="201"/>
      <c r="M291" s="202" t="s">
        <v>5</v>
      </c>
      <c r="N291" s="203" t="s">
        <v>41</v>
      </c>
      <c r="O291" s="39"/>
      <c r="P291" s="177">
        <f>O291*H291</f>
        <v>0</v>
      </c>
      <c r="Q291" s="177">
        <v>0.45</v>
      </c>
      <c r="R291" s="177">
        <f>Q291*H291</f>
        <v>42.3945</v>
      </c>
      <c r="S291" s="177">
        <v>0</v>
      </c>
      <c r="T291" s="178">
        <f>S291*H291</f>
        <v>0</v>
      </c>
      <c r="AR291" s="21" t="s">
        <v>157</v>
      </c>
      <c r="AT291" s="21" t="s">
        <v>196</v>
      </c>
      <c r="AU291" s="21" t="s">
        <v>80</v>
      </c>
      <c r="AY291" s="21" t="s">
        <v>114</v>
      </c>
      <c r="BE291" s="179">
        <f>IF(N291="základní",J291,0)</f>
        <v>0</v>
      </c>
      <c r="BF291" s="179">
        <f>IF(N291="snížená",J291,0)</f>
        <v>0</v>
      </c>
      <c r="BG291" s="179">
        <f>IF(N291="zákl. přenesená",J291,0)</f>
        <v>0</v>
      </c>
      <c r="BH291" s="179">
        <f>IF(N291="sníž. přenesená",J291,0)</f>
        <v>0</v>
      </c>
      <c r="BI291" s="179">
        <f>IF(N291="nulová",J291,0)</f>
        <v>0</v>
      </c>
      <c r="BJ291" s="21" t="s">
        <v>78</v>
      </c>
      <c r="BK291" s="179">
        <f>ROUND(I291*H291,2)</f>
        <v>0</v>
      </c>
      <c r="BL291" s="21" t="s">
        <v>121</v>
      </c>
      <c r="BM291" s="21" t="s">
        <v>483</v>
      </c>
    </row>
    <row r="292" spans="2:47" s="1" customFormat="1" ht="13.5">
      <c r="B292" s="38"/>
      <c r="D292" s="180" t="s">
        <v>123</v>
      </c>
      <c r="F292" s="181" t="s">
        <v>482</v>
      </c>
      <c r="I292" s="182"/>
      <c r="L292" s="38"/>
      <c r="M292" s="183"/>
      <c r="N292" s="39"/>
      <c r="O292" s="39"/>
      <c r="P292" s="39"/>
      <c r="Q292" s="39"/>
      <c r="R292" s="39"/>
      <c r="S292" s="39"/>
      <c r="T292" s="67"/>
      <c r="AT292" s="21" t="s">
        <v>123</v>
      </c>
      <c r="AU292" s="21" t="s">
        <v>80</v>
      </c>
    </row>
    <row r="293" spans="2:51" s="11" customFormat="1" ht="13.5">
      <c r="B293" s="184"/>
      <c r="D293" s="185" t="s">
        <v>125</v>
      </c>
      <c r="E293" s="186" t="s">
        <v>5</v>
      </c>
      <c r="F293" s="187" t="s">
        <v>484</v>
      </c>
      <c r="H293" s="188">
        <v>94.21</v>
      </c>
      <c r="I293" s="189"/>
      <c r="L293" s="184"/>
      <c r="M293" s="190"/>
      <c r="N293" s="191"/>
      <c r="O293" s="191"/>
      <c r="P293" s="191"/>
      <c r="Q293" s="191"/>
      <c r="R293" s="191"/>
      <c r="S293" s="191"/>
      <c r="T293" s="192"/>
      <c r="AT293" s="193" t="s">
        <v>125</v>
      </c>
      <c r="AU293" s="193" t="s">
        <v>80</v>
      </c>
      <c r="AV293" s="11" t="s">
        <v>80</v>
      </c>
      <c r="AW293" s="11" t="s">
        <v>34</v>
      </c>
      <c r="AX293" s="11" t="s">
        <v>78</v>
      </c>
      <c r="AY293" s="193" t="s">
        <v>114</v>
      </c>
    </row>
    <row r="294" spans="2:65" s="1" customFormat="1" ht="31.5" customHeight="1">
      <c r="B294" s="167"/>
      <c r="C294" s="168" t="s">
        <v>485</v>
      </c>
      <c r="D294" s="168" t="s">
        <v>116</v>
      </c>
      <c r="E294" s="169" t="s">
        <v>486</v>
      </c>
      <c r="F294" s="170" t="s">
        <v>487</v>
      </c>
      <c r="G294" s="171" t="s">
        <v>488</v>
      </c>
      <c r="H294" s="172">
        <v>2</v>
      </c>
      <c r="I294" s="173"/>
      <c r="J294" s="174">
        <f>ROUND(I294*H294,2)</f>
        <v>0</v>
      </c>
      <c r="K294" s="170" t="s">
        <v>5</v>
      </c>
      <c r="L294" s="38"/>
      <c r="M294" s="175" t="s">
        <v>5</v>
      </c>
      <c r="N294" s="176" t="s">
        <v>41</v>
      </c>
      <c r="O294" s="39"/>
      <c r="P294" s="177">
        <f>O294*H294</f>
        <v>0</v>
      </c>
      <c r="Q294" s="177">
        <v>0.65</v>
      </c>
      <c r="R294" s="177">
        <f>Q294*H294</f>
        <v>1.3</v>
      </c>
      <c r="S294" s="177">
        <v>0</v>
      </c>
      <c r="T294" s="178">
        <f>S294*H294</f>
        <v>0</v>
      </c>
      <c r="AR294" s="21" t="s">
        <v>121</v>
      </c>
      <c r="AT294" s="21" t="s">
        <v>116</v>
      </c>
      <c r="AU294" s="21" t="s">
        <v>80</v>
      </c>
      <c r="AY294" s="21" t="s">
        <v>114</v>
      </c>
      <c r="BE294" s="179">
        <f>IF(N294="základní",J294,0)</f>
        <v>0</v>
      </c>
      <c r="BF294" s="179">
        <f>IF(N294="snížená",J294,0)</f>
        <v>0</v>
      </c>
      <c r="BG294" s="179">
        <f>IF(N294="zákl. přenesená",J294,0)</f>
        <v>0</v>
      </c>
      <c r="BH294" s="179">
        <f>IF(N294="sníž. přenesená",J294,0)</f>
        <v>0</v>
      </c>
      <c r="BI294" s="179">
        <f>IF(N294="nulová",J294,0)</f>
        <v>0</v>
      </c>
      <c r="BJ294" s="21" t="s">
        <v>78</v>
      </c>
      <c r="BK294" s="179">
        <f>ROUND(I294*H294,2)</f>
        <v>0</v>
      </c>
      <c r="BL294" s="21" t="s">
        <v>121</v>
      </c>
      <c r="BM294" s="21" t="s">
        <v>489</v>
      </c>
    </row>
    <row r="295" spans="2:47" s="1" customFormat="1" ht="27">
      <c r="B295" s="38"/>
      <c r="D295" s="180" t="s">
        <v>123</v>
      </c>
      <c r="F295" s="181" t="s">
        <v>487</v>
      </c>
      <c r="I295" s="182"/>
      <c r="L295" s="38"/>
      <c r="M295" s="183"/>
      <c r="N295" s="39"/>
      <c r="O295" s="39"/>
      <c r="P295" s="39"/>
      <c r="Q295" s="39"/>
      <c r="R295" s="39"/>
      <c r="S295" s="39"/>
      <c r="T295" s="67"/>
      <c r="AT295" s="21" t="s">
        <v>123</v>
      </c>
      <c r="AU295" s="21" t="s">
        <v>80</v>
      </c>
    </row>
    <row r="296" spans="2:51" s="11" customFormat="1" ht="13.5">
      <c r="B296" s="184"/>
      <c r="D296" s="180" t="s">
        <v>125</v>
      </c>
      <c r="E296" s="193" t="s">
        <v>5</v>
      </c>
      <c r="F296" s="204" t="s">
        <v>435</v>
      </c>
      <c r="H296" s="205">
        <v>2</v>
      </c>
      <c r="I296" s="189"/>
      <c r="L296" s="184"/>
      <c r="M296" s="190"/>
      <c r="N296" s="191"/>
      <c r="O296" s="191"/>
      <c r="P296" s="191"/>
      <c r="Q296" s="191"/>
      <c r="R296" s="191"/>
      <c r="S296" s="191"/>
      <c r="T296" s="192"/>
      <c r="AT296" s="193" t="s">
        <v>125</v>
      </c>
      <c r="AU296" s="193" t="s">
        <v>80</v>
      </c>
      <c r="AV296" s="11" t="s">
        <v>80</v>
      </c>
      <c r="AW296" s="11" t="s">
        <v>34</v>
      </c>
      <c r="AX296" s="11" t="s">
        <v>78</v>
      </c>
      <c r="AY296" s="193" t="s">
        <v>114</v>
      </c>
    </row>
    <row r="297" spans="2:63" s="10" customFormat="1" ht="29.85" customHeight="1">
      <c r="B297" s="153"/>
      <c r="D297" s="164" t="s">
        <v>69</v>
      </c>
      <c r="E297" s="165" t="s">
        <v>80</v>
      </c>
      <c r="F297" s="165" t="s">
        <v>490</v>
      </c>
      <c r="I297" s="156"/>
      <c r="J297" s="166">
        <f>BK297</f>
        <v>0</v>
      </c>
      <c r="L297" s="153"/>
      <c r="M297" s="158"/>
      <c r="N297" s="159"/>
      <c r="O297" s="159"/>
      <c r="P297" s="160">
        <f>SUM(P298:P300)</f>
        <v>0</v>
      </c>
      <c r="Q297" s="159"/>
      <c r="R297" s="160">
        <f>SUM(R298:R300)</f>
        <v>0</v>
      </c>
      <c r="S297" s="159"/>
      <c r="T297" s="161">
        <f>SUM(T298:T300)</f>
        <v>0</v>
      </c>
      <c r="AR297" s="154" t="s">
        <v>78</v>
      </c>
      <c r="AT297" s="162" t="s">
        <v>69</v>
      </c>
      <c r="AU297" s="162" t="s">
        <v>78</v>
      </c>
      <c r="AY297" s="154" t="s">
        <v>114</v>
      </c>
      <c r="BK297" s="163">
        <f>SUM(BK298:BK300)</f>
        <v>0</v>
      </c>
    </row>
    <row r="298" spans="2:65" s="1" customFormat="1" ht="22.5" customHeight="1">
      <c r="B298" s="167"/>
      <c r="C298" s="168" t="s">
        <v>491</v>
      </c>
      <c r="D298" s="168" t="s">
        <v>116</v>
      </c>
      <c r="E298" s="169" t="s">
        <v>492</v>
      </c>
      <c r="F298" s="170" t="s">
        <v>493</v>
      </c>
      <c r="G298" s="171" t="s">
        <v>134</v>
      </c>
      <c r="H298" s="172">
        <v>7604.07</v>
      </c>
      <c r="I298" s="173"/>
      <c r="J298" s="174">
        <f>ROUND(I298*H298,2)</f>
        <v>0</v>
      </c>
      <c r="K298" s="170" t="s">
        <v>120</v>
      </c>
      <c r="L298" s="38"/>
      <c r="M298" s="175" t="s">
        <v>5</v>
      </c>
      <c r="N298" s="176" t="s">
        <v>41</v>
      </c>
      <c r="O298" s="39"/>
      <c r="P298" s="177">
        <f>O298*H298</f>
        <v>0</v>
      </c>
      <c r="Q298" s="177">
        <v>0</v>
      </c>
      <c r="R298" s="177">
        <f>Q298*H298</f>
        <v>0</v>
      </c>
      <c r="S298" s="177">
        <v>0</v>
      </c>
      <c r="T298" s="178">
        <f>S298*H298</f>
        <v>0</v>
      </c>
      <c r="AR298" s="21" t="s">
        <v>121</v>
      </c>
      <c r="AT298" s="21" t="s">
        <v>116</v>
      </c>
      <c r="AU298" s="21" t="s">
        <v>80</v>
      </c>
      <c r="AY298" s="21" t="s">
        <v>114</v>
      </c>
      <c r="BE298" s="179">
        <f>IF(N298="základní",J298,0)</f>
        <v>0</v>
      </c>
      <c r="BF298" s="179">
        <f>IF(N298="snížená",J298,0)</f>
        <v>0</v>
      </c>
      <c r="BG298" s="179">
        <f>IF(N298="zákl. přenesená",J298,0)</f>
        <v>0</v>
      </c>
      <c r="BH298" s="179">
        <f>IF(N298="sníž. přenesená",J298,0)</f>
        <v>0</v>
      </c>
      <c r="BI298" s="179">
        <f>IF(N298="nulová",J298,0)</f>
        <v>0</v>
      </c>
      <c r="BJ298" s="21" t="s">
        <v>78</v>
      </c>
      <c r="BK298" s="179">
        <f>ROUND(I298*H298,2)</f>
        <v>0</v>
      </c>
      <c r="BL298" s="21" t="s">
        <v>121</v>
      </c>
      <c r="BM298" s="21" t="s">
        <v>494</v>
      </c>
    </row>
    <row r="299" spans="2:47" s="1" customFormat="1" ht="27">
      <c r="B299" s="38"/>
      <c r="D299" s="180" t="s">
        <v>123</v>
      </c>
      <c r="F299" s="181" t="s">
        <v>495</v>
      </c>
      <c r="I299" s="182"/>
      <c r="L299" s="38"/>
      <c r="M299" s="183"/>
      <c r="N299" s="39"/>
      <c r="O299" s="39"/>
      <c r="P299" s="39"/>
      <c r="Q299" s="39"/>
      <c r="R299" s="39"/>
      <c r="S299" s="39"/>
      <c r="T299" s="67"/>
      <c r="AT299" s="21" t="s">
        <v>123</v>
      </c>
      <c r="AU299" s="21" t="s">
        <v>80</v>
      </c>
    </row>
    <row r="300" spans="2:51" s="11" customFormat="1" ht="13.5">
      <c r="B300" s="184"/>
      <c r="D300" s="180" t="s">
        <v>125</v>
      </c>
      <c r="E300" s="193" t="s">
        <v>5</v>
      </c>
      <c r="F300" s="204" t="s">
        <v>496</v>
      </c>
      <c r="H300" s="205">
        <v>7604.07</v>
      </c>
      <c r="I300" s="189"/>
      <c r="L300" s="184"/>
      <c r="M300" s="190"/>
      <c r="N300" s="191"/>
      <c r="O300" s="191"/>
      <c r="P300" s="191"/>
      <c r="Q300" s="191"/>
      <c r="R300" s="191"/>
      <c r="S300" s="191"/>
      <c r="T300" s="192"/>
      <c r="AT300" s="193" t="s">
        <v>125</v>
      </c>
      <c r="AU300" s="193" t="s">
        <v>80</v>
      </c>
      <c r="AV300" s="11" t="s">
        <v>80</v>
      </c>
      <c r="AW300" s="11" t="s">
        <v>34</v>
      </c>
      <c r="AX300" s="11" t="s">
        <v>78</v>
      </c>
      <c r="AY300" s="193" t="s">
        <v>114</v>
      </c>
    </row>
    <row r="301" spans="2:63" s="10" customFormat="1" ht="29.85" customHeight="1">
      <c r="B301" s="153"/>
      <c r="D301" s="164" t="s">
        <v>69</v>
      </c>
      <c r="E301" s="165" t="s">
        <v>131</v>
      </c>
      <c r="F301" s="165" t="s">
        <v>497</v>
      </c>
      <c r="I301" s="156"/>
      <c r="J301" s="166">
        <f>BK301</f>
        <v>0</v>
      </c>
      <c r="L301" s="153"/>
      <c r="M301" s="158"/>
      <c r="N301" s="159"/>
      <c r="O301" s="159"/>
      <c r="P301" s="160">
        <f>SUM(P302:P337)</f>
        <v>0</v>
      </c>
      <c r="Q301" s="159"/>
      <c r="R301" s="160">
        <f>SUM(R302:R337)</f>
        <v>3.4321</v>
      </c>
      <c r="S301" s="159"/>
      <c r="T301" s="161">
        <f>SUM(T302:T337)</f>
        <v>0</v>
      </c>
      <c r="AR301" s="154" t="s">
        <v>78</v>
      </c>
      <c r="AT301" s="162" t="s">
        <v>69</v>
      </c>
      <c r="AU301" s="162" t="s">
        <v>78</v>
      </c>
      <c r="AY301" s="154" t="s">
        <v>114</v>
      </c>
      <c r="BK301" s="163">
        <f>SUM(BK302:BK337)</f>
        <v>0</v>
      </c>
    </row>
    <row r="302" spans="2:65" s="1" customFormat="1" ht="22.5" customHeight="1">
      <c r="B302" s="167"/>
      <c r="C302" s="168" t="s">
        <v>498</v>
      </c>
      <c r="D302" s="168" t="s">
        <v>116</v>
      </c>
      <c r="E302" s="169" t="s">
        <v>499</v>
      </c>
      <c r="F302" s="170" t="s">
        <v>500</v>
      </c>
      <c r="G302" s="171" t="s">
        <v>488</v>
      </c>
      <c r="H302" s="172">
        <v>2</v>
      </c>
      <c r="I302" s="173"/>
      <c r="J302" s="174">
        <f>ROUND(I302*H302,2)</f>
        <v>0</v>
      </c>
      <c r="K302" s="170" t="s">
        <v>5</v>
      </c>
      <c r="L302" s="38"/>
      <c r="M302" s="175" t="s">
        <v>5</v>
      </c>
      <c r="N302" s="176" t="s">
        <v>41</v>
      </c>
      <c r="O302" s="39"/>
      <c r="P302" s="177">
        <f>O302*H302</f>
        <v>0</v>
      </c>
      <c r="Q302" s="177">
        <v>0</v>
      </c>
      <c r="R302" s="177">
        <f>Q302*H302</f>
        <v>0</v>
      </c>
      <c r="S302" s="177">
        <v>0</v>
      </c>
      <c r="T302" s="178">
        <f>S302*H302</f>
        <v>0</v>
      </c>
      <c r="AR302" s="21" t="s">
        <v>121</v>
      </c>
      <c r="AT302" s="21" t="s">
        <v>116</v>
      </c>
      <c r="AU302" s="21" t="s">
        <v>80</v>
      </c>
      <c r="AY302" s="21" t="s">
        <v>114</v>
      </c>
      <c r="BE302" s="179">
        <f>IF(N302="základní",J302,0)</f>
        <v>0</v>
      </c>
      <c r="BF302" s="179">
        <f>IF(N302="snížená",J302,0)</f>
        <v>0</v>
      </c>
      <c r="BG302" s="179">
        <f>IF(N302="zákl. přenesená",J302,0)</f>
        <v>0</v>
      </c>
      <c r="BH302" s="179">
        <f>IF(N302="sníž. přenesená",J302,0)</f>
        <v>0</v>
      </c>
      <c r="BI302" s="179">
        <f>IF(N302="nulová",J302,0)</f>
        <v>0</v>
      </c>
      <c r="BJ302" s="21" t="s">
        <v>78</v>
      </c>
      <c r="BK302" s="179">
        <f>ROUND(I302*H302,2)</f>
        <v>0</v>
      </c>
      <c r="BL302" s="21" t="s">
        <v>121</v>
      </c>
      <c r="BM302" s="21" t="s">
        <v>501</v>
      </c>
    </row>
    <row r="303" spans="2:47" s="1" customFormat="1" ht="40.5">
      <c r="B303" s="38"/>
      <c r="D303" s="180" t="s">
        <v>123</v>
      </c>
      <c r="F303" s="181" t="s">
        <v>502</v>
      </c>
      <c r="I303" s="182"/>
      <c r="L303" s="38"/>
      <c r="M303" s="183"/>
      <c r="N303" s="39"/>
      <c r="O303" s="39"/>
      <c r="P303" s="39"/>
      <c r="Q303" s="39"/>
      <c r="R303" s="39"/>
      <c r="S303" s="39"/>
      <c r="T303" s="67"/>
      <c r="AT303" s="21" t="s">
        <v>123</v>
      </c>
      <c r="AU303" s="21" t="s">
        <v>80</v>
      </c>
    </row>
    <row r="304" spans="2:51" s="11" customFormat="1" ht="13.5">
      <c r="B304" s="184"/>
      <c r="D304" s="185" t="s">
        <v>125</v>
      </c>
      <c r="E304" s="186" t="s">
        <v>5</v>
      </c>
      <c r="F304" s="187" t="s">
        <v>503</v>
      </c>
      <c r="H304" s="188">
        <v>2</v>
      </c>
      <c r="I304" s="189"/>
      <c r="L304" s="184"/>
      <c r="M304" s="190"/>
      <c r="N304" s="191"/>
      <c r="O304" s="191"/>
      <c r="P304" s="191"/>
      <c r="Q304" s="191"/>
      <c r="R304" s="191"/>
      <c r="S304" s="191"/>
      <c r="T304" s="192"/>
      <c r="AT304" s="193" t="s">
        <v>125</v>
      </c>
      <c r="AU304" s="193" t="s">
        <v>80</v>
      </c>
      <c r="AV304" s="11" t="s">
        <v>80</v>
      </c>
      <c r="AW304" s="11" t="s">
        <v>34</v>
      </c>
      <c r="AX304" s="11" t="s">
        <v>78</v>
      </c>
      <c r="AY304" s="193" t="s">
        <v>114</v>
      </c>
    </row>
    <row r="305" spans="2:65" s="1" customFormat="1" ht="22.5" customHeight="1">
      <c r="B305" s="167"/>
      <c r="C305" s="168" t="s">
        <v>504</v>
      </c>
      <c r="D305" s="168" t="s">
        <v>116</v>
      </c>
      <c r="E305" s="169" t="s">
        <v>505</v>
      </c>
      <c r="F305" s="170" t="s">
        <v>506</v>
      </c>
      <c r="G305" s="171" t="s">
        <v>488</v>
      </c>
      <c r="H305" s="172">
        <v>2</v>
      </c>
      <c r="I305" s="173"/>
      <c r="J305" s="174">
        <f>ROUND(I305*H305,2)</f>
        <v>0</v>
      </c>
      <c r="K305" s="170" t="s">
        <v>5</v>
      </c>
      <c r="L305" s="38"/>
      <c r="M305" s="175" t="s">
        <v>5</v>
      </c>
      <c r="N305" s="176" t="s">
        <v>41</v>
      </c>
      <c r="O305" s="39"/>
      <c r="P305" s="177">
        <f>O305*H305</f>
        <v>0</v>
      </c>
      <c r="Q305" s="177">
        <v>0</v>
      </c>
      <c r="R305" s="177">
        <f>Q305*H305</f>
        <v>0</v>
      </c>
      <c r="S305" s="177">
        <v>0</v>
      </c>
      <c r="T305" s="178">
        <f>S305*H305</f>
        <v>0</v>
      </c>
      <c r="AR305" s="21" t="s">
        <v>121</v>
      </c>
      <c r="AT305" s="21" t="s">
        <v>116</v>
      </c>
      <c r="AU305" s="21" t="s">
        <v>80</v>
      </c>
      <c r="AY305" s="21" t="s">
        <v>114</v>
      </c>
      <c r="BE305" s="179">
        <f>IF(N305="základní",J305,0)</f>
        <v>0</v>
      </c>
      <c r="BF305" s="179">
        <f>IF(N305="snížená",J305,0)</f>
        <v>0</v>
      </c>
      <c r="BG305" s="179">
        <f>IF(N305="zákl. přenesená",J305,0)</f>
        <v>0</v>
      </c>
      <c r="BH305" s="179">
        <f>IF(N305="sníž. přenesená",J305,0)</f>
        <v>0</v>
      </c>
      <c r="BI305" s="179">
        <f>IF(N305="nulová",J305,0)</f>
        <v>0</v>
      </c>
      <c r="BJ305" s="21" t="s">
        <v>78</v>
      </c>
      <c r="BK305" s="179">
        <f>ROUND(I305*H305,2)</f>
        <v>0</v>
      </c>
      <c r="BL305" s="21" t="s">
        <v>121</v>
      </c>
      <c r="BM305" s="21" t="s">
        <v>507</v>
      </c>
    </row>
    <row r="306" spans="2:47" s="1" customFormat="1" ht="27">
      <c r="B306" s="38"/>
      <c r="D306" s="180" t="s">
        <v>123</v>
      </c>
      <c r="F306" s="181" t="s">
        <v>508</v>
      </c>
      <c r="I306" s="182"/>
      <c r="L306" s="38"/>
      <c r="M306" s="183"/>
      <c r="N306" s="39"/>
      <c r="O306" s="39"/>
      <c r="P306" s="39"/>
      <c r="Q306" s="39"/>
      <c r="R306" s="39"/>
      <c r="S306" s="39"/>
      <c r="T306" s="67"/>
      <c r="AT306" s="21" t="s">
        <v>123</v>
      </c>
      <c r="AU306" s="21" t="s">
        <v>80</v>
      </c>
    </row>
    <row r="307" spans="2:51" s="11" customFormat="1" ht="13.5">
      <c r="B307" s="184"/>
      <c r="D307" s="185" t="s">
        <v>125</v>
      </c>
      <c r="E307" s="186" t="s">
        <v>5</v>
      </c>
      <c r="F307" s="187" t="s">
        <v>503</v>
      </c>
      <c r="H307" s="188">
        <v>2</v>
      </c>
      <c r="I307" s="189"/>
      <c r="L307" s="184"/>
      <c r="M307" s="190"/>
      <c r="N307" s="191"/>
      <c r="O307" s="191"/>
      <c r="P307" s="191"/>
      <c r="Q307" s="191"/>
      <c r="R307" s="191"/>
      <c r="S307" s="191"/>
      <c r="T307" s="192"/>
      <c r="AT307" s="193" t="s">
        <v>125</v>
      </c>
      <c r="AU307" s="193" t="s">
        <v>80</v>
      </c>
      <c r="AV307" s="11" t="s">
        <v>80</v>
      </c>
      <c r="AW307" s="11" t="s">
        <v>34</v>
      </c>
      <c r="AX307" s="11" t="s">
        <v>78</v>
      </c>
      <c r="AY307" s="193" t="s">
        <v>114</v>
      </c>
    </row>
    <row r="308" spans="2:65" s="1" customFormat="1" ht="22.5" customHeight="1">
      <c r="B308" s="167"/>
      <c r="C308" s="168" t="s">
        <v>509</v>
      </c>
      <c r="D308" s="168" t="s">
        <v>116</v>
      </c>
      <c r="E308" s="169" t="s">
        <v>510</v>
      </c>
      <c r="F308" s="170" t="s">
        <v>511</v>
      </c>
      <c r="G308" s="171" t="s">
        <v>488</v>
      </c>
      <c r="H308" s="172">
        <v>2</v>
      </c>
      <c r="I308" s="173"/>
      <c r="J308" s="174">
        <f>ROUND(I308*H308,2)</f>
        <v>0</v>
      </c>
      <c r="K308" s="170" t="s">
        <v>5</v>
      </c>
      <c r="L308" s="38"/>
      <c r="M308" s="175" t="s">
        <v>5</v>
      </c>
      <c r="N308" s="176" t="s">
        <v>41</v>
      </c>
      <c r="O308" s="39"/>
      <c r="P308" s="177">
        <f>O308*H308</f>
        <v>0</v>
      </c>
      <c r="Q308" s="177">
        <v>0</v>
      </c>
      <c r="R308" s="177">
        <f>Q308*H308</f>
        <v>0</v>
      </c>
      <c r="S308" s="177">
        <v>0</v>
      </c>
      <c r="T308" s="178">
        <f>S308*H308</f>
        <v>0</v>
      </c>
      <c r="AR308" s="21" t="s">
        <v>121</v>
      </c>
      <c r="AT308" s="21" t="s">
        <v>116</v>
      </c>
      <c r="AU308" s="21" t="s">
        <v>80</v>
      </c>
      <c r="AY308" s="21" t="s">
        <v>114</v>
      </c>
      <c r="BE308" s="179">
        <f>IF(N308="základní",J308,0)</f>
        <v>0</v>
      </c>
      <c r="BF308" s="179">
        <f>IF(N308="snížená",J308,0)</f>
        <v>0</v>
      </c>
      <c r="BG308" s="179">
        <f>IF(N308="zákl. přenesená",J308,0)</f>
        <v>0</v>
      </c>
      <c r="BH308" s="179">
        <f>IF(N308="sníž. přenesená",J308,0)</f>
        <v>0</v>
      </c>
      <c r="BI308" s="179">
        <f>IF(N308="nulová",J308,0)</f>
        <v>0</v>
      </c>
      <c r="BJ308" s="21" t="s">
        <v>78</v>
      </c>
      <c r="BK308" s="179">
        <f>ROUND(I308*H308,2)</f>
        <v>0</v>
      </c>
      <c r="BL308" s="21" t="s">
        <v>121</v>
      </c>
      <c r="BM308" s="21" t="s">
        <v>512</v>
      </c>
    </row>
    <row r="309" spans="2:47" s="1" customFormat="1" ht="27">
      <c r="B309" s="38"/>
      <c r="D309" s="180" t="s">
        <v>123</v>
      </c>
      <c r="F309" s="181" t="s">
        <v>513</v>
      </c>
      <c r="I309" s="182"/>
      <c r="L309" s="38"/>
      <c r="M309" s="183"/>
      <c r="N309" s="39"/>
      <c r="O309" s="39"/>
      <c r="P309" s="39"/>
      <c r="Q309" s="39"/>
      <c r="R309" s="39"/>
      <c r="S309" s="39"/>
      <c r="T309" s="67"/>
      <c r="AT309" s="21" t="s">
        <v>123</v>
      </c>
      <c r="AU309" s="21" t="s">
        <v>80</v>
      </c>
    </row>
    <row r="310" spans="2:51" s="11" customFormat="1" ht="13.5">
      <c r="B310" s="184"/>
      <c r="D310" s="185" t="s">
        <v>125</v>
      </c>
      <c r="E310" s="186" t="s">
        <v>5</v>
      </c>
      <c r="F310" s="187" t="s">
        <v>503</v>
      </c>
      <c r="H310" s="188">
        <v>2</v>
      </c>
      <c r="I310" s="189"/>
      <c r="L310" s="184"/>
      <c r="M310" s="190"/>
      <c r="N310" s="191"/>
      <c r="O310" s="191"/>
      <c r="P310" s="191"/>
      <c r="Q310" s="191"/>
      <c r="R310" s="191"/>
      <c r="S310" s="191"/>
      <c r="T310" s="192"/>
      <c r="AT310" s="193" t="s">
        <v>125</v>
      </c>
      <c r="AU310" s="193" t="s">
        <v>80</v>
      </c>
      <c r="AV310" s="11" t="s">
        <v>80</v>
      </c>
      <c r="AW310" s="11" t="s">
        <v>34</v>
      </c>
      <c r="AX310" s="11" t="s">
        <v>78</v>
      </c>
      <c r="AY310" s="193" t="s">
        <v>114</v>
      </c>
    </row>
    <row r="311" spans="2:65" s="1" customFormat="1" ht="22.5" customHeight="1">
      <c r="B311" s="167"/>
      <c r="C311" s="168" t="s">
        <v>514</v>
      </c>
      <c r="D311" s="168" t="s">
        <v>116</v>
      </c>
      <c r="E311" s="169" t="s">
        <v>515</v>
      </c>
      <c r="F311" s="170" t="s">
        <v>516</v>
      </c>
      <c r="G311" s="171" t="s">
        <v>488</v>
      </c>
      <c r="H311" s="172">
        <v>2</v>
      </c>
      <c r="I311" s="173"/>
      <c r="J311" s="174">
        <f>ROUND(I311*H311,2)</f>
        <v>0</v>
      </c>
      <c r="K311" s="170" t="s">
        <v>5</v>
      </c>
      <c r="L311" s="38"/>
      <c r="M311" s="175" t="s">
        <v>5</v>
      </c>
      <c r="N311" s="176" t="s">
        <v>41</v>
      </c>
      <c r="O311" s="39"/>
      <c r="P311" s="177">
        <f>O311*H311</f>
        <v>0</v>
      </c>
      <c r="Q311" s="177">
        <v>0</v>
      </c>
      <c r="R311" s="177">
        <f>Q311*H311</f>
        <v>0</v>
      </c>
      <c r="S311" s="177">
        <v>0</v>
      </c>
      <c r="T311" s="178">
        <f>S311*H311</f>
        <v>0</v>
      </c>
      <c r="AR311" s="21" t="s">
        <v>121</v>
      </c>
      <c r="AT311" s="21" t="s">
        <v>116</v>
      </c>
      <c r="AU311" s="21" t="s">
        <v>80</v>
      </c>
      <c r="AY311" s="21" t="s">
        <v>114</v>
      </c>
      <c r="BE311" s="179">
        <f>IF(N311="základní",J311,0)</f>
        <v>0</v>
      </c>
      <c r="BF311" s="179">
        <f>IF(N311="snížená",J311,0)</f>
        <v>0</v>
      </c>
      <c r="BG311" s="179">
        <f>IF(N311="zákl. přenesená",J311,0)</f>
        <v>0</v>
      </c>
      <c r="BH311" s="179">
        <f>IF(N311="sníž. přenesená",J311,0)</f>
        <v>0</v>
      </c>
      <c r="BI311" s="179">
        <f>IF(N311="nulová",J311,0)</f>
        <v>0</v>
      </c>
      <c r="BJ311" s="21" t="s">
        <v>78</v>
      </c>
      <c r="BK311" s="179">
        <f>ROUND(I311*H311,2)</f>
        <v>0</v>
      </c>
      <c r="BL311" s="21" t="s">
        <v>121</v>
      </c>
      <c r="BM311" s="21" t="s">
        <v>517</v>
      </c>
    </row>
    <row r="312" spans="2:47" s="1" customFormat="1" ht="13.5">
      <c r="B312" s="38"/>
      <c r="D312" s="180" t="s">
        <v>123</v>
      </c>
      <c r="F312" s="181" t="s">
        <v>518</v>
      </c>
      <c r="I312" s="182"/>
      <c r="L312" s="38"/>
      <c r="M312" s="183"/>
      <c r="N312" s="39"/>
      <c r="O312" s="39"/>
      <c r="P312" s="39"/>
      <c r="Q312" s="39"/>
      <c r="R312" s="39"/>
      <c r="S312" s="39"/>
      <c r="T312" s="67"/>
      <c r="AT312" s="21" t="s">
        <v>123</v>
      </c>
      <c r="AU312" s="21" t="s">
        <v>80</v>
      </c>
    </row>
    <row r="313" spans="2:51" s="11" customFormat="1" ht="13.5">
      <c r="B313" s="184"/>
      <c r="D313" s="185" t="s">
        <v>125</v>
      </c>
      <c r="E313" s="186" t="s">
        <v>5</v>
      </c>
      <c r="F313" s="187" t="s">
        <v>503</v>
      </c>
      <c r="H313" s="188">
        <v>2</v>
      </c>
      <c r="I313" s="189"/>
      <c r="L313" s="184"/>
      <c r="M313" s="190"/>
      <c r="N313" s="191"/>
      <c r="O313" s="191"/>
      <c r="P313" s="191"/>
      <c r="Q313" s="191"/>
      <c r="R313" s="191"/>
      <c r="S313" s="191"/>
      <c r="T313" s="192"/>
      <c r="AT313" s="193" t="s">
        <v>125</v>
      </c>
      <c r="AU313" s="193" t="s">
        <v>80</v>
      </c>
      <c r="AV313" s="11" t="s">
        <v>80</v>
      </c>
      <c r="AW313" s="11" t="s">
        <v>34</v>
      </c>
      <c r="AX313" s="11" t="s">
        <v>78</v>
      </c>
      <c r="AY313" s="193" t="s">
        <v>114</v>
      </c>
    </row>
    <row r="314" spans="2:65" s="1" customFormat="1" ht="22.5" customHeight="1">
      <c r="B314" s="167"/>
      <c r="C314" s="168" t="s">
        <v>519</v>
      </c>
      <c r="D314" s="168" t="s">
        <v>116</v>
      </c>
      <c r="E314" s="169" t="s">
        <v>520</v>
      </c>
      <c r="F314" s="170" t="s">
        <v>521</v>
      </c>
      <c r="G314" s="171" t="s">
        <v>488</v>
      </c>
      <c r="H314" s="172">
        <v>2</v>
      </c>
      <c r="I314" s="173"/>
      <c r="J314" s="174">
        <f>ROUND(I314*H314,2)</f>
        <v>0</v>
      </c>
      <c r="K314" s="170" t="s">
        <v>5</v>
      </c>
      <c r="L314" s="38"/>
      <c r="M314" s="175" t="s">
        <v>5</v>
      </c>
      <c r="N314" s="176" t="s">
        <v>41</v>
      </c>
      <c r="O314" s="39"/>
      <c r="P314" s="177">
        <f>O314*H314</f>
        <v>0</v>
      </c>
      <c r="Q314" s="177">
        <v>0</v>
      </c>
      <c r="R314" s="177">
        <f>Q314*H314</f>
        <v>0</v>
      </c>
      <c r="S314" s="177">
        <v>0</v>
      </c>
      <c r="T314" s="178">
        <f>S314*H314</f>
        <v>0</v>
      </c>
      <c r="AR314" s="21" t="s">
        <v>121</v>
      </c>
      <c r="AT314" s="21" t="s">
        <v>116</v>
      </c>
      <c r="AU314" s="21" t="s">
        <v>80</v>
      </c>
      <c r="AY314" s="21" t="s">
        <v>114</v>
      </c>
      <c r="BE314" s="179">
        <f>IF(N314="základní",J314,0)</f>
        <v>0</v>
      </c>
      <c r="BF314" s="179">
        <f>IF(N314="snížená",J314,0)</f>
        <v>0</v>
      </c>
      <c r="BG314" s="179">
        <f>IF(N314="zákl. přenesená",J314,0)</f>
        <v>0</v>
      </c>
      <c r="BH314" s="179">
        <f>IF(N314="sníž. přenesená",J314,0)</f>
        <v>0</v>
      </c>
      <c r="BI314" s="179">
        <f>IF(N314="nulová",J314,0)</f>
        <v>0</v>
      </c>
      <c r="BJ314" s="21" t="s">
        <v>78</v>
      </c>
      <c r="BK314" s="179">
        <f>ROUND(I314*H314,2)</f>
        <v>0</v>
      </c>
      <c r="BL314" s="21" t="s">
        <v>121</v>
      </c>
      <c r="BM314" s="21" t="s">
        <v>522</v>
      </c>
    </row>
    <row r="315" spans="2:47" s="1" customFormat="1" ht="13.5">
      <c r="B315" s="38"/>
      <c r="D315" s="180" t="s">
        <v>123</v>
      </c>
      <c r="F315" s="181" t="s">
        <v>523</v>
      </c>
      <c r="I315" s="182"/>
      <c r="L315" s="38"/>
      <c r="M315" s="183"/>
      <c r="N315" s="39"/>
      <c r="O315" s="39"/>
      <c r="P315" s="39"/>
      <c r="Q315" s="39"/>
      <c r="R315" s="39"/>
      <c r="S315" s="39"/>
      <c r="T315" s="67"/>
      <c r="AT315" s="21" t="s">
        <v>123</v>
      </c>
      <c r="AU315" s="21" t="s">
        <v>80</v>
      </c>
    </row>
    <row r="316" spans="2:51" s="11" customFormat="1" ht="13.5">
      <c r="B316" s="184"/>
      <c r="D316" s="185" t="s">
        <v>125</v>
      </c>
      <c r="E316" s="186" t="s">
        <v>5</v>
      </c>
      <c r="F316" s="187" t="s">
        <v>503</v>
      </c>
      <c r="H316" s="188">
        <v>2</v>
      </c>
      <c r="I316" s="189"/>
      <c r="L316" s="184"/>
      <c r="M316" s="190"/>
      <c r="N316" s="191"/>
      <c r="O316" s="191"/>
      <c r="P316" s="191"/>
      <c r="Q316" s="191"/>
      <c r="R316" s="191"/>
      <c r="S316" s="191"/>
      <c r="T316" s="192"/>
      <c r="AT316" s="193" t="s">
        <v>125</v>
      </c>
      <c r="AU316" s="193" t="s">
        <v>80</v>
      </c>
      <c r="AV316" s="11" t="s">
        <v>80</v>
      </c>
      <c r="AW316" s="11" t="s">
        <v>34</v>
      </c>
      <c r="AX316" s="11" t="s">
        <v>78</v>
      </c>
      <c r="AY316" s="193" t="s">
        <v>114</v>
      </c>
    </row>
    <row r="317" spans="2:65" s="1" customFormat="1" ht="44.25" customHeight="1">
      <c r="B317" s="167"/>
      <c r="C317" s="168" t="s">
        <v>524</v>
      </c>
      <c r="D317" s="168" t="s">
        <v>116</v>
      </c>
      <c r="E317" s="169" t="s">
        <v>525</v>
      </c>
      <c r="F317" s="170" t="s">
        <v>526</v>
      </c>
      <c r="G317" s="171" t="s">
        <v>488</v>
      </c>
      <c r="H317" s="172">
        <v>1</v>
      </c>
      <c r="I317" s="173"/>
      <c r="J317" s="174">
        <f>ROUND(I317*H317,2)</f>
        <v>0</v>
      </c>
      <c r="K317" s="170" t="s">
        <v>5</v>
      </c>
      <c r="L317" s="38"/>
      <c r="M317" s="175" t="s">
        <v>5</v>
      </c>
      <c r="N317" s="176" t="s">
        <v>41</v>
      </c>
      <c r="O317" s="39"/>
      <c r="P317" s="177">
        <f>O317*H317</f>
        <v>0</v>
      </c>
      <c r="Q317" s="177">
        <v>0</v>
      </c>
      <c r="R317" s="177">
        <f>Q317*H317</f>
        <v>0</v>
      </c>
      <c r="S317" s="177">
        <v>0</v>
      </c>
      <c r="T317" s="178">
        <f>S317*H317</f>
        <v>0</v>
      </c>
      <c r="AR317" s="21" t="s">
        <v>121</v>
      </c>
      <c r="AT317" s="21" t="s">
        <v>116</v>
      </c>
      <c r="AU317" s="21" t="s">
        <v>80</v>
      </c>
      <c r="AY317" s="21" t="s">
        <v>114</v>
      </c>
      <c r="BE317" s="179">
        <f>IF(N317="základní",J317,0)</f>
        <v>0</v>
      </c>
      <c r="BF317" s="179">
        <f>IF(N317="snížená",J317,0)</f>
        <v>0</v>
      </c>
      <c r="BG317" s="179">
        <f>IF(N317="zákl. přenesená",J317,0)</f>
        <v>0</v>
      </c>
      <c r="BH317" s="179">
        <f>IF(N317="sníž. přenesená",J317,0)</f>
        <v>0</v>
      </c>
      <c r="BI317" s="179">
        <f>IF(N317="nulová",J317,0)</f>
        <v>0</v>
      </c>
      <c r="BJ317" s="21" t="s">
        <v>78</v>
      </c>
      <c r="BK317" s="179">
        <f>ROUND(I317*H317,2)</f>
        <v>0</v>
      </c>
      <c r="BL317" s="21" t="s">
        <v>121</v>
      </c>
      <c r="BM317" s="21" t="s">
        <v>527</v>
      </c>
    </row>
    <row r="318" spans="2:47" s="1" customFormat="1" ht="40.5">
      <c r="B318" s="38"/>
      <c r="D318" s="180" t="s">
        <v>123</v>
      </c>
      <c r="F318" s="181" t="s">
        <v>528</v>
      </c>
      <c r="I318" s="182"/>
      <c r="L318" s="38"/>
      <c r="M318" s="183"/>
      <c r="N318" s="39"/>
      <c r="O318" s="39"/>
      <c r="P318" s="39"/>
      <c r="Q318" s="39"/>
      <c r="R318" s="39"/>
      <c r="S318" s="39"/>
      <c r="T318" s="67"/>
      <c r="AT318" s="21" t="s">
        <v>123</v>
      </c>
      <c r="AU318" s="21" t="s">
        <v>80</v>
      </c>
    </row>
    <row r="319" spans="2:51" s="11" customFormat="1" ht="13.5">
      <c r="B319" s="184"/>
      <c r="D319" s="185" t="s">
        <v>125</v>
      </c>
      <c r="E319" s="186" t="s">
        <v>5</v>
      </c>
      <c r="F319" s="187" t="s">
        <v>529</v>
      </c>
      <c r="H319" s="188">
        <v>1</v>
      </c>
      <c r="I319" s="189"/>
      <c r="L319" s="184"/>
      <c r="M319" s="190"/>
      <c r="N319" s="191"/>
      <c r="O319" s="191"/>
      <c r="P319" s="191"/>
      <c r="Q319" s="191"/>
      <c r="R319" s="191"/>
      <c r="S319" s="191"/>
      <c r="T319" s="192"/>
      <c r="AT319" s="193" t="s">
        <v>125</v>
      </c>
      <c r="AU319" s="193" t="s">
        <v>80</v>
      </c>
      <c r="AV319" s="11" t="s">
        <v>80</v>
      </c>
      <c r="AW319" s="11" t="s">
        <v>34</v>
      </c>
      <c r="AX319" s="11" t="s">
        <v>78</v>
      </c>
      <c r="AY319" s="193" t="s">
        <v>114</v>
      </c>
    </row>
    <row r="320" spans="2:65" s="1" customFormat="1" ht="44.25" customHeight="1">
      <c r="B320" s="167"/>
      <c r="C320" s="168" t="s">
        <v>530</v>
      </c>
      <c r="D320" s="168" t="s">
        <v>116</v>
      </c>
      <c r="E320" s="169" t="s">
        <v>531</v>
      </c>
      <c r="F320" s="170" t="s">
        <v>532</v>
      </c>
      <c r="G320" s="171" t="s">
        <v>488</v>
      </c>
      <c r="H320" s="172">
        <v>2</v>
      </c>
      <c r="I320" s="173"/>
      <c r="J320" s="174">
        <f>ROUND(I320*H320,2)</f>
        <v>0</v>
      </c>
      <c r="K320" s="170" t="s">
        <v>5</v>
      </c>
      <c r="L320" s="38"/>
      <c r="M320" s="175" t="s">
        <v>5</v>
      </c>
      <c r="N320" s="176" t="s">
        <v>41</v>
      </c>
      <c r="O320" s="39"/>
      <c r="P320" s="177">
        <f>O320*H320</f>
        <v>0</v>
      </c>
      <c r="Q320" s="177">
        <v>0</v>
      </c>
      <c r="R320" s="177">
        <f>Q320*H320</f>
        <v>0</v>
      </c>
      <c r="S320" s="177">
        <v>0</v>
      </c>
      <c r="T320" s="178">
        <f>S320*H320</f>
        <v>0</v>
      </c>
      <c r="AR320" s="21" t="s">
        <v>121</v>
      </c>
      <c r="AT320" s="21" t="s">
        <v>116</v>
      </c>
      <c r="AU320" s="21" t="s">
        <v>80</v>
      </c>
      <c r="AY320" s="21" t="s">
        <v>114</v>
      </c>
      <c r="BE320" s="179">
        <f>IF(N320="základní",J320,0)</f>
        <v>0</v>
      </c>
      <c r="BF320" s="179">
        <f>IF(N320="snížená",J320,0)</f>
        <v>0</v>
      </c>
      <c r="BG320" s="179">
        <f>IF(N320="zákl. přenesená",J320,0)</f>
        <v>0</v>
      </c>
      <c r="BH320" s="179">
        <f>IF(N320="sníž. přenesená",J320,0)</f>
        <v>0</v>
      </c>
      <c r="BI320" s="179">
        <f>IF(N320="nulová",J320,0)</f>
        <v>0</v>
      </c>
      <c r="BJ320" s="21" t="s">
        <v>78</v>
      </c>
      <c r="BK320" s="179">
        <f>ROUND(I320*H320,2)</f>
        <v>0</v>
      </c>
      <c r="BL320" s="21" t="s">
        <v>121</v>
      </c>
      <c r="BM320" s="21" t="s">
        <v>533</v>
      </c>
    </row>
    <row r="321" spans="2:47" s="1" customFormat="1" ht="40.5">
      <c r="B321" s="38"/>
      <c r="D321" s="180" t="s">
        <v>123</v>
      </c>
      <c r="F321" s="181" t="s">
        <v>532</v>
      </c>
      <c r="I321" s="182"/>
      <c r="L321" s="38"/>
      <c r="M321" s="183"/>
      <c r="N321" s="39"/>
      <c r="O321" s="39"/>
      <c r="P321" s="39"/>
      <c r="Q321" s="39"/>
      <c r="R321" s="39"/>
      <c r="S321" s="39"/>
      <c r="T321" s="67"/>
      <c r="AT321" s="21" t="s">
        <v>123</v>
      </c>
      <c r="AU321" s="21" t="s">
        <v>80</v>
      </c>
    </row>
    <row r="322" spans="2:51" s="11" customFormat="1" ht="13.5">
      <c r="B322" s="184"/>
      <c r="D322" s="185" t="s">
        <v>125</v>
      </c>
      <c r="E322" s="186" t="s">
        <v>5</v>
      </c>
      <c r="F322" s="187" t="s">
        <v>503</v>
      </c>
      <c r="H322" s="188">
        <v>2</v>
      </c>
      <c r="I322" s="189"/>
      <c r="L322" s="184"/>
      <c r="M322" s="190"/>
      <c r="N322" s="191"/>
      <c r="O322" s="191"/>
      <c r="P322" s="191"/>
      <c r="Q322" s="191"/>
      <c r="R322" s="191"/>
      <c r="S322" s="191"/>
      <c r="T322" s="192"/>
      <c r="AT322" s="193" t="s">
        <v>125</v>
      </c>
      <c r="AU322" s="193" t="s">
        <v>80</v>
      </c>
      <c r="AV322" s="11" t="s">
        <v>80</v>
      </c>
      <c r="AW322" s="11" t="s">
        <v>34</v>
      </c>
      <c r="AX322" s="11" t="s">
        <v>78</v>
      </c>
      <c r="AY322" s="193" t="s">
        <v>114</v>
      </c>
    </row>
    <row r="323" spans="2:65" s="1" customFormat="1" ht="31.5" customHeight="1">
      <c r="B323" s="167"/>
      <c r="C323" s="168" t="s">
        <v>534</v>
      </c>
      <c r="D323" s="168" t="s">
        <v>116</v>
      </c>
      <c r="E323" s="169" t="s">
        <v>535</v>
      </c>
      <c r="F323" s="170" t="s">
        <v>536</v>
      </c>
      <c r="G323" s="171" t="s">
        <v>488</v>
      </c>
      <c r="H323" s="172">
        <v>1</v>
      </c>
      <c r="I323" s="173"/>
      <c r="J323" s="174">
        <f>ROUND(I323*H323,2)</f>
        <v>0</v>
      </c>
      <c r="K323" s="170" t="s">
        <v>5</v>
      </c>
      <c r="L323" s="38"/>
      <c r="M323" s="175" t="s">
        <v>5</v>
      </c>
      <c r="N323" s="176" t="s">
        <v>41</v>
      </c>
      <c r="O323" s="39"/>
      <c r="P323" s="177">
        <f>O323*H323</f>
        <v>0</v>
      </c>
      <c r="Q323" s="177">
        <v>3.3075</v>
      </c>
      <c r="R323" s="177">
        <f>Q323*H323</f>
        <v>3.3075</v>
      </c>
      <c r="S323" s="177">
        <v>0</v>
      </c>
      <c r="T323" s="178">
        <f>S323*H323</f>
        <v>0</v>
      </c>
      <c r="AR323" s="21" t="s">
        <v>121</v>
      </c>
      <c r="AT323" s="21" t="s">
        <v>116</v>
      </c>
      <c r="AU323" s="21" t="s">
        <v>80</v>
      </c>
      <c r="AY323" s="21" t="s">
        <v>114</v>
      </c>
      <c r="BE323" s="179">
        <f>IF(N323="základní",J323,0)</f>
        <v>0</v>
      </c>
      <c r="BF323" s="179">
        <f>IF(N323="snížená",J323,0)</f>
        <v>0</v>
      </c>
      <c r="BG323" s="179">
        <f>IF(N323="zákl. přenesená",J323,0)</f>
        <v>0</v>
      </c>
      <c r="BH323" s="179">
        <f>IF(N323="sníž. přenesená",J323,0)</f>
        <v>0</v>
      </c>
      <c r="BI323" s="179">
        <f>IF(N323="nulová",J323,0)</f>
        <v>0</v>
      </c>
      <c r="BJ323" s="21" t="s">
        <v>78</v>
      </c>
      <c r="BK323" s="179">
        <f>ROUND(I323*H323,2)</f>
        <v>0</v>
      </c>
      <c r="BL323" s="21" t="s">
        <v>121</v>
      </c>
      <c r="BM323" s="21" t="s">
        <v>537</v>
      </c>
    </row>
    <row r="324" spans="2:47" s="1" customFormat="1" ht="67.5">
      <c r="B324" s="38"/>
      <c r="D324" s="180" t="s">
        <v>123</v>
      </c>
      <c r="F324" s="181" t="s">
        <v>538</v>
      </c>
      <c r="I324" s="182"/>
      <c r="L324" s="38"/>
      <c r="M324" s="183"/>
      <c r="N324" s="39"/>
      <c r="O324" s="39"/>
      <c r="P324" s="39"/>
      <c r="Q324" s="39"/>
      <c r="R324" s="39"/>
      <c r="S324" s="39"/>
      <c r="T324" s="67"/>
      <c r="AT324" s="21" t="s">
        <v>123</v>
      </c>
      <c r="AU324" s="21" t="s">
        <v>80</v>
      </c>
    </row>
    <row r="325" spans="2:51" s="11" customFormat="1" ht="13.5">
      <c r="B325" s="184"/>
      <c r="D325" s="185" t="s">
        <v>125</v>
      </c>
      <c r="E325" s="186" t="s">
        <v>5</v>
      </c>
      <c r="F325" s="187" t="s">
        <v>529</v>
      </c>
      <c r="H325" s="188">
        <v>1</v>
      </c>
      <c r="I325" s="189"/>
      <c r="L325" s="184"/>
      <c r="M325" s="190"/>
      <c r="N325" s="191"/>
      <c r="O325" s="191"/>
      <c r="P325" s="191"/>
      <c r="Q325" s="191"/>
      <c r="R325" s="191"/>
      <c r="S325" s="191"/>
      <c r="T325" s="192"/>
      <c r="AT325" s="193" t="s">
        <v>125</v>
      </c>
      <c r="AU325" s="193" t="s">
        <v>80</v>
      </c>
      <c r="AV325" s="11" t="s">
        <v>80</v>
      </c>
      <c r="AW325" s="11" t="s">
        <v>34</v>
      </c>
      <c r="AX325" s="11" t="s">
        <v>78</v>
      </c>
      <c r="AY325" s="193" t="s">
        <v>114</v>
      </c>
    </row>
    <row r="326" spans="2:65" s="1" customFormat="1" ht="22.5" customHeight="1">
      <c r="B326" s="167"/>
      <c r="C326" s="168" t="s">
        <v>539</v>
      </c>
      <c r="D326" s="168" t="s">
        <v>116</v>
      </c>
      <c r="E326" s="169" t="s">
        <v>540</v>
      </c>
      <c r="F326" s="170" t="s">
        <v>541</v>
      </c>
      <c r="G326" s="171" t="s">
        <v>169</v>
      </c>
      <c r="H326" s="172">
        <v>3</v>
      </c>
      <c r="I326" s="173"/>
      <c r="J326" s="174">
        <f>ROUND(I326*H326,2)</f>
        <v>0</v>
      </c>
      <c r="K326" s="170" t="s">
        <v>5</v>
      </c>
      <c r="L326" s="38"/>
      <c r="M326" s="175" t="s">
        <v>5</v>
      </c>
      <c r="N326" s="176" t="s">
        <v>41</v>
      </c>
      <c r="O326" s="39"/>
      <c r="P326" s="177">
        <f>O326*H326</f>
        <v>0</v>
      </c>
      <c r="Q326" s="177">
        <v>0.00468</v>
      </c>
      <c r="R326" s="177">
        <f>Q326*H326</f>
        <v>0.01404</v>
      </c>
      <c r="S326" s="177">
        <v>0</v>
      </c>
      <c r="T326" s="178">
        <f>S326*H326</f>
        <v>0</v>
      </c>
      <c r="AR326" s="21" t="s">
        <v>121</v>
      </c>
      <c r="AT326" s="21" t="s">
        <v>116</v>
      </c>
      <c r="AU326" s="21" t="s">
        <v>80</v>
      </c>
      <c r="AY326" s="21" t="s">
        <v>114</v>
      </c>
      <c r="BE326" s="179">
        <f>IF(N326="základní",J326,0)</f>
        <v>0</v>
      </c>
      <c r="BF326" s="179">
        <f>IF(N326="snížená",J326,0)</f>
        <v>0</v>
      </c>
      <c r="BG326" s="179">
        <f>IF(N326="zákl. přenesená",J326,0)</f>
        <v>0</v>
      </c>
      <c r="BH326" s="179">
        <f>IF(N326="sníž. přenesená",J326,0)</f>
        <v>0</v>
      </c>
      <c r="BI326" s="179">
        <f>IF(N326="nulová",J326,0)</f>
        <v>0</v>
      </c>
      <c r="BJ326" s="21" t="s">
        <v>78</v>
      </c>
      <c r="BK326" s="179">
        <f>ROUND(I326*H326,2)</f>
        <v>0</v>
      </c>
      <c r="BL326" s="21" t="s">
        <v>121</v>
      </c>
      <c r="BM326" s="21" t="s">
        <v>542</v>
      </c>
    </row>
    <row r="327" spans="2:47" s="1" customFormat="1" ht="13.5">
      <c r="B327" s="38"/>
      <c r="D327" s="180" t="s">
        <v>123</v>
      </c>
      <c r="F327" s="181" t="s">
        <v>541</v>
      </c>
      <c r="I327" s="182"/>
      <c r="L327" s="38"/>
      <c r="M327" s="183"/>
      <c r="N327" s="39"/>
      <c r="O327" s="39"/>
      <c r="P327" s="39"/>
      <c r="Q327" s="39"/>
      <c r="R327" s="39"/>
      <c r="S327" s="39"/>
      <c r="T327" s="67"/>
      <c r="AT327" s="21" t="s">
        <v>123</v>
      </c>
      <c r="AU327" s="21" t="s">
        <v>80</v>
      </c>
    </row>
    <row r="328" spans="2:51" s="11" customFormat="1" ht="13.5">
      <c r="B328" s="184"/>
      <c r="D328" s="185" t="s">
        <v>125</v>
      </c>
      <c r="E328" s="186" t="s">
        <v>5</v>
      </c>
      <c r="F328" s="187" t="s">
        <v>543</v>
      </c>
      <c r="H328" s="188">
        <v>3</v>
      </c>
      <c r="I328" s="189"/>
      <c r="L328" s="184"/>
      <c r="M328" s="190"/>
      <c r="N328" s="191"/>
      <c r="O328" s="191"/>
      <c r="P328" s="191"/>
      <c r="Q328" s="191"/>
      <c r="R328" s="191"/>
      <c r="S328" s="191"/>
      <c r="T328" s="192"/>
      <c r="AT328" s="193" t="s">
        <v>125</v>
      </c>
      <c r="AU328" s="193" t="s">
        <v>80</v>
      </c>
      <c r="AV328" s="11" t="s">
        <v>80</v>
      </c>
      <c r="AW328" s="11" t="s">
        <v>34</v>
      </c>
      <c r="AX328" s="11" t="s">
        <v>78</v>
      </c>
      <c r="AY328" s="193" t="s">
        <v>114</v>
      </c>
    </row>
    <row r="329" spans="2:65" s="1" customFormat="1" ht="22.5" customHeight="1">
      <c r="B329" s="167"/>
      <c r="C329" s="168" t="s">
        <v>544</v>
      </c>
      <c r="D329" s="168" t="s">
        <v>116</v>
      </c>
      <c r="E329" s="169" t="s">
        <v>545</v>
      </c>
      <c r="F329" s="170" t="s">
        <v>546</v>
      </c>
      <c r="G329" s="171" t="s">
        <v>169</v>
      </c>
      <c r="H329" s="172">
        <v>2</v>
      </c>
      <c r="I329" s="173"/>
      <c r="J329" s="174">
        <f>ROUND(I329*H329,2)</f>
        <v>0</v>
      </c>
      <c r="K329" s="170" t="s">
        <v>5</v>
      </c>
      <c r="L329" s="38"/>
      <c r="M329" s="175" t="s">
        <v>5</v>
      </c>
      <c r="N329" s="176" t="s">
        <v>41</v>
      </c>
      <c r="O329" s="39"/>
      <c r="P329" s="177">
        <f>O329*H329</f>
        <v>0</v>
      </c>
      <c r="Q329" s="177">
        <v>0.00468</v>
      </c>
      <c r="R329" s="177">
        <f>Q329*H329</f>
        <v>0.00936</v>
      </c>
      <c r="S329" s="177">
        <v>0</v>
      </c>
      <c r="T329" s="178">
        <f>S329*H329</f>
        <v>0</v>
      </c>
      <c r="AR329" s="21" t="s">
        <v>121</v>
      </c>
      <c r="AT329" s="21" t="s">
        <v>116</v>
      </c>
      <c r="AU329" s="21" t="s">
        <v>80</v>
      </c>
      <c r="AY329" s="21" t="s">
        <v>114</v>
      </c>
      <c r="BE329" s="179">
        <f>IF(N329="základní",J329,0)</f>
        <v>0</v>
      </c>
      <c r="BF329" s="179">
        <f>IF(N329="snížená",J329,0)</f>
        <v>0</v>
      </c>
      <c r="BG329" s="179">
        <f>IF(N329="zákl. přenesená",J329,0)</f>
        <v>0</v>
      </c>
      <c r="BH329" s="179">
        <f>IF(N329="sníž. přenesená",J329,0)</f>
        <v>0</v>
      </c>
      <c r="BI329" s="179">
        <f>IF(N329="nulová",J329,0)</f>
        <v>0</v>
      </c>
      <c r="BJ329" s="21" t="s">
        <v>78</v>
      </c>
      <c r="BK329" s="179">
        <f>ROUND(I329*H329,2)</f>
        <v>0</v>
      </c>
      <c r="BL329" s="21" t="s">
        <v>121</v>
      </c>
      <c r="BM329" s="21" t="s">
        <v>547</v>
      </c>
    </row>
    <row r="330" spans="2:47" s="1" customFormat="1" ht="13.5">
      <c r="B330" s="38"/>
      <c r="D330" s="180" t="s">
        <v>123</v>
      </c>
      <c r="F330" s="181" t="s">
        <v>546</v>
      </c>
      <c r="I330" s="182"/>
      <c r="L330" s="38"/>
      <c r="M330" s="183"/>
      <c r="N330" s="39"/>
      <c r="O330" s="39"/>
      <c r="P330" s="39"/>
      <c r="Q330" s="39"/>
      <c r="R330" s="39"/>
      <c r="S330" s="39"/>
      <c r="T330" s="67"/>
      <c r="AT330" s="21" t="s">
        <v>123</v>
      </c>
      <c r="AU330" s="21" t="s">
        <v>80</v>
      </c>
    </row>
    <row r="331" spans="2:51" s="11" customFormat="1" ht="13.5">
      <c r="B331" s="184"/>
      <c r="D331" s="185" t="s">
        <v>125</v>
      </c>
      <c r="E331" s="186" t="s">
        <v>5</v>
      </c>
      <c r="F331" s="187" t="s">
        <v>548</v>
      </c>
      <c r="H331" s="188">
        <v>2</v>
      </c>
      <c r="I331" s="189"/>
      <c r="L331" s="184"/>
      <c r="M331" s="190"/>
      <c r="N331" s="191"/>
      <c r="O331" s="191"/>
      <c r="P331" s="191"/>
      <c r="Q331" s="191"/>
      <c r="R331" s="191"/>
      <c r="S331" s="191"/>
      <c r="T331" s="192"/>
      <c r="AT331" s="193" t="s">
        <v>125</v>
      </c>
      <c r="AU331" s="193" t="s">
        <v>80</v>
      </c>
      <c r="AV331" s="11" t="s">
        <v>80</v>
      </c>
      <c r="AW331" s="11" t="s">
        <v>34</v>
      </c>
      <c r="AX331" s="11" t="s">
        <v>78</v>
      </c>
      <c r="AY331" s="193" t="s">
        <v>114</v>
      </c>
    </row>
    <row r="332" spans="2:65" s="1" customFormat="1" ht="22.5" customHeight="1">
      <c r="B332" s="167"/>
      <c r="C332" s="168" t="s">
        <v>549</v>
      </c>
      <c r="D332" s="168" t="s">
        <v>116</v>
      </c>
      <c r="E332" s="169" t="s">
        <v>550</v>
      </c>
      <c r="F332" s="170" t="s">
        <v>551</v>
      </c>
      <c r="G332" s="171" t="s">
        <v>169</v>
      </c>
      <c r="H332" s="172">
        <v>1</v>
      </c>
      <c r="I332" s="173"/>
      <c r="J332" s="174">
        <f>ROUND(I332*H332,2)</f>
        <v>0</v>
      </c>
      <c r="K332" s="170" t="s">
        <v>5</v>
      </c>
      <c r="L332" s="38"/>
      <c r="M332" s="175" t="s">
        <v>5</v>
      </c>
      <c r="N332" s="176" t="s">
        <v>41</v>
      </c>
      <c r="O332" s="39"/>
      <c r="P332" s="177">
        <f>O332*H332</f>
        <v>0</v>
      </c>
      <c r="Q332" s="177">
        <v>0.00468</v>
      </c>
      <c r="R332" s="177">
        <f>Q332*H332</f>
        <v>0.00468</v>
      </c>
      <c r="S332" s="177">
        <v>0</v>
      </c>
      <c r="T332" s="178">
        <f>S332*H332</f>
        <v>0</v>
      </c>
      <c r="AR332" s="21" t="s">
        <v>121</v>
      </c>
      <c r="AT332" s="21" t="s">
        <v>116</v>
      </c>
      <c r="AU332" s="21" t="s">
        <v>80</v>
      </c>
      <c r="AY332" s="21" t="s">
        <v>114</v>
      </c>
      <c r="BE332" s="179">
        <f>IF(N332="základní",J332,0)</f>
        <v>0</v>
      </c>
      <c r="BF332" s="179">
        <f>IF(N332="snížená",J332,0)</f>
        <v>0</v>
      </c>
      <c r="BG332" s="179">
        <f>IF(N332="zákl. přenesená",J332,0)</f>
        <v>0</v>
      </c>
      <c r="BH332" s="179">
        <f>IF(N332="sníž. přenesená",J332,0)</f>
        <v>0</v>
      </c>
      <c r="BI332" s="179">
        <f>IF(N332="nulová",J332,0)</f>
        <v>0</v>
      </c>
      <c r="BJ332" s="21" t="s">
        <v>78</v>
      </c>
      <c r="BK332" s="179">
        <f>ROUND(I332*H332,2)</f>
        <v>0</v>
      </c>
      <c r="BL332" s="21" t="s">
        <v>121</v>
      </c>
      <c r="BM332" s="21" t="s">
        <v>552</v>
      </c>
    </row>
    <row r="333" spans="2:47" s="1" customFormat="1" ht="13.5">
      <c r="B333" s="38"/>
      <c r="D333" s="180" t="s">
        <v>123</v>
      </c>
      <c r="F333" s="181" t="s">
        <v>553</v>
      </c>
      <c r="I333" s="182"/>
      <c r="L333" s="38"/>
      <c r="M333" s="183"/>
      <c r="N333" s="39"/>
      <c r="O333" s="39"/>
      <c r="P333" s="39"/>
      <c r="Q333" s="39"/>
      <c r="R333" s="39"/>
      <c r="S333" s="39"/>
      <c r="T333" s="67"/>
      <c r="AT333" s="21" t="s">
        <v>123</v>
      </c>
      <c r="AU333" s="21" t="s">
        <v>80</v>
      </c>
    </row>
    <row r="334" spans="2:51" s="11" customFormat="1" ht="13.5">
      <c r="B334" s="184"/>
      <c r="D334" s="185" t="s">
        <v>125</v>
      </c>
      <c r="E334" s="186" t="s">
        <v>5</v>
      </c>
      <c r="F334" s="187" t="s">
        <v>262</v>
      </c>
      <c r="H334" s="188">
        <v>1</v>
      </c>
      <c r="I334" s="189"/>
      <c r="L334" s="184"/>
      <c r="M334" s="190"/>
      <c r="N334" s="191"/>
      <c r="O334" s="191"/>
      <c r="P334" s="191"/>
      <c r="Q334" s="191"/>
      <c r="R334" s="191"/>
      <c r="S334" s="191"/>
      <c r="T334" s="192"/>
      <c r="AT334" s="193" t="s">
        <v>125</v>
      </c>
      <c r="AU334" s="193" t="s">
        <v>80</v>
      </c>
      <c r="AV334" s="11" t="s">
        <v>80</v>
      </c>
      <c r="AW334" s="11" t="s">
        <v>34</v>
      </c>
      <c r="AX334" s="11" t="s">
        <v>78</v>
      </c>
      <c r="AY334" s="193" t="s">
        <v>114</v>
      </c>
    </row>
    <row r="335" spans="2:65" s="1" customFormat="1" ht="31.5" customHeight="1">
      <c r="B335" s="167"/>
      <c r="C335" s="168" t="s">
        <v>554</v>
      </c>
      <c r="D335" s="168" t="s">
        <v>116</v>
      </c>
      <c r="E335" s="169" t="s">
        <v>555</v>
      </c>
      <c r="F335" s="170" t="s">
        <v>556</v>
      </c>
      <c r="G335" s="171" t="s">
        <v>488</v>
      </c>
      <c r="H335" s="172">
        <v>2</v>
      </c>
      <c r="I335" s="173"/>
      <c r="J335" s="174">
        <f>ROUND(I335*H335,2)</f>
        <v>0</v>
      </c>
      <c r="K335" s="170" t="s">
        <v>5</v>
      </c>
      <c r="L335" s="38"/>
      <c r="M335" s="175" t="s">
        <v>5</v>
      </c>
      <c r="N335" s="176" t="s">
        <v>41</v>
      </c>
      <c r="O335" s="39"/>
      <c r="P335" s="177">
        <f>O335*H335</f>
        <v>0</v>
      </c>
      <c r="Q335" s="177">
        <v>0.04826</v>
      </c>
      <c r="R335" s="177">
        <f>Q335*H335</f>
        <v>0.09652</v>
      </c>
      <c r="S335" s="177">
        <v>0</v>
      </c>
      <c r="T335" s="178">
        <f>S335*H335</f>
        <v>0</v>
      </c>
      <c r="AR335" s="21" t="s">
        <v>121</v>
      </c>
      <c r="AT335" s="21" t="s">
        <v>116</v>
      </c>
      <c r="AU335" s="21" t="s">
        <v>80</v>
      </c>
      <c r="AY335" s="21" t="s">
        <v>114</v>
      </c>
      <c r="BE335" s="179">
        <f>IF(N335="základní",J335,0)</f>
        <v>0</v>
      </c>
      <c r="BF335" s="179">
        <f>IF(N335="snížená",J335,0)</f>
        <v>0</v>
      </c>
      <c r="BG335" s="179">
        <f>IF(N335="zákl. přenesená",J335,0)</f>
        <v>0</v>
      </c>
      <c r="BH335" s="179">
        <f>IF(N335="sníž. přenesená",J335,0)</f>
        <v>0</v>
      </c>
      <c r="BI335" s="179">
        <f>IF(N335="nulová",J335,0)</f>
        <v>0</v>
      </c>
      <c r="BJ335" s="21" t="s">
        <v>78</v>
      </c>
      <c r="BK335" s="179">
        <f>ROUND(I335*H335,2)</f>
        <v>0</v>
      </c>
      <c r="BL335" s="21" t="s">
        <v>121</v>
      </c>
      <c r="BM335" s="21" t="s">
        <v>557</v>
      </c>
    </row>
    <row r="336" spans="2:47" s="1" customFormat="1" ht="27">
      <c r="B336" s="38"/>
      <c r="D336" s="180" t="s">
        <v>123</v>
      </c>
      <c r="F336" s="181" t="s">
        <v>556</v>
      </c>
      <c r="I336" s="182"/>
      <c r="L336" s="38"/>
      <c r="M336" s="183"/>
      <c r="N336" s="39"/>
      <c r="O336" s="39"/>
      <c r="P336" s="39"/>
      <c r="Q336" s="39"/>
      <c r="R336" s="39"/>
      <c r="S336" s="39"/>
      <c r="T336" s="67"/>
      <c r="AT336" s="21" t="s">
        <v>123</v>
      </c>
      <c r="AU336" s="21" t="s">
        <v>80</v>
      </c>
    </row>
    <row r="337" spans="2:51" s="11" customFormat="1" ht="13.5">
      <c r="B337" s="184"/>
      <c r="D337" s="180" t="s">
        <v>125</v>
      </c>
      <c r="E337" s="193" t="s">
        <v>5</v>
      </c>
      <c r="F337" s="204" t="s">
        <v>503</v>
      </c>
      <c r="H337" s="205">
        <v>2</v>
      </c>
      <c r="I337" s="189"/>
      <c r="L337" s="184"/>
      <c r="M337" s="190"/>
      <c r="N337" s="191"/>
      <c r="O337" s="191"/>
      <c r="P337" s="191"/>
      <c r="Q337" s="191"/>
      <c r="R337" s="191"/>
      <c r="S337" s="191"/>
      <c r="T337" s="192"/>
      <c r="AT337" s="193" t="s">
        <v>125</v>
      </c>
      <c r="AU337" s="193" t="s">
        <v>80</v>
      </c>
      <c r="AV337" s="11" t="s">
        <v>80</v>
      </c>
      <c r="AW337" s="11" t="s">
        <v>34</v>
      </c>
      <c r="AX337" s="11" t="s">
        <v>78</v>
      </c>
      <c r="AY337" s="193" t="s">
        <v>114</v>
      </c>
    </row>
    <row r="338" spans="2:63" s="10" customFormat="1" ht="29.85" customHeight="1">
      <c r="B338" s="153"/>
      <c r="D338" s="164" t="s">
        <v>69</v>
      </c>
      <c r="E338" s="165" t="s">
        <v>161</v>
      </c>
      <c r="F338" s="165" t="s">
        <v>558</v>
      </c>
      <c r="I338" s="156"/>
      <c r="J338" s="166">
        <f>BK338</f>
        <v>0</v>
      </c>
      <c r="L338" s="153"/>
      <c r="M338" s="158"/>
      <c r="N338" s="159"/>
      <c r="O338" s="159"/>
      <c r="P338" s="160">
        <f>SUM(P339:P398)</f>
        <v>0</v>
      </c>
      <c r="Q338" s="159"/>
      <c r="R338" s="160">
        <f>SUM(R339:R398)</f>
        <v>908.1648856</v>
      </c>
      <c r="S338" s="159"/>
      <c r="T338" s="161">
        <f>SUM(T339:T398)</f>
        <v>0</v>
      </c>
      <c r="AR338" s="154" t="s">
        <v>78</v>
      </c>
      <c r="AT338" s="162" t="s">
        <v>69</v>
      </c>
      <c r="AU338" s="162" t="s">
        <v>78</v>
      </c>
      <c r="AY338" s="154" t="s">
        <v>114</v>
      </c>
      <c r="BK338" s="163">
        <f>SUM(BK339:BK398)</f>
        <v>0</v>
      </c>
    </row>
    <row r="339" spans="2:65" s="1" customFormat="1" ht="31.5" customHeight="1">
      <c r="B339" s="167"/>
      <c r="C339" s="168" t="s">
        <v>559</v>
      </c>
      <c r="D339" s="168" t="s">
        <v>116</v>
      </c>
      <c r="E339" s="169" t="s">
        <v>560</v>
      </c>
      <c r="F339" s="170" t="s">
        <v>561</v>
      </c>
      <c r="G339" s="171" t="s">
        <v>352</v>
      </c>
      <c r="H339" s="172">
        <v>44.5</v>
      </c>
      <c r="I339" s="173"/>
      <c r="J339" s="174">
        <f>ROUND(I339*H339,2)</f>
        <v>0</v>
      </c>
      <c r="K339" s="170" t="s">
        <v>5</v>
      </c>
      <c r="L339" s="38"/>
      <c r="M339" s="175" t="s">
        <v>5</v>
      </c>
      <c r="N339" s="176" t="s">
        <v>41</v>
      </c>
      <c r="O339" s="39"/>
      <c r="P339" s="177">
        <f>O339*H339</f>
        <v>0</v>
      </c>
      <c r="Q339" s="177">
        <v>0.015</v>
      </c>
      <c r="R339" s="177">
        <f>Q339*H339</f>
        <v>0.6675</v>
      </c>
      <c r="S339" s="177">
        <v>0</v>
      </c>
      <c r="T339" s="178">
        <f>S339*H339</f>
        <v>0</v>
      </c>
      <c r="AR339" s="21" t="s">
        <v>121</v>
      </c>
      <c r="AT339" s="21" t="s">
        <v>116</v>
      </c>
      <c r="AU339" s="21" t="s">
        <v>80</v>
      </c>
      <c r="AY339" s="21" t="s">
        <v>114</v>
      </c>
      <c r="BE339" s="179">
        <f>IF(N339="základní",J339,0)</f>
        <v>0</v>
      </c>
      <c r="BF339" s="179">
        <f>IF(N339="snížená",J339,0)</f>
        <v>0</v>
      </c>
      <c r="BG339" s="179">
        <f>IF(N339="zákl. přenesená",J339,0)</f>
        <v>0</v>
      </c>
      <c r="BH339" s="179">
        <f>IF(N339="sníž. přenesená",J339,0)</f>
        <v>0</v>
      </c>
      <c r="BI339" s="179">
        <f>IF(N339="nulová",J339,0)</f>
        <v>0</v>
      </c>
      <c r="BJ339" s="21" t="s">
        <v>78</v>
      </c>
      <c r="BK339" s="179">
        <f>ROUND(I339*H339,2)</f>
        <v>0</v>
      </c>
      <c r="BL339" s="21" t="s">
        <v>121</v>
      </c>
      <c r="BM339" s="21" t="s">
        <v>562</v>
      </c>
    </row>
    <row r="340" spans="2:47" s="1" customFormat="1" ht="27">
      <c r="B340" s="38"/>
      <c r="D340" s="180" t="s">
        <v>123</v>
      </c>
      <c r="F340" s="181" t="s">
        <v>561</v>
      </c>
      <c r="I340" s="182"/>
      <c r="L340" s="38"/>
      <c r="M340" s="183"/>
      <c r="N340" s="39"/>
      <c r="O340" s="39"/>
      <c r="P340" s="39"/>
      <c r="Q340" s="39"/>
      <c r="R340" s="39"/>
      <c r="S340" s="39"/>
      <c r="T340" s="67"/>
      <c r="AT340" s="21" t="s">
        <v>123</v>
      </c>
      <c r="AU340" s="21" t="s">
        <v>80</v>
      </c>
    </row>
    <row r="341" spans="2:51" s="11" customFormat="1" ht="13.5">
      <c r="B341" s="184"/>
      <c r="D341" s="185" t="s">
        <v>125</v>
      </c>
      <c r="E341" s="186" t="s">
        <v>5</v>
      </c>
      <c r="F341" s="187" t="s">
        <v>563</v>
      </c>
      <c r="H341" s="188">
        <v>44.5</v>
      </c>
      <c r="I341" s="189"/>
      <c r="L341" s="184"/>
      <c r="M341" s="190"/>
      <c r="N341" s="191"/>
      <c r="O341" s="191"/>
      <c r="P341" s="191"/>
      <c r="Q341" s="191"/>
      <c r="R341" s="191"/>
      <c r="S341" s="191"/>
      <c r="T341" s="192"/>
      <c r="AT341" s="193" t="s">
        <v>125</v>
      </c>
      <c r="AU341" s="193" t="s">
        <v>80</v>
      </c>
      <c r="AV341" s="11" t="s">
        <v>80</v>
      </c>
      <c r="AW341" s="11" t="s">
        <v>34</v>
      </c>
      <c r="AX341" s="11" t="s">
        <v>78</v>
      </c>
      <c r="AY341" s="193" t="s">
        <v>114</v>
      </c>
    </row>
    <row r="342" spans="2:65" s="1" customFormat="1" ht="22.5" customHeight="1">
      <c r="B342" s="167"/>
      <c r="C342" s="168" t="s">
        <v>564</v>
      </c>
      <c r="D342" s="168" t="s">
        <v>116</v>
      </c>
      <c r="E342" s="169" t="s">
        <v>565</v>
      </c>
      <c r="F342" s="170" t="s">
        <v>566</v>
      </c>
      <c r="G342" s="171" t="s">
        <v>352</v>
      </c>
      <c r="H342" s="172">
        <v>28</v>
      </c>
      <c r="I342" s="173"/>
      <c r="J342" s="174">
        <f>ROUND(I342*H342,2)</f>
        <v>0</v>
      </c>
      <c r="K342" s="170" t="s">
        <v>5</v>
      </c>
      <c r="L342" s="38"/>
      <c r="M342" s="175" t="s">
        <v>5</v>
      </c>
      <c r="N342" s="176" t="s">
        <v>41</v>
      </c>
      <c r="O342" s="39"/>
      <c r="P342" s="177">
        <f>O342*H342</f>
        <v>0</v>
      </c>
      <c r="Q342" s="177">
        <v>0</v>
      </c>
      <c r="R342" s="177">
        <f>Q342*H342</f>
        <v>0</v>
      </c>
      <c r="S342" s="177">
        <v>0</v>
      </c>
      <c r="T342" s="178">
        <f>S342*H342</f>
        <v>0</v>
      </c>
      <c r="AR342" s="21" t="s">
        <v>121</v>
      </c>
      <c r="AT342" s="21" t="s">
        <v>116</v>
      </c>
      <c r="AU342" s="21" t="s">
        <v>80</v>
      </c>
      <c r="AY342" s="21" t="s">
        <v>114</v>
      </c>
      <c r="BE342" s="179">
        <f>IF(N342="základní",J342,0)</f>
        <v>0</v>
      </c>
      <c r="BF342" s="179">
        <f>IF(N342="snížená",J342,0)</f>
        <v>0</v>
      </c>
      <c r="BG342" s="179">
        <f>IF(N342="zákl. přenesená",J342,0)</f>
        <v>0</v>
      </c>
      <c r="BH342" s="179">
        <f>IF(N342="sníž. přenesená",J342,0)</f>
        <v>0</v>
      </c>
      <c r="BI342" s="179">
        <f>IF(N342="nulová",J342,0)</f>
        <v>0</v>
      </c>
      <c r="BJ342" s="21" t="s">
        <v>78</v>
      </c>
      <c r="BK342" s="179">
        <f>ROUND(I342*H342,2)</f>
        <v>0</v>
      </c>
      <c r="BL342" s="21" t="s">
        <v>121</v>
      </c>
      <c r="BM342" s="21" t="s">
        <v>567</v>
      </c>
    </row>
    <row r="343" spans="2:47" s="1" customFormat="1" ht="13.5">
      <c r="B343" s="38"/>
      <c r="D343" s="180" t="s">
        <v>123</v>
      </c>
      <c r="F343" s="181" t="s">
        <v>566</v>
      </c>
      <c r="I343" s="182"/>
      <c r="L343" s="38"/>
      <c r="M343" s="183"/>
      <c r="N343" s="39"/>
      <c r="O343" s="39"/>
      <c r="P343" s="39"/>
      <c r="Q343" s="39"/>
      <c r="R343" s="39"/>
      <c r="S343" s="39"/>
      <c r="T343" s="67"/>
      <c r="AT343" s="21" t="s">
        <v>123</v>
      </c>
      <c r="AU343" s="21" t="s">
        <v>80</v>
      </c>
    </row>
    <row r="344" spans="2:51" s="11" customFormat="1" ht="13.5">
      <c r="B344" s="184"/>
      <c r="D344" s="185" t="s">
        <v>125</v>
      </c>
      <c r="E344" s="186" t="s">
        <v>5</v>
      </c>
      <c r="F344" s="187" t="s">
        <v>568</v>
      </c>
      <c r="H344" s="188">
        <v>28</v>
      </c>
      <c r="I344" s="189"/>
      <c r="L344" s="184"/>
      <c r="M344" s="190"/>
      <c r="N344" s="191"/>
      <c r="O344" s="191"/>
      <c r="P344" s="191"/>
      <c r="Q344" s="191"/>
      <c r="R344" s="191"/>
      <c r="S344" s="191"/>
      <c r="T344" s="192"/>
      <c r="AT344" s="193" t="s">
        <v>125</v>
      </c>
      <c r="AU344" s="193" t="s">
        <v>80</v>
      </c>
      <c r="AV344" s="11" t="s">
        <v>80</v>
      </c>
      <c r="AW344" s="11" t="s">
        <v>34</v>
      </c>
      <c r="AX344" s="11" t="s">
        <v>78</v>
      </c>
      <c r="AY344" s="193" t="s">
        <v>114</v>
      </c>
    </row>
    <row r="345" spans="2:65" s="1" customFormat="1" ht="22.5" customHeight="1">
      <c r="B345" s="167"/>
      <c r="C345" s="168" t="s">
        <v>569</v>
      </c>
      <c r="D345" s="168" t="s">
        <v>116</v>
      </c>
      <c r="E345" s="169" t="s">
        <v>570</v>
      </c>
      <c r="F345" s="170" t="s">
        <v>571</v>
      </c>
      <c r="G345" s="171" t="s">
        <v>352</v>
      </c>
      <c r="H345" s="172">
        <v>34</v>
      </c>
      <c r="I345" s="173"/>
      <c r="J345" s="174">
        <f>ROUND(I345*H345,2)</f>
        <v>0</v>
      </c>
      <c r="K345" s="170" t="s">
        <v>5</v>
      </c>
      <c r="L345" s="38"/>
      <c r="M345" s="175" t="s">
        <v>5</v>
      </c>
      <c r="N345" s="176" t="s">
        <v>41</v>
      </c>
      <c r="O345" s="39"/>
      <c r="P345" s="177">
        <f>O345*H345</f>
        <v>0</v>
      </c>
      <c r="Q345" s="177">
        <v>0</v>
      </c>
      <c r="R345" s="177">
        <f>Q345*H345</f>
        <v>0</v>
      </c>
      <c r="S345" s="177">
        <v>0</v>
      </c>
      <c r="T345" s="178">
        <f>S345*H345</f>
        <v>0</v>
      </c>
      <c r="AR345" s="21" t="s">
        <v>121</v>
      </c>
      <c r="AT345" s="21" t="s">
        <v>116</v>
      </c>
      <c r="AU345" s="21" t="s">
        <v>80</v>
      </c>
      <c r="AY345" s="21" t="s">
        <v>114</v>
      </c>
      <c r="BE345" s="179">
        <f>IF(N345="základní",J345,0)</f>
        <v>0</v>
      </c>
      <c r="BF345" s="179">
        <f>IF(N345="snížená",J345,0)</f>
        <v>0</v>
      </c>
      <c r="BG345" s="179">
        <f>IF(N345="zákl. přenesená",J345,0)</f>
        <v>0</v>
      </c>
      <c r="BH345" s="179">
        <f>IF(N345="sníž. přenesená",J345,0)</f>
        <v>0</v>
      </c>
      <c r="BI345" s="179">
        <f>IF(N345="nulová",J345,0)</f>
        <v>0</v>
      </c>
      <c r="BJ345" s="21" t="s">
        <v>78</v>
      </c>
      <c r="BK345" s="179">
        <f>ROUND(I345*H345,2)</f>
        <v>0</v>
      </c>
      <c r="BL345" s="21" t="s">
        <v>121</v>
      </c>
      <c r="BM345" s="21" t="s">
        <v>572</v>
      </c>
    </row>
    <row r="346" spans="2:47" s="1" customFormat="1" ht="13.5">
      <c r="B346" s="38"/>
      <c r="D346" s="180" t="s">
        <v>123</v>
      </c>
      <c r="F346" s="181" t="s">
        <v>571</v>
      </c>
      <c r="I346" s="182"/>
      <c r="L346" s="38"/>
      <c r="M346" s="183"/>
      <c r="N346" s="39"/>
      <c r="O346" s="39"/>
      <c r="P346" s="39"/>
      <c r="Q346" s="39"/>
      <c r="R346" s="39"/>
      <c r="S346" s="39"/>
      <c r="T346" s="67"/>
      <c r="AT346" s="21" t="s">
        <v>123</v>
      </c>
      <c r="AU346" s="21" t="s">
        <v>80</v>
      </c>
    </row>
    <row r="347" spans="2:51" s="11" customFormat="1" ht="13.5">
      <c r="B347" s="184"/>
      <c r="D347" s="185" t="s">
        <v>125</v>
      </c>
      <c r="E347" s="186" t="s">
        <v>5</v>
      </c>
      <c r="F347" s="187" t="s">
        <v>573</v>
      </c>
      <c r="H347" s="188">
        <v>34</v>
      </c>
      <c r="I347" s="189"/>
      <c r="L347" s="184"/>
      <c r="M347" s="190"/>
      <c r="N347" s="191"/>
      <c r="O347" s="191"/>
      <c r="P347" s="191"/>
      <c r="Q347" s="191"/>
      <c r="R347" s="191"/>
      <c r="S347" s="191"/>
      <c r="T347" s="192"/>
      <c r="AT347" s="193" t="s">
        <v>125</v>
      </c>
      <c r="AU347" s="193" t="s">
        <v>80</v>
      </c>
      <c r="AV347" s="11" t="s">
        <v>80</v>
      </c>
      <c r="AW347" s="11" t="s">
        <v>34</v>
      </c>
      <c r="AX347" s="11" t="s">
        <v>78</v>
      </c>
      <c r="AY347" s="193" t="s">
        <v>114</v>
      </c>
    </row>
    <row r="348" spans="2:65" s="1" customFormat="1" ht="31.5" customHeight="1">
      <c r="B348" s="167"/>
      <c r="C348" s="168" t="s">
        <v>574</v>
      </c>
      <c r="D348" s="168" t="s">
        <v>116</v>
      </c>
      <c r="E348" s="169" t="s">
        <v>575</v>
      </c>
      <c r="F348" s="170" t="s">
        <v>576</v>
      </c>
      <c r="G348" s="171" t="s">
        <v>134</v>
      </c>
      <c r="H348" s="172">
        <v>1520</v>
      </c>
      <c r="I348" s="173"/>
      <c r="J348" s="174">
        <f>ROUND(I348*H348,2)</f>
        <v>0</v>
      </c>
      <c r="K348" s="170" t="s">
        <v>5</v>
      </c>
      <c r="L348" s="38"/>
      <c r="M348" s="175" t="s">
        <v>5</v>
      </c>
      <c r="N348" s="176" t="s">
        <v>41</v>
      </c>
      <c r="O348" s="39"/>
      <c r="P348" s="177">
        <f>O348*H348</f>
        <v>0</v>
      </c>
      <c r="Q348" s="177">
        <v>0.36</v>
      </c>
      <c r="R348" s="177">
        <f>Q348*H348</f>
        <v>547.1999999999999</v>
      </c>
      <c r="S348" s="177">
        <v>0</v>
      </c>
      <c r="T348" s="178">
        <f>S348*H348</f>
        <v>0</v>
      </c>
      <c r="AR348" s="21" t="s">
        <v>121</v>
      </c>
      <c r="AT348" s="21" t="s">
        <v>116</v>
      </c>
      <c r="AU348" s="21" t="s">
        <v>80</v>
      </c>
      <c r="AY348" s="21" t="s">
        <v>114</v>
      </c>
      <c r="BE348" s="179">
        <f>IF(N348="základní",J348,0)</f>
        <v>0</v>
      </c>
      <c r="BF348" s="179">
        <f>IF(N348="snížená",J348,0)</f>
        <v>0</v>
      </c>
      <c r="BG348" s="179">
        <f>IF(N348="zákl. přenesená",J348,0)</f>
        <v>0</v>
      </c>
      <c r="BH348" s="179">
        <f>IF(N348="sníž. přenesená",J348,0)</f>
        <v>0</v>
      </c>
      <c r="BI348" s="179">
        <f>IF(N348="nulová",J348,0)</f>
        <v>0</v>
      </c>
      <c r="BJ348" s="21" t="s">
        <v>78</v>
      </c>
      <c r="BK348" s="179">
        <f>ROUND(I348*H348,2)</f>
        <v>0</v>
      </c>
      <c r="BL348" s="21" t="s">
        <v>121</v>
      </c>
      <c r="BM348" s="21" t="s">
        <v>577</v>
      </c>
    </row>
    <row r="349" spans="2:47" s="1" customFormat="1" ht="27">
      <c r="B349" s="38"/>
      <c r="D349" s="180" t="s">
        <v>123</v>
      </c>
      <c r="F349" s="181" t="s">
        <v>576</v>
      </c>
      <c r="I349" s="182"/>
      <c r="L349" s="38"/>
      <c r="M349" s="183"/>
      <c r="N349" s="39"/>
      <c r="O349" s="39"/>
      <c r="P349" s="39"/>
      <c r="Q349" s="39"/>
      <c r="R349" s="39"/>
      <c r="S349" s="39"/>
      <c r="T349" s="67"/>
      <c r="AT349" s="21" t="s">
        <v>123</v>
      </c>
      <c r="AU349" s="21" t="s">
        <v>80</v>
      </c>
    </row>
    <row r="350" spans="2:51" s="11" customFormat="1" ht="13.5">
      <c r="B350" s="184"/>
      <c r="D350" s="185" t="s">
        <v>125</v>
      </c>
      <c r="E350" s="186" t="s">
        <v>5</v>
      </c>
      <c r="F350" s="187" t="s">
        <v>578</v>
      </c>
      <c r="H350" s="188">
        <v>1520</v>
      </c>
      <c r="I350" s="189"/>
      <c r="L350" s="184"/>
      <c r="M350" s="190"/>
      <c r="N350" s="191"/>
      <c r="O350" s="191"/>
      <c r="P350" s="191"/>
      <c r="Q350" s="191"/>
      <c r="R350" s="191"/>
      <c r="S350" s="191"/>
      <c r="T350" s="192"/>
      <c r="AT350" s="193" t="s">
        <v>125</v>
      </c>
      <c r="AU350" s="193" t="s">
        <v>80</v>
      </c>
      <c r="AV350" s="11" t="s">
        <v>80</v>
      </c>
      <c r="AW350" s="11" t="s">
        <v>34</v>
      </c>
      <c r="AX350" s="11" t="s">
        <v>78</v>
      </c>
      <c r="AY350" s="193" t="s">
        <v>114</v>
      </c>
    </row>
    <row r="351" spans="2:65" s="1" customFormat="1" ht="31.5" customHeight="1">
      <c r="B351" s="167"/>
      <c r="C351" s="168" t="s">
        <v>579</v>
      </c>
      <c r="D351" s="168" t="s">
        <v>116</v>
      </c>
      <c r="E351" s="169" t="s">
        <v>580</v>
      </c>
      <c r="F351" s="170" t="s">
        <v>581</v>
      </c>
      <c r="G351" s="171" t="s">
        <v>134</v>
      </c>
      <c r="H351" s="172">
        <v>370</v>
      </c>
      <c r="I351" s="173"/>
      <c r="J351" s="174">
        <f>ROUND(I351*H351,2)</f>
        <v>0</v>
      </c>
      <c r="K351" s="170" t="s">
        <v>5</v>
      </c>
      <c r="L351" s="38"/>
      <c r="M351" s="175" t="s">
        <v>5</v>
      </c>
      <c r="N351" s="176" t="s">
        <v>41</v>
      </c>
      <c r="O351" s="39"/>
      <c r="P351" s="177">
        <f>O351*H351</f>
        <v>0</v>
      </c>
      <c r="Q351" s="177">
        <v>0.36</v>
      </c>
      <c r="R351" s="177">
        <f>Q351*H351</f>
        <v>133.2</v>
      </c>
      <c r="S351" s="177">
        <v>0</v>
      </c>
      <c r="T351" s="178">
        <f>S351*H351</f>
        <v>0</v>
      </c>
      <c r="AR351" s="21" t="s">
        <v>121</v>
      </c>
      <c r="AT351" s="21" t="s">
        <v>116</v>
      </c>
      <c r="AU351" s="21" t="s">
        <v>80</v>
      </c>
      <c r="AY351" s="21" t="s">
        <v>114</v>
      </c>
      <c r="BE351" s="179">
        <f>IF(N351="základní",J351,0)</f>
        <v>0</v>
      </c>
      <c r="BF351" s="179">
        <f>IF(N351="snížená",J351,0)</f>
        <v>0</v>
      </c>
      <c r="BG351" s="179">
        <f>IF(N351="zákl. přenesená",J351,0)</f>
        <v>0</v>
      </c>
      <c r="BH351" s="179">
        <f>IF(N351="sníž. přenesená",J351,0)</f>
        <v>0</v>
      </c>
      <c r="BI351" s="179">
        <f>IF(N351="nulová",J351,0)</f>
        <v>0</v>
      </c>
      <c r="BJ351" s="21" t="s">
        <v>78</v>
      </c>
      <c r="BK351" s="179">
        <f>ROUND(I351*H351,2)</f>
        <v>0</v>
      </c>
      <c r="BL351" s="21" t="s">
        <v>121</v>
      </c>
      <c r="BM351" s="21" t="s">
        <v>582</v>
      </c>
    </row>
    <row r="352" spans="2:47" s="1" customFormat="1" ht="27">
      <c r="B352" s="38"/>
      <c r="D352" s="180" t="s">
        <v>123</v>
      </c>
      <c r="F352" s="181" t="s">
        <v>581</v>
      </c>
      <c r="I352" s="182"/>
      <c r="L352" s="38"/>
      <c r="M352" s="183"/>
      <c r="N352" s="39"/>
      <c r="O352" s="39"/>
      <c r="P352" s="39"/>
      <c r="Q352" s="39"/>
      <c r="R352" s="39"/>
      <c r="S352" s="39"/>
      <c r="T352" s="67"/>
      <c r="AT352" s="21" t="s">
        <v>123</v>
      </c>
      <c r="AU352" s="21" t="s">
        <v>80</v>
      </c>
    </row>
    <row r="353" spans="2:51" s="11" customFormat="1" ht="13.5">
      <c r="B353" s="184"/>
      <c r="D353" s="185" t="s">
        <v>125</v>
      </c>
      <c r="E353" s="186" t="s">
        <v>5</v>
      </c>
      <c r="F353" s="187" t="s">
        <v>583</v>
      </c>
      <c r="H353" s="188">
        <v>370</v>
      </c>
      <c r="I353" s="189"/>
      <c r="L353" s="184"/>
      <c r="M353" s="190"/>
      <c r="N353" s="191"/>
      <c r="O353" s="191"/>
      <c r="P353" s="191"/>
      <c r="Q353" s="191"/>
      <c r="R353" s="191"/>
      <c r="S353" s="191"/>
      <c r="T353" s="192"/>
      <c r="AT353" s="193" t="s">
        <v>125</v>
      </c>
      <c r="AU353" s="193" t="s">
        <v>80</v>
      </c>
      <c r="AV353" s="11" t="s">
        <v>80</v>
      </c>
      <c r="AW353" s="11" t="s">
        <v>34</v>
      </c>
      <c r="AX353" s="11" t="s">
        <v>78</v>
      </c>
      <c r="AY353" s="193" t="s">
        <v>114</v>
      </c>
    </row>
    <row r="354" spans="2:65" s="1" customFormat="1" ht="31.5" customHeight="1">
      <c r="B354" s="167"/>
      <c r="C354" s="168" t="s">
        <v>584</v>
      </c>
      <c r="D354" s="168" t="s">
        <v>116</v>
      </c>
      <c r="E354" s="169" t="s">
        <v>585</v>
      </c>
      <c r="F354" s="170" t="s">
        <v>586</v>
      </c>
      <c r="G354" s="171" t="s">
        <v>352</v>
      </c>
      <c r="H354" s="172">
        <v>112</v>
      </c>
      <c r="I354" s="173"/>
      <c r="J354" s="174">
        <f>ROUND(I354*H354,2)</f>
        <v>0</v>
      </c>
      <c r="K354" s="170" t="s">
        <v>5</v>
      </c>
      <c r="L354" s="38"/>
      <c r="M354" s="175" t="s">
        <v>5</v>
      </c>
      <c r="N354" s="176" t="s">
        <v>41</v>
      </c>
      <c r="O354" s="39"/>
      <c r="P354" s="177">
        <f>O354*H354</f>
        <v>0</v>
      </c>
      <c r="Q354" s="177">
        <v>0.36</v>
      </c>
      <c r="R354" s="177">
        <f>Q354*H354</f>
        <v>40.32</v>
      </c>
      <c r="S354" s="177">
        <v>0</v>
      </c>
      <c r="T354" s="178">
        <f>S354*H354</f>
        <v>0</v>
      </c>
      <c r="AR354" s="21" t="s">
        <v>121</v>
      </c>
      <c r="AT354" s="21" t="s">
        <v>116</v>
      </c>
      <c r="AU354" s="21" t="s">
        <v>80</v>
      </c>
      <c r="AY354" s="21" t="s">
        <v>114</v>
      </c>
      <c r="BE354" s="179">
        <f>IF(N354="základní",J354,0)</f>
        <v>0</v>
      </c>
      <c r="BF354" s="179">
        <f>IF(N354="snížená",J354,0)</f>
        <v>0</v>
      </c>
      <c r="BG354" s="179">
        <f>IF(N354="zákl. přenesená",J354,0)</f>
        <v>0</v>
      </c>
      <c r="BH354" s="179">
        <f>IF(N354="sníž. přenesená",J354,0)</f>
        <v>0</v>
      </c>
      <c r="BI354" s="179">
        <f>IF(N354="nulová",J354,0)</f>
        <v>0</v>
      </c>
      <c r="BJ354" s="21" t="s">
        <v>78</v>
      </c>
      <c r="BK354" s="179">
        <f>ROUND(I354*H354,2)</f>
        <v>0</v>
      </c>
      <c r="BL354" s="21" t="s">
        <v>121</v>
      </c>
      <c r="BM354" s="21" t="s">
        <v>587</v>
      </c>
    </row>
    <row r="355" spans="2:47" s="1" customFormat="1" ht="27">
      <c r="B355" s="38"/>
      <c r="D355" s="180" t="s">
        <v>123</v>
      </c>
      <c r="F355" s="181" t="s">
        <v>586</v>
      </c>
      <c r="I355" s="182"/>
      <c r="L355" s="38"/>
      <c r="M355" s="183"/>
      <c r="N355" s="39"/>
      <c r="O355" s="39"/>
      <c r="P355" s="39"/>
      <c r="Q355" s="39"/>
      <c r="R355" s="39"/>
      <c r="S355" s="39"/>
      <c r="T355" s="67"/>
      <c r="AT355" s="21" t="s">
        <v>123</v>
      </c>
      <c r="AU355" s="21" t="s">
        <v>80</v>
      </c>
    </row>
    <row r="356" spans="2:51" s="11" customFormat="1" ht="13.5">
      <c r="B356" s="184"/>
      <c r="D356" s="185" t="s">
        <v>125</v>
      </c>
      <c r="E356" s="186" t="s">
        <v>5</v>
      </c>
      <c r="F356" s="187" t="s">
        <v>588</v>
      </c>
      <c r="H356" s="188">
        <v>112</v>
      </c>
      <c r="I356" s="189"/>
      <c r="L356" s="184"/>
      <c r="M356" s="190"/>
      <c r="N356" s="191"/>
      <c r="O356" s="191"/>
      <c r="P356" s="191"/>
      <c r="Q356" s="191"/>
      <c r="R356" s="191"/>
      <c r="S356" s="191"/>
      <c r="T356" s="192"/>
      <c r="AT356" s="193" t="s">
        <v>125</v>
      </c>
      <c r="AU356" s="193" t="s">
        <v>80</v>
      </c>
      <c r="AV356" s="11" t="s">
        <v>80</v>
      </c>
      <c r="AW356" s="11" t="s">
        <v>34</v>
      </c>
      <c r="AX356" s="11" t="s">
        <v>78</v>
      </c>
      <c r="AY356" s="193" t="s">
        <v>114</v>
      </c>
    </row>
    <row r="357" spans="2:65" s="1" customFormat="1" ht="22.5" customHeight="1">
      <c r="B357" s="167"/>
      <c r="C357" s="168" t="s">
        <v>589</v>
      </c>
      <c r="D357" s="168" t="s">
        <v>116</v>
      </c>
      <c r="E357" s="169" t="s">
        <v>590</v>
      </c>
      <c r="F357" s="170" t="s">
        <v>591</v>
      </c>
      <c r="G357" s="171" t="s">
        <v>364</v>
      </c>
      <c r="H357" s="172">
        <v>498.857</v>
      </c>
      <c r="I357" s="173"/>
      <c r="J357" s="174">
        <f>ROUND(I357*H357,2)</f>
        <v>0</v>
      </c>
      <c r="K357" s="170" t="s">
        <v>5</v>
      </c>
      <c r="L357" s="38"/>
      <c r="M357" s="175" t="s">
        <v>5</v>
      </c>
      <c r="N357" s="176" t="s">
        <v>41</v>
      </c>
      <c r="O357" s="39"/>
      <c r="P357" s="177">
        <f>O357*H357</f>
        <v>0</v>
      </c>
      <c r="Q357" s="177">
        <v>0</v>
      </c>
      <c r="R357" s="177">
        <f>Q357*H357</f>
        <v>0</v>
      </c>
      <c r="S357" s="177">
        <v>0</v>
      </c>
      <c r="T357" s="178">
        <f>S357*H357</f>
        <v>0</v>
      </c>
      <c r="AR357" s="21" t="s">
        <v>121</v>
      </c>
      <c r="AT357" s="21" t="s">
        <v>116</v>
      </c>
      <c r="AU357" s="21" t="s">
        <v>80</v>
      </c>
      <c r="AY357" s="21" t="s">
        <v>114</v>
      </c>
      <c r="BE357" s="179">
        <f>IF(N357="základní",J357,0)</f>
        <v>0</v>
      </c>
      <c r="BF357" s="179">
        <f>IF(N357="snížená",J357,0)</f>
        <v>0</v>
      </c>
      <c r="BG357" s="179">
        <f>IF(N357="zákl. přenesená",J357,0)</f>
        <v>0</v>
      </c>
      <c r="BH357" s="179">
        <f>IF(N357="sníž. přenesená",J357,0)</f>
        <v>0</v>
      </c>
      <c r="BI357" s="179">
        <f>IF(N357="nulová",J357,0)</f>
        <v>0</v>
      </c>
      <c r="BJ357" s="21" t="s">
        <v>78</v>
      </c>
      <c r="BK357" s="179">
        <f>ROUND(I357*H357,2)</f>
        <v>0</v>
      </c>
      <c r="BL357" s="21" t="s">
        <v>121</v>
      </c>
      <c r="BM357" s="21" t="s">
        <v>592</v>
      </c>
    </row>
    <row r="358" spans="2:47" s="1" customFormat="1" ht="13.5">
      <c r="B358" s="38"/>
      <c r="D358" s="180" t="s">
        <v>123</v>
      </c>
      <c r="F358" s="181" t="s">
        <v>591</v>
      </c>
      <c r="I358" s="182"/>
      <c r="L358" s="38"/>
      <c r="M358" s="183"/>
      <c r="N358" s="39"/>
      <c r="O358" s="39"/>
      <c r="P358" s="39"/>
      <c r="Q358" s="39"/>
      <c r="R358" s="39"/>
      <c r="S358" s="39"/>
      <c r="T358" s="67"/>
      <c r="AT358" s="21" t="s">
        <v>123</v>
      </c>
      <c r="AU358" s="21" t="s">
        <v>80</v>
      </c>
    </row>
    <row r="359" spans="2:51" s="11" customFormat="1" ht="13.5">
      <c r="B359" s="184"/>
      <c r="D359" s="185" t="s">
        <v>125</v>
      </c>
      <c r="E359" s="186" t="s">
        <v>5</v>
      </c>
      <c r="F359" s="187" t="s">
        <v>593</v>
      </c>
      <c r="H359" s="188">
        <v>498.857</v>
      </c>
      <c r="I359" s="189"/>
      <c r="L359" s="184"/>
      <c r="M359" s="190"/>
      <c r="N359" s="191"/>
      <c r="O359" s="191"/>
      <c r="P359" s="191"/>
      <c r="Q359" s="191"/>
      <c r="R359" s="191"/>
      <c r="S359" s="191"/>
      <c r="T359" s="192"/>
      <c r="AT359" s="193" t="s">
        <v>125</v>
      </c>
      <c r="AU359" s="193" t="s">
        <v>80</v>
      </c>
      <c r="AV359" s="11" t="s">
        <v>80</v>
      </c>
      <c r="AW359" s="11" t="s">
        <v>34</v>
      </c>
      <c r="AX359" s="11" t="s">
        <v>78</v>
      </c>
      <c r="AY359" s="193" t="s">
        <v>114</v>
      </c>
    </row>
    <row r="360" spans="2:65" s="1" customFormat="1" ht="22.5" customHeight="1">
      <c r="B360" s="167"/>
      <c r="C360" s="168" t="s">
        <v>594</v>
      </c>
      <c r="D360" s="168" t="s">
        <v>116</v>
      </c>
      <c r="E360" s="169" t="s">
        <v>595</v>
      </c>
      <c r="F360" s="170" t="s">
        <v>596</v>
      </c>
      <c r="G360" s="171" t="s">
        <v>119</v>
      </c>
      <c r="H360" s="172">
        <v>56.081</v>
      </c>
      <c r="I360" s="173"/>
      <c r="J360" s="174">
        <f>ROUND(I360*H360,2)</f>
        <v>0</v>
      </c>
      <c r="K360" s="170" t="s">
        <v>5</v>
      </c>
      <c r="L360" s="38"/>
      <c r="M360" s="175" t="s">
        <v>5</v>
      </c>
      <c r="N360" s="176" t="s">
        <v>41</v>
      </c>
      <c r="O360" s="39"/>
      <c r="P360" s="177">
        <f>O360*H360</f>
        <v>0</v>
      </c>
      <c r="Q360" s="177">
        <v>2.45</v>
      </c>
      <c r="R360" s="177">
        <f>Q360*H360</f>
        <v>137.39845000000003</v>
      </c>
      <c r="S360" s="177">
        <v>0</v>
      </c>
      <c r="T360" s="178">
        <f>S360*H360</f>
        <v>0</v>
      </c>
      <c r="AR360" s="21" t="s">
        <v>121</v>
      </c>
      <c r="AT360" s="21" t="s">
        <v>116</v>
      </c>
      <c r="AU360" s="21" t="s">
        <v>80</v>
      </c>
      <c r="AY360" s="21" t="s">
        <v>114</v>
      </c>
      <c r="BE360" s="179">
        <f>IF(N360="základní",J360,0)</f>
        <v>0</v>
      </c>
      <c r="BF360" s="179">
        <f>IF(N360="snížená",J360,0)</f>
        <v>0</v>
      </c>
      <c r="BG360" s="179">
        <f>IF(N360="zákl. přenesená",J360,0)</f>
        <v>0</v>
      </c>
      <c r="BH360" s="179">
        <f>IF(N360="sníž. přenesená",J360,0)</f>
        <v>0</v>
      </c>
      <c r="BI360" s="179">
        <f>IF(N360="nulová",J360,0)</f>
        <v>0</v>
      </c>
      <c r="BJ360" s="21" t="s">
        <v>78</v>
      </c>
      <c r="BK360" s="179">
        <f>ROUND(I360*H360,2)</f>
        <v>0</v>
      </c>
      <c r="BL360" s="21" t="s">
        <v>121</v>
      </c>
      <c r="BM360" s="21" t="s">
        <v>597</v>
      </c>
    </row>
    <row r="361" spans="2:47" s="1" customFormat="1" ht="27">
      <c r="B361" s="38"/>
      <c r="D361" s="180" t="s">
        <v>123</v>
      </c>
      <c r="F361" s="181" t="s">
        <v>598</v>
      </c>
      <c r="I361" s="182"/>
      <c r="L361" s="38"/>
      <c r="M361" s="183"/>
      <c r="N361" s="39"/>
      <c r="O361" s="39"/>
      <c r="P361" s="39"/>
      <c r="Q361" s="39"/>
      <c r="R361" s="39"/>
      <c r="S361" s="39"/>
      <c r="T361" s="67"/>
      <c r="AT361" s="21" t="s">
        <v>123</v>
      </c>
      <c r="AU361" s="21" t="s">
        <v>80</v>
      </c>
    </row>
    <row r="362" spans="2:51" s="11" customFormat="1" ht="40.5">
      <c r="B362" s="184"/>
      <c r="D362" s="185" t="s">
        <v>125</v>
      </c>
      <c r="E362" s="186" t="s">
        <v>5</v>
      </c>
      <c r="F362" s="187" t="s">
        <v>599</v>
      </c>
      <c r="H362" s="188">
        <v>56.081</v>
      </c>
      <c r="I362" s="189"/>
      <c r="L362" s="184"/>
      <c r="M362" s="190"/>
      <c r="N362" s="191"/>
      <c r="O362" s="191"/>
      <c r="P362" s="191"/>
      <c r="Q362" s="191"/>
      <c r="R362" s="191"/>
      <c r="S362" s="191"/>
      <c r="T362" s="192"/>
      <c r="AT362" s="193" t="s">
        <v>125</v>
      </c>
      <c r="AU362" s="193" t="s">
        <v>80</v>
      </c>
      <c r="AV362" s="11" t="s">
        <v>80</v>
      </c>
      <c r="AW362" s="11" t="s">
        <v>34</v>
      </c>
      <c r="AX362" s="11" t="s">
        <v>78</v>
      </c>
      <c r="AY362" s="193" t="s">
        <v>114</v>
      </c>
    </row>
    <row r="363" spans="2:65" s="1" customFormat="1" ht="22.5" customHeight="1">
      <c r="B363" s="167"/>
      <c r="C363" s="168" t="s">
        <v>600</v>
      </c>
      <c r="D363" s="168" t="s">
        <v>116</v>
      </c>
      <c r="E363" s="169" t="s">
        <v>601</v>
      </c>
      <c r="F363" s="170" t="s">
        <v>602</v>
      </c>
      <c r="G363" s="171" t="s">
        <v>119</v>
      </c>
      <c r="H363" s="172">
        <v>12.15</v>
      </c>
      <c r="I363" s="173"/>
      <c r="J363" s="174">
        <f>ROUND(I363*H363,2)</f>
        <v>0</v>
      </c>
      <c r="K363" s="170" t="s">
        <v>5</v>
      </c>
      <c r="L363" s="38"/>
      <c r="M363" s="175" t="s">
        <v>5</v>
      </c>
      <c r="N363" s="176" t="s">
        <v>41</v>
      </c>
      <c r="O363" s="39"/>
      <c r="P363" s="177">
        <f>O363*H363</f>
        <v>0</v>
      </c>
      <c r="Q363" s="177">
        <v>2.45</v>
      </c>
      <c r="R363" s="177">
        <f>Q363*H363</f>
        <v>29.767500000000002</v>
      </c>
      <c r="S363" s="177">
        <v>0</v>
      </c>
      <c r="T363" s="178">
        <f>S363*H363</f>
        <v>0</v>
      </c>
      <c r="AR363" s="21" t="s">
        <v>121</v>
      </c>
      <c r="AT363" s="21" t="s">
        <v>116</v>
      </c>
      <c r="AU363" s="21" t="s">
        <v>80</v>
      </c>
      <c r="AY363" s="21" t="s">
        <v>114</v>
      </c>
      <c r="BE363" s="179">
        <f>IF(N363="základní",J363,0)</f>
        <v>0</v>
      </c>
      <c r="BF363" s="179">
        <f>IF(N363="snížená",J363,0)</f>
        <v>0</v>
      </c>
      <c r="BG363" s="179">
        <f>IF(N363="zákl. přenesená",J363,0)</f>
        <v>0</v>
      </c>
      <c r="BH363" s="179">
        <f>IF(N363="sníž. přenesená",J363,0)</f>
        <v>0</v>
      </c>
      <c r="BI363" s="179">
        <f>IF(N363="nulová",J363,0)</f>
        <v>0</v>
      </c>
      <c r="BJ363" s="21" t="s">
        <v>78</v>
      </c>
      <c r="BK363" s="179">
        <f>ROUND(I363*H363,2)</f>
        <v>0</v>
      </c>
      <c r="BL363" s="21" t="s">
        <v>121</v>
      </c>
      <c r="BM363" s="21" t="s">
        <v>603</v>
      </c>
    </row>
    <row r="364" spans="2:47" s="1" customFormat="1" ht="13.5">
      <c r="B364" s="38"/>
      <c r="D364" s="180" t="s">
        <v>123</v>
      </c>
      <c r="F364" s="181" t="s">
        <v>604</v>
      </c>
      <c r="I364" s="182"/>
      <c r="L364" s="38"/>
      <c r="M364" s="183"/>
      <c r="N364" s="39"/>
      <c r="O364" s="39"/>
      <c r="P364" s="39"/>
      <c r="Q364" s="39"/>
      <c r="R364" s="39"/>
      <c r="S364" s="39"/>
      <c r="T364" s="67"/>
      <c r="AT364" s="21" t="s">
        <v>123</v>
      </c>
      <c r="AU364" s="21" t="s">
        <v>80</v>
      </c>
    </row>
    <row r="365" spans="2:51" s="11" customFormat="1" ht="13.5">
      <c r="B365" s="184"/>
      <c r="D365" s="185" t="s">
        <v>125</v>
      </c>
      <c r="E365" s="186" t="s">
        <v>5</v>
      </c>
      <c r="F365" s="187" t="s">
        <v>605</v>
      </c>
      <c r="H365" s="188">
        <v>12.15</v>
      </c>
      <c r="I365" s="189"/>
      <c r="L365" s="184"/>
      <c r="M365" s="190"/>
      <c r="N365" s="191"/>
      <c r="O365" s="191"/>
      <c r="P365" s="191"/>
      <c r="Q365" s="191"/>
      <c r="R365" s="191"/>
      <c r="S365" s="191"/>
      <c r="T365" s="192"/>
      <c r="AT365" s="193" t="s">
        <v>125</v>
      </c>
      <c r="AU365" s="193" t="s">
        <v>80</v>
      </c>
      <c r="AV365" s="11" t="s">
        <v>80</v>
      </c>
      <c r="AW365" s="11" t="s">
        <v>34</v>
      </c>
      <c r="AX365" s="11" t="s">
        <v>78</v>
      </c>
      <c r="AY365" s="193" t="s">
        <v>114</v>
      </c>
    </row>
    <row r="366" spans="2:65" s="1" customFormat="1" ht="31.5" customHeight="1">
      <c r="B366" s="167"/>
      <c r="C366" s="168" t="s">
        <v>606</v>
      </c>
      <c r="D366" s="168" t="s">
        <v>116</v>
      </c>
      <c r="E366" s="169" t="s">
        <v>607</v>
      </c>
      <c r="F366" s="170" t="s">
        <v>608</v>
      </c>
      <c r="G366" s="171" t="s">
        <v>488</v>
      </c>
      <c r="H366" s="172">
        <v>2</v>
      </c>
      <c r="I366" s="173"/>
      <c r="J366" s="174">
        <f>ROUND(I366*H366,2)</f>
        <v>0</v>
      </c>
      <c r="K366" s="170" t="s">
        <v>5</v>
      </c>
      <c r="L366" s="38"/>
      <c r="M366" s="175" t="s">
        <v>5</v>
      </c>
      <c r="N366" s="176" t="s">
        <v>41</v>
      </c>
      <c r="O366" s="39"/>
      <c r="P366" s="177">
        <f>O366*H366</f>
        <v>0</v>
      </c>
      <c r="Q366" s="177">
        <v>1.3</v>
      </c>
      <c r="R366" s="177">
        <f>Q366*H366</f>
        <v>2.6</v>
      </c>
      <c r="S366" s="177">
        <v>0</v>
      </c>
      <c r="T366" s="178">
        <f>S366*H366</f>
        <v>0</v>
      </c>
      <c r="AR366" s="21" t="s">
        <v>121</v>
      </c>
      <c r="AT366" s="21" t="s">
        <v>116</v>
      </c>
      <c r="AU366" s="21" t="s">
        <v>80</v>
      </c>
      <c r="AY366" s="21" t="s">
        <v>114</v>
      </c>
      <c r="BE366" s="179">
        <f>IF(N366="základní",J366,0)</f>
        <v>0</v>
      </c>
      <c r="BF366" s="179">
        <f>IF(N366="snížená",J366,0)</f>
        <v>0</v>
      </c>
      <c r="BG366" s="179">
        <f>IF(N366="zákl. přenesená",J366,0)</f>
        <v>0</v>
      </c>
      <c r="BH366" s="179">
        <f>IF(N366="sníž. přenesená",J366,0)</f>
        <v>0</v>
      </c>
      <c r="BI366" s="179">
        <f>IF(N366="nulová",J366,0)</f>
        <v>0</v>
      </c>
      <c r="BJ366" s="21" t="s">
        <v>78</v>
      </c>
      <c r="BK366" s="179">
        <f>ROUND(I366*H366,2)</f>
        <v>0</v>
      </c>
      <c r="BL366" s="21" t="s">
        <v>121</v>
      </c>
      <c r="BM366" s="21" t="s">
        <v>609</v>
      </c>
    </row>
    <row r="367" spans="2:47" s="1" customFormat="1" ht="27">
      <c r="B367" s="38"/>
      <c r="D367" s="180" t="s">
        <v>123</v>
      </c>
      <c r="F367" s="181" t="s">
        <v>608</v>
      </c>
      <c r="I367" s="182"/>
      <c r="L367" s="38"/>
      <c r="M367" s="183"/>
      <c r="N367" s="39"/>
      <c r="O367" s="39"/>
      <c r="P367" s="39"/>
      <c r="Q367" s="39"/>
      <c r="R367" s="39"/>
      <c r="S367" s="39"/>
      <c r="T367" s="67"/>
      <c r="AT367" s="21" t="s">
        <v>123</v>
      </c>
      <c r="AU367" s="21" t="s">
        <v>80</v>
      </c>
    </row>
    <row r="368" spans="2:51" s="11" customFormat="1" ht="13.5">
      <c r="B368" s="184"/>
      <c r="D368" s="185" t="s">
        <v>125</v>
      </c>
      <c r="E368" s="186" t="s">
        <v>5</v>
      </c>
      <c r="F368" s="187" t="s">
        <v>503</v>
      </c>
      <c r="H368" s="188">
        <v>2</v>
      </c>
      <c r="I368" s="189"/>
      <c r="L368" s="184"/>
      <c r="M368" s="190"/>
      <c r="N368" s="191"/>
      <c r="O368" s="191"/>
      <c r="P368" s="191"/>
      <c r="Q368" s="191"/>
      <c r="R368" s="191"/>
      <c r="S368" s="191"/>
      <c r="T368" s="192"/>
      <c r="AT368" s="193" t="s">
        <v>125</v>
      </c>
      <c r="AU368" s="193" t="s">
        <v>80</v>
      </c>
      <c r="AV368" s="11" t="s">
        <v>80</v>
      </c>
      <c r="AW368" s="11" t="s">
        <v>34</v>
      </c>
      <c r="AX368" s="11" t="s">
        <v>78</v>
      </c>
      <c r="AY368" s="193" t="s">
        <v>114</v>
      </c>
    </row>
    <row r="369" spans="2:65" s="1" customFormat="1" ht="22.5" customHeight="1">
      <c r="B369" s="167"/>
      <c r="C369" s="168" t="s">
        <v>610</v>
      </c>
      <c r="D369" s="168" t="s">
        <v>116</v>
      </c>
      <c r="E369" s="169" t="s">
        <v>611</v>
      </c>
      <c r="F369" s="170" t="s">
        <v>612</v>
      </c>
      <c r="G369" s="171" t="s">
        <v>364</v>
      </c>
      <c r="H369" s="172">
        <v>0.13</v>
      </c>
      <c r="I369" s="173"/>
      <c r="J369" s="174">
        <f>ROUND(I369*H369,2)</f>
        <v>0</v>
      </c>
      <c r="K369" s="170" t="s">
        <v>5</v>
      </c>
      <c r="L369" s="38"/>
      <c r="M369" s="175" t="s">
        <v>5</v>
      </c>
      <c r="N369" s="176" t="s">
        <v>41</v>
      </c>
      <c r="O369" s="39"/>
      <c r="P369" s="177">
        <f>O369*H369</f>
        <v>0</v>
      </c>
      <c r="Q369" s="177">
        <v>1</v>
      </c>
      <c r="R369" s="177">
        <f>Q369*H369</f>
        <v>0.13</v>
      </c>
      <c r="S369" s="177">
        <v>0</v>
      </c>
      <c r="T369" s="178">
        <f>S369*H369</f>
        <v>0</v>
      </c>
      <c r="AR369" s="21" t="s">
        <v>121</v>
      </c>
      <c r="AT369" s="21" t="s">
        <v>116</v>
      </c>
      <c r="AU369" s="21" t="s">
        <v>80</v>
      </c>
      <c r="AY369" s="21" t="s">
        <v>114</v>
      </c>
      <c r="BE369" s="179">
        <f>IF(N369="základní",J369,0)</f>
        <v>0</v>
      </c>
      <c r="BF369" s="179">
        <f>IF(N369="snížená",J369,0)</f>
        <v>0</v>
      </c>
      <c r="BG369" s="179">
        <f>IF(N369="zákl. přenesená",J369,0)</f>
        <v>0</v>
      </c>
      <c r="BH369" s="179">
        <f>IF(N369="sníž. přenesená",J369,0)</f>
        <v>0</v>
      </c>
      <c r="BI369" s="179">
        <f>IF(N369="nulová",J369,0)</f>
        <v>0</v>
      </c>
      <c r="BJ369" s="21" t="s">
        <v>78</v>
      </c>
      <c r="BK369" s="179">
        <f>ROUND(I369*H369,2)</f>
        <v>0</v>
      </c>
      <c r="BL369" s="21" t="s">
        <v>121</v>
      </c>
      <c r="BM369" s="21" t="s">
        <v>613</v>
      </c>
    </row>
    <row r="370" spans="2:47" s="1" customFormat="1" ht="13.5">
      <c r="B370" s="38"/>
      <c r="D370" s="180" t="s">
        <v>123</v>
      </c>
      <c r="F370" s="181" t="s">
        <v>614</v>
      </c>
      <c r="I370" s="182"/>
      <c r="L370" s="38"/>
      <c r="M370" s="183"/>
      <c r="N370" s="39"/>
      <c r="O370" s="39"/>
      <c r="P370" s="39"/>
      <c r="Q370" s="39"/>
      <c r="R370" s="39"/>
      <c r="S370" s="39"/>
      <c r="T370" s="67"/>
      <c r="AT370" s="21" t="s">
        <v>123</v>
      </c>
      <c r="AU370" s="21" t="s">
        <v>80</v>
      </c>
    </row>
    <row r="371" spans="2:51" s="11" customFormat="1" ht="13.5">
      <c r="B371" s="184"/>
      <c r="D371" s="185" t="s">
        <v>125</v>
      </c>
      <c r="E371" s="186" t="s">
        <v>5</v>
      </c>
      <c r="F371" s="187" t="s">
        <v>615</v>
      </c>
      <c r="H371" s="188">
        <v>0.13</v>
      </c>
      <c r="I371" s="189"/>
      <c r="L371" s="184"/>
      <c r="M371" s="190"/>
      <c r="N371" s="191"/>
      <c r="O371" s="191"/>
      <c r="P371" s="191"/>
      <c r="Q371" s="191"/>
      <c r="R371" s="191"/>
      <c r="S371" s="191"/>
      <c r="T371" s="192"/>
      <c r="AT371" s="193" t="s">
        <v>125</v>
      </c>
      <c r="AU371" s="193" t="s">
        <v>80</v>
      </c>
      <c r="AV371" s="11" t="s">
        <v>80</v>
      </c>
      <c r="AW371" s="11" t="s">
        <v>34</v>
      </c>
      <c r="AX371" s="11" t="s">
        <v>78</v>
      </c>
      <c r="AY371" s="193" t="s">
        <v>114</v>
      </c>
    </row>
    <row r="372" spans="2:65" s="1" customFormat="1" ht="22.5" customHeight="1">
      <c r="B372" s="167"/>
      <c r="C372" s="168" t="s">
        <v>616</v>
      </c>
      <c r="D372" s="168" t="s">
        <v>116</v>
      </c>
      <c r="E372" s="169" t="s">
        <v>617</v>
      </c>
      <c r="F372" s="170" t="s">
        <v>618</v>
      </c>
      <c r="G372" s="171" t="s">
        <v>134</v>
      </c>
      <c r="H372" s="172">
        <v>25.56</v>
      </c>
      <c r="I372" s="173"/>
      <c r="J372" s="174">
        <f>ROUND(I372*H372,2)</f>
        <v>0</v>
      </c>
      <c r="K372" s="170" t="s">
        <v>120</v>
      </c>
      <c r="L372" s="38"/>
      <c r="M372" s="175" t="s">
        <v>5</v>
      </c>
      <c r="N372" s="176" t="s">
        <v>41</v>
      </c>
      <c r="O372" s="39"/>
      <c r="P372" s="177">
        <f>O372*H372</f>
        <v>0</v>
      </c>
      <c r="Q372" s="177">
        <v>0.00251</v>
      </c>
      <c r="R372" s="177">
        <f>Q372*H372</f>
        <v>0.0641556</v>
      </c>
      <c r="S372" s="177">
        <v>0</v>
      </c>
      <c r="T372" s="178">
        <f>S372*H372</f>
        <v>0</v>
      </c>
      <c r="AR372" s="21" t="s">
        <v>121</v>
      </c>
      <c r="AT372" s="21" t="s">
        <v>116</v>
      </c>
      <c r="AU372" s="21" t="s">
        <v>80</v>
      </c>
      <c r="AY372" s="21" t="s">
        <v>114</v>
      </c>
      <c r="BE372" s="179">
        <f>IF(N372="základní",J372,0)</f>
        <v>0</v>
      </c>
      <c r="BF372" s="179">
        <f>IF(N372="snížená",J372,0)</f>
        <v>0</v>
      </c>
      <c r="BG372" s="179">
        <f>IF(N372="zákl. přenesená",J372,0)</f>
        <v>0</v>
      </c>
      <c r="BH372" s="179">
        <f>IF(N372="sníž. přenesená",J372,0)</f>
        <v>0</v>
      </c>
      <c r="BI372" s="179">
        <f>IF(N372="nulová",J372,0)</f>
        <v>0</v>
      </c>
      <c r="BJ372" s="21" t="s">
        <v>78</v>
      </c>
      <c r="BK372" s="179">
        <f>ROUND(I372*H372,2)</f>
        <v>0</v>
      </c>
      <c r="BL372" s="21" t="s">
        <v>121</v>
      </c>
      <c r="BM372" s="21" t="s">
        <v>619</v>
      </c>
    </row>
    <row r="373" spans="2:47" s="1" customFormat="1" ht="13.5">
      <c r="B373" s="38"/>
      <c r="D373" s="180" t="s">
        <v>123</v>
      </c>
      <c r="F373" s="181" t="s">
        <v>620</v>
      </c>
      <c r="I373" s="182"/>
      <c r="L373" s="38"/>
      <c r="M373" s="183"/>
      <c r="N373" s="39"/>
      <c r="O373" s="39"/>
      <c r="P373" s="39"/>
      <c r="Q373" s="39"/>
      <c r="R373" s="39"/>
      <c r="S373" s="39"/>
      <c r="T373" s="67"/>
      <c r="AT373" s="21" t="s">
        <v>123</v>
      </c>
      <c r="AU373" s="21" t="s">
        <v>80</v>
      </c>
    </row>
    <row r="374" spans="2:51" s="11" customFormat="1" ht="13.5">
      <c r="B374" s="184"/>
      <c r="D374" s="185" t="s">
        <v>125</v>
      </c>
      <c r="E374" s="186" t="s">
        <v>5</v>
      </c>
      <c r="F374" s="187" t="s">
        <v>621</v>
      </c>
      <c r="H374" s="188">
        <v>25.56</v>
      </c>
      <c r="I374" s="189"/>
      <c r="L374" s="184"/>
      <c r="M374" s="190"/>
      <c r="N374" s="191"/>
      <c r="O374" s="191"/>
      <c r="P374" s="191"/>
      <c r="Q374" s="191"/>
      <c r="R374" s="191"/>
      <c r="S374" s="191"/>
      <c r="T374" s="192"/>
      <c r="AT374" s="193" t="s">
        <v>125</v>
      </c>
      <c r="AU374" s="193" t="s">
        <v>80</v>
      </c>
      <c r="AV374" s="11" t="s">
        <v>80</v>
      </c>
      <c r="AW374" s="11" t="s">
        <v>34</v>
      </c>
      <c r="AX374" s="11" t="s">
        <v>78</v>
      </c>
      <c r="AY374" s="193" t="s">
        <v>114</v>
      </c>
    </row>
    <row r="375" spans="2:65" s="1" customFormat="1" ht="22.5" customHeight="1">
      <c r="B375" s="167"/>
      <c r="C375" s="168" t="s">
        <v>622</v>
      </c>
      <c r="D375" s="168" t="s">
        <v>116</v>
      </c>
      <c r="E375" s="169" t="s">
        <v>623</v>
      </c>
      <c r="F375" s="170" t="s">
        <v>624</v>
      </c>
      <c r="G375" s="171" t="s">
        <v>134</v>
      </c>
      <c r="H375" s="172">
        <v>25.56</v>
      </c>
      <c r="I375" s="173"/>
      <c r="J375" s="174">
        <f>ROUND(I375*H375,2)</f>
        <v>0</v>
      </c>
      <c r="K375" s="170" t="s">
        <v>120</v>
      </c>
      <c r="L375" s="38"/>
      <c r="M375" s="175" t="s">
        <v>5</v>
      </c>
      <c r="N375" s="176" t="s">
        <v>41</v>
      </c>
      <c r="O375" s="39"/>
      <c r="P375" s="177">
        <f>O375*H375</f>
        <v>0</v>
      </c>
      <c r="Q375" s="177">
        <v>0</v>
      </c>
      <c r="R375" s="177">
        <f>Q375*H375</f>
        <v>0</v>
      </c>
      <c r="S375" s="177">
        <v>0</v>
      </c>
      <c r="T375" s="178">
        <f>S375*H375</f>
        <v>0</v>
      </c>
      <c r="AR375" s="21" t="s">
        <v>121</v>
      </c>
      <c r="AT375" s="21" t="s">
        <v>116</v>
      </c>
      <c r="AU375" s="21" t="s">
        <v>80</v>
      </c>
      <c r="AY375" s="21" t="s">
        <v>114</v>
      </c>
      <c r="BE375" s="179">
        <f>IF(N375="základní",J375,0)</f>
        <v>0</v>
      </c>
      <c r="BF375" s="179">
        <f>IF(N375="snížená",J375,0)</f>
        <v>0</v>
      </c>
      <c r="BG375" s="179">
        <f>IF(N375="zákl. přenesená",J375,0)</f>
        <v>0</v>
      </c>
      <c r="BH375" s="179">
        <f>IF(N375="sníž. přenesená",J375,0)</f>
        <v>0</v>
      </c>
      <c r="BI375" s="179">
        <f>IF(N375="nulová",J375,0)</f>
        <v>0</v>
      </c>
      <c r="BJ375" s="21" t="s">
        <v>78</v>
      </c>
      <c r="BK375" s="179">
        <f>ROUND(I375*H375,2)</f>
        <v>0</v>
      </c>
      <c r="BL375" s="21" t="s">
        <v>121</v>
      </c>
      <c r="BM375" s="21" t="s">
        <v>625</v>
      </c>
    </row>
    <row r="376" spans="2:47" s="1" customFormat="1" ht="13.5">
      <c r="B376" s="38"/>
      <c r="D376" s="180" t="s">
        <v>123</v>
      </c>
      <c r="F376" s="181" t="s">
        <v>626</v>
      </c>
      <c r="I376" s="182"/>
      <c r="L376" s="38"/>
      <c r="M376" s="183"/>
      <c r="N376" s="39"/>
      <c r="O376" s="39"/>
      <c r="P376" s="39"/>
      <c r="Q376" s="39"/>
      <c r="R376" s="39"/>
      <c r="S376" s="39"/>
      <c r="T376" s="67"/>
      <c r="AT376" s="21" t="s">
        <v>123</v>
      </c>
      <c r="AU376" s="21" t="s">
        <v>80</v>
      </c>
    </row>
    <row r="377" spans="2:51" s="11" customFormat="1" ht="13.5">
      <c r="B377" s="184"/>
      <c r="D377" s="185" t="s">
        <v>125</v>
      </c>
      <c r="E377" s="186" t="s">
        <v>5</v>
      </c>
      <c r="F377" s="187" t="s">
        <v>621</v>
      </c>
      <c r="H377" s="188">
        <v>25.56</v>
      </c>
      <c r="I377" s="189"/>
      <c r="L377" s="184"/>
      <c r="M377" s="190"/>
      <c r="N377" s="191"/>
      <c r="O377" s="191"/>
      <c r="P377" s="191"/>
      <c r="Q377" s="191"/>
      <c r="R377" s="191"/>
      <c r="S377" s="191"/>
      <c r="T377" s="192"/>
      <c r="AT377" s="193" t="s">
        <v>125</v>
      </c>
      <c r="AU377" s="193" t="s">
        <v>80</v>
      </c>
      <c r="AV377" s="11" t="s">
        <v>80</v>
      </c>
      <c r="AW377" s="11" t="s">
        <v>34</v>
      </c>
      <c r="AX377" s="11" t="s">
        <v>78</v>
      </c>
      <c r="AY377" s="193" t="s">
        <v>114</v>
      </c>
    </row>
    <row r="378" spans="2:65" s="1" customFormat="1" ht="22.5" customHeight="1">
      <c r="B378" s="167"/>
      <c r="C378" s="168" t="s">
        <v>627</v>
      </c>
      <c r="D378" s="168" t="s">
        <v>116</v>
      </c>
      <c r="E378" s="169" t="s">
        <v>628</v>
      </c>
      <c r="F378" s="170" t="s">
        <v>629</v>
      </c>
      <c r="G378" s="171" t="s">
        <v>169</v>
      </c>
      <c r="H378" s="172">
        <v>186</v>
      </c>
      <c r="I378" s="173"/>
      <c r="J378" s="174">
        <f>ROUND(I378*H378,2)</f>
        <v>0</v>
      </c>
      <c r="K378" s="170" t="s">
        <v>5</v>
      </c>
      <c r="L378" s="38"/>
      <c r="M378" s="175" t="s">
        <v>5</v>
      </c>
      <c r="N378" s="176" t="s">
        <v>41</v>
      </c>
      <c r="O378" s="39"/>
      <c r="P378" s="177">
        <f>O378*H378</f>
        <v>0</v>
      </c>
      <c r="Q378" s="177">
        <v>0.029</v>
      </c>
      <c r="R378" s="177">
        <f>Q378*H378</f>
        <v>5.394</v>
      </c>
      <c r="S378" s="177">
        <v>0</v>
      </c>
      <c r="T378" s="178">
        <f>S378*H378</f>
        <v>0</v>
      </c>
      <c r="AR378" s="21" t="s">
        <v>121</v>
      </c>
      <c r="AT378" s="21" t="s">
        <v>116</v>
      </c>
      <c r="AU378" s="21" t="s">
        <v>80</v>
      </c>
      <c r="AY378" s="21" t="s">
        <v>114</v>
      </c>
      <c r="BE378" s="179">
        <f>IF(N378="základní",J378,0)</f>
        <v>0</v>
      </c>
      <c r="BF378" s="179">
        <f>IF(N378="snížená",J378,0)</f>
        <v>0</v>
      </c>
      <c r="BG378" s="179">
        <f>IF(N378="zákl. přenesená",J378,0)</f>
        <v>0</v>
      </c>
      <c r="BH378" s="179">
        <f>IF(N378="sníž. přenesená",J378,0)</f>
        <v>0</v>
      </c>
      <c r="BI378" s="179">
        <f>IF(N378="nulová",J378,0)</f>
        <v>0</v>
      </c>
      <c r="BJ378" s="21" t="s">
        <v>78</v>
      </c>
      <c r="BK378" s="179">
        <f>ROUND(I378*H378,2)</f>
        <v>0</v>
      </c>
      <c r="BL378" s="21" t="s">
        <v>121</v>
      </c>
      <c r="BM378" s="21" t="s">
        <v>630</v>
      </c>
    </row>
    <row r="379" spans="2:47" s="1" customFormat="1" ht="13.5">
      <c r="B379" s="38"/>
      <c r="D379" s="180" t="s">
        <v>123</v>
      </c>
      <c r="F379" s="181" t="s">
        <v>629</v>
      </c>
      <c r="I379" s="182"/>
      <c r="L379" s="38"/>
      <c r="M379" s="183"/>
      <c r="N379" s="39"/>
      <c r="O379" s="39"/>
      <c r="P379" s="39"/>
      <c r="Q379" s="39"/>
      <c r="R379" s="39"/>
      <c r="S379" s="39"/>
      <c r="T379" s="67"/>
      <c r="AT379" s="21" t="s">
        <v>123</v>
      </c>
      <c r="AU379" s="21" t="s">
        <v>80</v>
      </c>
    </row>
    <row r="380" spans="2:51" s="11" customFormat="1" ht="13.5">
      <c r="B380" s="184"/>
      <c r="D380" s="185" t="s">
        <v>125</v>
      </c>
      <c r="E380" s="186" t="s">
        <v>5</v>
      </c>
      <c r="F380" s="187" t="s">
        <v>631</v>
      </c>
      <c r="H380" s="188">
        <v>186</v>
      </c>
      <c r="I380" s="189"/>
      <c r="L380" s="184"/>
      <c r="M380" s="190"/>
      <c r="N380" s="191"/>
      <c r="O380" s="191"/>
      <c r="P380" s="191"/>
      <c r="Q380" s="191"/>
      <c r="R380" s="191"/>
      <c r="S380" s="191"/>
      <c r="T380" s="192"/>
      <c r="AT380" s="193" t="s">
        <v>125</v>
      </c>
      <c r="AU380" s="193" t="s">
        <v>80</v>
      </c>
      <c r="AV380" s="11" t="s">
        <v>80</v>
      </c>
      <c r="AW380" s="11" t="s">
        <v>34</v>
      </c>
      <c r="AX380" s="11" t="s">
        <v>78</v>
      </c>
      <c r="AY380" s="193" t="s">
        <v>114</v>
      </c>
    </row>
    <row r="381" spans="2:65" s="1" customFormat="1" ht="22.5" customHeight="1">
      <c r="B381" s="167"/>
      <c r="C381" s="168" t="s">
        <v>632</v>
      </c>
      <c r="D381" s="168" t="s">
        <v>116</v>
      </c>
      <c r="E381" s="169" t="s">
        <v>633</v>
      </c>
      <c r="F381" s="170" t="s">
        <v>634</v>
      </c>
      <c r="G381" s="171" t="s">
        <v>169</v>
      </c>
      <c r="H381" s="172">
        <v>44</v>
      </c>
      <c r="I381" s="173"/>
      <c r="J381" s="174">
        <f>ROUND(I381*H381,2)</f>
        <v>0</v>
      </c>
      <c r="K381" s="170" t="s">
        <v>5</v>
      </c>
      <c r="L381" s="38"/>
      <c r="M381" s="175" t="s">
        <v>5</v>
      </c>
      <c r="N381" s="176" t="s">
        <v>41</v>
      </c>
      <c r="O381" s="39"/>
      <c r="P381" s="177">
        <f>O381*H381</f>
        <v>0</v>
      </c>
      <c r="Q381" s="177">
        <v>0.182</v>
      </c>
      <c r="R381" s="177">
        <f>Q381*H381</f>
        <v>8.008</v>
      </c>
      <c r="S381" s="177">
        <v>0</v>
      </c>
      <c r="T381" s="178">
        <f>S381*H381</f>
        <v>0</v>
      </c>
      <c r="AR381" s="21" t="s">
        <v>121</v>
      </c>
      <c r="AT381" s="21" t="s">
        <v>116</v>
      </c>
      <c r="AU381" s="21" t="s">
        <v>80</v>
      </c>
      <c r="AY381" s="21" t="s">
        <v>114</v>
      </c>
      <c r="BE381" s="179">
        <f>IF(N381="základní",J381,0)</f>
        <v>0</v>
      </c>
      <c r="BF381" s="179">
        <f>IF(N381="snížená",J381,0)</f>
        <v>0</v>
      </c>
      <c r="BG381" s="179">
        <f>IF(N381="zákl. přenesená",J381,0)</f>
        <v>0</v>
      </c>
      <c r="BH381" s="179">
        <f>IF(N381="sníž. přenesená",J381,0)</f>
        <v>0</v>
      </c>
      <c r="BI381" s="179">
        <f>IF(N381="nulová",J381,0)</f>
        <v>0</v>
      </c>
      <c r="BJ381" s="21" t="s">
        <v>78</v>
      </c>
      <c r="BK381" s="179">
        <f>ROUND(I381*H381,2)</f>
        <v>0</v>
      </c>
      <c r="BL381" s="21" t="s">
        <v>121</v>
      </c>
      <c r="BM381" s="21" t="s">
        <v>635</v>
      </c>
    </row>
    <row r="382" spans="2:47" s="1" customFormat="1" ht="13.5">
      <c r="B382" s="38"/>
      <c r="D382" s="180" t="s">
        <v>123</v>
      </c>
      <c r="F382" s="181" t="s">
        <v>634</v>
      </c>
      <c r="I382" s="182"/>
      <c r="L382" s="38"/>
      <c r="M382" s="183"/>
      <c r="N382" s="39"/>
      <c r="O382" s="39"/>
      <c r="P382" s="39"/>
      <c r="Q382" s="39"/>
      <c r="R382" s="39"/>
      <c r="S382" s="39"/>
      <c r="T382" s="67"/>
      <c r="AT382" s="21" t="s">
        <v>123</v>
      </c>
      <c r="AU382" s="21" t="s">
        <v>80</v>
      </c>
    </row>
    <row r="383" spans="2:51" s="11" customFormat="1" ht="13.5">
      <c r="B383" s="184"/>
      <c r="D383" s="185" t="s">
        <v>125</v>
      </c>
      <c r="E383" s="186" t="s">
        <v>5</v>
      </c>
      <c r="F383" s="187" t="s">
        <v>636</v>
      </c>
      <c r="H383" s="188">
        <v>44</v>
      </c>
      <c r="I383" s="189"/>
      <c r="L383" s="184"/>
      <c r="M383" s="190"/>
      <c r="N383" s="191"/>
      <c r="O383" s="191"/>
      <c r="P383" s="191"/>
      <c r="Q383" s="191"/>
      <c r="R383" s="191"/>
      <c r="S383" s="191"/>
      <c r="T383" s="192"/>
      <c r="AT383" s="193" t="s">
        <v>125</v>
      </c>
      <c r="AU383" s="193" t="s">
        <v>80</v>
      </c>
      <c r="AV383" s="11" t="s">
        <v>80</v>
      </c>
      <c r="AW383" s="11" t="s">
        <v>34</v>
      </c>
      <c r="AX383" s="11" t="s">
        <v>78</v>
      </c>
      <c r="AY383" s="193" t="s">
        <v>114</v>
      </c>
    </row>
    <row r="384" spans="2:65" s="1" customFormat="1" ht="22.5" customHeight="1">
      <c r="B384" s="167"/>
      <c r="C384" s="168" t="s">
        <v>637</v>
      </c>
      <c r="D384" s="168" t="s">
        <v>116</v>
      </c>
      <c r="E384" s="169" t="s">
        <v>638</v>
      </c>
      <c r="F384" s="170" t="s">
        <v>639</v>
      </c>
      <c r="G384" s="171" t="s">
        <v>352</v>
      </c>
      <c r="H384" s="172">
        <v>313.2</v>
      </c>
      <c r="I384" s="173"/>
      <c r="J384" s="174">
        <f>ROUND(I384*H384,2)</f>
        <v>0</v>
      </c>
      <c r="K384" s="170" t="s">
        <v>5</v>
      </c>
      <c r="L384" s="38"/>
      <c r="M384" s="175" t="s">
        <v>5</v>
      </c>
      <c r="N384" s="176" t="s">
        <v>41</v>
      </c>
      <c r="O384" s="39"/>
      <c r="P384" s="177">
        <f>O384*H384</f>
        <v>0</v>
      </c>
      <c r="Q384" s="177">
        <v>0.0019</v>
      </c>
      <c r="R384" s="177">
        <f>Q384*H384</f>
        <v>0.5950799999999999</v>
      </c>
      <c r="S384" s="177">
        <v>0</v>
      </c>
      <c r="T384" s="178">
        <f>S384*H384</f>
        <v>0</v>
      </c>
      <c r="AR384" s="21" t="s">
        <v>121</v>
      </c>
      <c r="AT384" s="21" t="s">
        <v>116</v>
      </c>
      <c r="AU384" s="21" t="s">
        <v>80</v>
      </c>
      <c r="AY384" s="21" t="s">
        <v>114</v>
      </c>
      <c r="BE384" s="179">
        <f>IF(N384="základní",J384,0)</f>
        <v>0</v>
      </c>
      <c r="BF384" s="179">
        <f>IF(N384="snížená",J384,0)</f>
        <v>0</v>
      </c>
      <c r="BG384" s="179">
        <f>IF(N384="zákl. přenesená",J384,0)</f>
        <v>0</v>
      </c>
      <c r="BH384" s="179">
        <f>IF(N384="sníž. přenesená",J384,0)</f>
        <v>0</v>
      </c>
      <c r="BI384" s="179">
        <f>IF(N384="nulová",J384,0)</f>
        <v>0</v>
      </c>
      <c r="BJ384" s="21" t="s">
        <v>78</v>
      </c>
      <c r="BK384" s="179">
        <f>ROUND(I384*H384,2)</f>
        <v>0</v>
      </c>
      <c r="BL384" s="21" t="s">
        <v>121</v>
      </c>
      <c r="BM384" s="21" t="s">
        <v>640</v>
      </c>
    </row>
    <row r="385" spans="2:47" s="1" customFormat="1" ht="13.5">
      <c r="B385" s="38"/>
      <c r="D385" s="180" t="s">
        <v>123</v>
      </c>
      <c r="F385" s="181" t="s">
        <v>639</v>
      </c>
      <c r="I385" s="182"/>
      <c r="L385" s="38"/>
      <c r="M385" s="183"/>
      <c r="N385" s="39"/>
      <c r="O385" s="39"/>
      <c r="P385" s="39"/>
      <c r="Q385" s="39"/>
      <c r="R385" s="39"/>
      <c r="S385" s="39"/>
      <c r="T385" s="67"/>
      <c r="AT385" s="21" t="s">
        <v>123</v>
      </c>
      <c r="AU385" s="21" t="s">
        <v>80</v>
      </c>
    </row>
    <row r="386" spans="2:51" s="11" customFormat="1" ht="13.5">
      <c r="B386" s="184"/>
      <c r="D386" s="185" t="s">
        <v>125</v>
      </c>
      <c r="E386" s="186" t="s">
        <v>5</v>
      </c>
      <c r="F386" s="187" t="s">
        <v>641</v>
      </c>
      <c r="H386" s="188">
        <v>313.2</v>
      </c>
      <c r="I386" s="189"/>
      <c r="L386" s="184"/>
      <c r="M386" s="190"/>
      <c r="N386" s="191"/>
      <c r="O386" s="191"/>
      <c r="P386" s="191"/>
      <c r="Q386" s="191"/>
      <c r="R386" s="191"/>
      <c r="S386" s="191"/>
      <c r="T386" s="192"/>
      <c r="AT386" s="193" t="s">
        <v>125</v>
      </c>
      <c r="AU386" s="193" t="s">
        <v>80</v>
      </c>
      <c r="AV386" s="11" t="s">
        <v>80</v>
      </c>
      <c r="AW386" s="11" t="s">
        <v>34</v>
      </c>
      <c r="AX386" s="11" t="s">
        <v>78</v>
      </c>
      <c r="AY386" s="193" t="s">
        <v>114</v>
      </c>
    </row>
    <row r="387" spans="2:65" s="1" customFormat="1" ht="22.5" customHeight="1">
      <c r="B387" s="167"/>
      <c r="C387" s="168" t="s">
        <v>642</v>
      </c>
      <c r="D387" s="168" t="s">
        <v>116</v>
      </c>
      <c r="E387" s="169" t="s">
        <v>643</v>
      </c>
      <c r="F387" s="170" t="s">
        <v>644</v>
      </c>
      <c r="G387" s="171" t="s">
        <v>352</v>
      </c>
      <c r="H387" s="172">
        <v>44</v>
      </c>
      <c r="I387" s="173"/>
      <c r="J387" s="174">
        <f>ROUND(I387*H387,2)</f>
        <v>0</v>
      </c>
      <c r="K387" s="170" t="s">
        <v>5</v>
      </c>
      <c r="L387" s="38"/>
      <c r="M387" s="175" t="s">
        <v>5</v>
      </c>
      <c r="N387" s="176" t="s">
        <v>41</v>
      </c>
      <c r="O387" s="39"/>
      <c r="P387" s="177">
        <f>O387*H387</f>
        <v>0</v>
      </c>
      <c r="Q387" s="177">
        <v>0.0038</v>
      </c>
      <c r="R387" s="177">
        <f>Q387*H387</f>
        <v>0.1672</v>
      </c>
      <c r="S387" s="177">
        <v>0</v>
      </c>
      <c r="T387" s="178">
        <f>S387*H387</f>
        <v>0</v>
      </c>
      <c r="AR387" s="21" t="s">
        <v>121</v>
      </c>
      <c r="AT387" s="21" t="s">
        <v>116</v>
      </c>
      <c r="AU387" s="21" t="s">
        <v>80</v>
      </c>
      <c r="AY387" s="21" t="s">
        <v>114</v>
      </c>
      <c r="BE387" s="179">
        <f>IF(N387="základní",J387,0)</f>
        <v>0</v>
      </c>
      <c r="BF387" s="179">
        <f>IF(N387="snížená",J387,0)</f>
        <v>0</v>
      </c>
      <c r="BG387" s="179">
        <f>IF(N387="zákl. přenesená",J387,0)</f>
        <v>0</v>
      </c>
      <c r="BH387" s="179">
        <f>IF(N387="sníž. přenesená",J387,0)</f>
        <v>0</v>
      </c>
      <c r="BI387" s="179">
        <f>IF(N387="nulová",J387,0)</f>
        <v>0</v>
      </c>
      <c r="BJ387" s="21" t="s">
        <v>78</v>
      </c>
      <c r="BK387" s="179">
        <f>ROUND(I387*H387,2)</f>
        <v>0</v>
      </c>
      <c r="BL387" s="21" t="s">
        <v>121</v>
      </c>
      <c r="BM387" s="21" t="s">
        <v>645</v>
      </c>
    </row>
    <row r="388" spans="2:47" s="1" customFormat="1" ht="13.5">
      <c r="B388" s="38"/>
      <c r="D388" s="180" t="s">
        <v>123</v>
      </c>
      <c r="F388" s="181" t="s">
        <v>639</v>
      </c>
      <c r="I388" s="182"/>
      <c r="L388" s="38"/>
      <c r="M388" s="183"/>
      <c r="N388" s="39"/>
      <c r="O388" s="39"/>
      <c r="P388" s="39"/>
      <c r="Q388" s="39"/>
      <c r="R388" s="39"/>
      <c r="S388" s="39"/>
      <c r="T388" s="67"/>
      <c r="AT388" s="21" t="s">
        <v>123</v>
      </c>
      <c r="AU388" s="21" t="s">
        <v>80</v>
      </c>
    </row>
    <row r="389" spans="2:51" s="11" customFormat="1" ht="13.5">
      <c r="B389" s="184"/>
      <c r="D389" s="185" t="s">
        <v>125</v>
      </c>
      <c r="E389" s="186" t="s">
        <v>5</v>
      </c>
      <c r="F389" s="187" t="s">
        <v>646</v>
      </c>
      <c r="H389" s="188">
        <v>44</v>
      </c>
      <c r="I389" s="189"/>
      <c r="L389" s="184"/>
      <c r="M389" s="190"/>
      <c r="N389" s="191"/>
      <c r="O389" s="191"/>
      <c r="P389" s="191"/>
      <c r="Q389" s="191"/>
      <c r="R389" s="191"/>
      <c r="S389" s="191"/>
      <c r="T389" s="192"/>
      <c r="AT389" s="193" t="s">
        <v>125</v>
      </c>
      <c r="AU389" s="193" t="s">
        <v>80</v>
      </c>
      <c r="AV389" s="11" t="s">
        <v>80</v>
      </c>
      <c r="AW389" s="11" t="s">
        <v>34</v>
      </c>
      <c r="AX389" s="11" t="s">
        <v>78</v>
      </c>
      <c r="AY389" s="193" t="s">
        <v>114</v>
      </c>
    </row>
    <row r="390" spans="2:65" s="1" customFormat="1" ht="22.5" customHeight="1">
      <c r="B390" s="167"/>
      <c r="C390" s="168" t="s">
        <v>647</v>
      </c>
      <c r="D390" s="168" t="s">
        <v>116</v>
      </c>
      <c r="E390" s="169" t="s">
        <v>648</v>
      </c>
      <c r="F390" s="170" t="s">
        <v>649</v>
      </c>
      <c r="G390" s="171" t="s">
        <v>169</v>
      </c>
      <c r="H390" s="172">
        <v>77</v>
      </c>
      <c r="I390" s="173"/>
      <c r="J390" s="174">
        <f>ROUND(I390*H390,2)</f>
        <v>0</v>
      </c>
      <c r="K390" s="170" t="s">
        <v>5</v>
      </c>
      <c r="L390" s="38"/>
      <c r="M390" s="175" t="s">
        <v>5</v>
      </c>
      <c r="N390" s="176" t="s">
        <v>41</v>
      </c>
      <c r="O390" s="39"/>
      <c r="P390" s="177">
        <f>O390*H390</f>
        <v>0</v>
      </c>
      <c r="Q390" s="177">
        <v>0.029</v>
      </c>
      <c r="R390" s="177">
        <f>Q390*H390</f>
        <v>2.233</v>
      </c>
      <c r="S390" s="177">
        <v>0</v>
      </c>
      <c r="T390" s="178">
        <f>S390*H390</f>
        <v>0</v>
      </c>
      <c r="AR390" s="21" t="s">
        <v>121</v>
      </c>
      <c r="AT390" s="21" t="s">
        <v>116</v>
      </c>
      <c r="AU390" s="21" t="s">
        <v>80</v>
      </c>
      <c r="AY390" s="21" t="s">
        <v>114</v>
      </c>
      <c r="BE390" s="179">
        <f>IF(N390="základní",J390,0)</f>
        <v>0</v>
      </c>
      <c r="BF390" s="179">
        <f>IF(N390="snížená",J390,0)</f>
        <v>0</v>
      </c>
      <c r="BG390" s="179">
        <f>IF(N390="zákl. přenesená",J390,0)</f>
        <v>0</v>
      </c>
      <c r="BH390" s="179">
        <f>IF(N390="sníž. přenesená",J390,0)</f>
        <v>0</v>
      </c>
      <c r="BI390" s="179">
        <f>IF(N390="nulová",J390,0)</f>
        <v>0</v>
      </c>
      <c r="BJ390" s="21" t="s">
        <v>78</v>
      </c>
      <c r="BK390" s="179">
        <f>ROUND(I390*H390,2)</f>
        <v>0</v>
      </c>
      <c r="BL390" s="21" t="s">
        <v>121</v>
      </c>
      <c r="BM390" s="21" t="s">
        <v>650</v>
      </c>
    </row>
    <row r="391" spans="2:47" s="1" customFormat="1" ht="13.5">
      <c r="B391" s="38"/>
      <c r="D391" s="180" t="s">
        <v>123</v>
      </c>
      <c r="F391" s="181" t="s">
        <v>649</v>
      </c>
      <c r="I391" s="182"/>
      <c r="L391" s="38"/>
      <c r="M391" s="183"/>
      <c r="N391" s="39"/>
      <c r="O391" s="39"/>
      <c r="P391" s="39"/>
      <c r="Q391" s="39"/>
      <c r="R391" s="39"/>
      <c r="S391" s="39"/>
      <c r="T391" s="67"/>
      <c r="AT391" s="21" t="s">
        <v>123</v>
      </c>
      <c r="AU391" s="21" t="s">
        <v>80</v>
      </c>
    </row>
    <row r="392" spans="2:51" s="11" customFormat="1" ht="13.5">
      <c r="B392" s="184"/>
      <c r="D392" s="185" t="s">
        <v>125</v>
      </c>
      <c r="E392" s="186" t="s">
        <v>5</v>
      </c>
      <c r="F392" s="187" t="s">
        <v>651</v>
      </c>
      <c r="H392" s="188">
        <v>77</v>
      </c>
      <c r="I392" s="189"/>
      <c r="L392" s="184"/>
      <c r="M392" s="190"/>
      <c r="N392" s="191"/>
      <c r="O392" s="191"/>
      <c r="P392" s="191"/>
      <c r="Q392" s="191"/>
      <c r="R392" s="191"/>
      <c r="S392" s="191"/>
      <c r="T392" s="192"/>
      <c r="AT392" s="193" t="s">
        <v>125</v>
      </c>
      <c r="AU392" s="193" t="s">
        <v>80</v>
      </c>
      <c r="AV392" s="11" t="s">
        <v>80</v>
      </c>
      <c r="AW392" s="11" t="s">
        <v>34</v>
      </c>
      <c r="AX392" s="11" t="s">
        <v>78</v>
      </c>
      <c r="AY392" s="193" t="s">
        <v>114</v>
      </c>
    </row>
    <row r="393" spans="2:65" s="1" customFormat="1" ht="22.5" customHeight="1">
      <c r="B393" s="167"/>
      <c r="C393" s="168" t="s">
        <v>652</v>
      </c>
      <c r="D393" s="168" t="s">
        <v>116</v>
      </c>
      <c r="E393" s="169" t="s">
        <v>653</v>
      </c>
      <c r="F393" s="170" t="s">
        <v>654</v>
      </c>
      <c r="G393" s="171" t="s">
        <v>169</v>
      </c>
      <c r="H393" s="172">
        <v>28</v>
      </c>
      <c r="I393" s="173"/>
      <c r="J393" s="174">
        <f>ROUND(I393*H393,2)</f>
        <v>0</v>
      </c>
      <c r="K393" s="170" t="s">
        <v>5</v>
      </c>
      <c r="L393" s="38"/>
      <c r="M393" s="175" t="s">
        <v>5</v>
      </c>
      <c r="N393" s="176" t="s">
        <v>41</v>
      </c>
      <c r="O393" s="39"/>
      <c r="P393" s="177">
        <f>O393*H393</f>
        <v>0</v>
      </c>
      <c r="Q393" s="177">
        <v>0.015</v>
      </c>
      <c r="R393" s="177">
        <f>Q393*H393</f>
        <v>0.42</v>
      </c>
      <c r="S393" s="177">
        <v>0</v>
      </c>
      <c r="T393" s="178">
        <f>S393*H393</f>
        <v>0</v>
      </c>
      <c r="AR393" s="21" t="s">
        <v>121</v>
      </c>
      <c r="AT393" s="21" t="s">
        <v>116</v>
      </c>
      <c r="AU393" s="21" t="s">
        <v>80</v>
      </c>
      <c r="AY393" s="21" t="s">
        <v>114</v>
      </c>
      <c r="BE393" s="179">
        <f>IF(N393="základní",J393,0)</f>
        <v>0</v>
      </c>
      <c r="BF393" s="179">
        <f>IF(N393="snížená",J393,0)</f>
        <v>0</v>
      </c>
      <c r="BG393" s="179">
        <f>IF(N393="zákl. přenesená",J393,0)</f>
        <v>0</v>
      </c>
      <c r="BH393" s="179">
        <f>IF(N393="sníž. přenesená",J393,0)</f>
        <v>0</v>
      </c>
      <c r="BI393" s="179">
        <f>IF(N393="nulová",J393,0)</f>
        <v>0</v>
      </c>
      <c r="BJ393" s="21" t="s">
        <v>78</v>
      </c>
      <c r="BK393" s="179">
        <f>ROUND(I393*H393,2)</f>
        <v>0</v>
      </c>
      <c r="BL393" s="21" t="s">
        <v>121</v>
      </c>
      <c r="BM393" s="21" t="s">
        <v>655</v>
      </c>
    </row>
    <row r="394" spans="2:47" s="1" customFormat="1" ht="13.5">
      <c r="B394" s="38"/>
      <c r="D394" s="180" t="s">
        <v>123</v>
      </c>
      <c r="F394" s="181" t="s">
        <v>654</v>
      </c>
      <c r="I394" s="182"/>
      <c r="L394" s="38"/>
      <c r="M394" s="183"/>
      <c r="N394" s="39"/>
      <c r="O394" s="39"/>
      <c r="P394" s="39"/>
      <c r="Q394" s="39"/>
      <c r="R394" s="39"/>
      <c r="S394" s="39"/>
      <c r="T394" s="67"/>
      <c r="AT394" s="21" t="s">
        <v>123</v>
      </c>
      <c r="AU394" s="21" t="s">
        <v>80</v>
      </c>
    </row>
    <row r="395" spans="2:51" s="11" customFormat="1" ht="13.5">
      <c r="B395" s="184"/>
      <c r="D395" s="185" t="s">
        <v>125</v>
      </c>
      <c r="E395" s="186" t="s">
        <v>5</v>
      </c>
      <c r="F395" s="187" t="s">
        <v>656</v>
      </c>
      <c r="H395" s="188">
        <v>28</v>
      </c>
      <c r="I395" s="189"/>
      <c r="L395" s="184"/>
      <c r="M395" s="190"/>
      <c r="N395" s="191"/>
      <c r="O395" s="191"/>
      <c r="P395" s="191"/>
      <c r="Q395" s="191"/>
      <c r="R395" s="191"/>
      <c r="S395" s="191"/>
      <c r="T395" s="192"/>
      <c r="AT395" s="193" t="s">
        <v>125</v>
      </c>
      <c r="AU395" s="193" t="s">
        <v>80</v>
      </c>
      <c r="AV395" s="11" t="s">
        <v>80</v>
      </c>
      <c r="AW395" s="11" t="s">
        <v>34</v>
      </c>
      <c r="AX395" s="11" t="s">
        <v>78</v>
      </c>
      <c r="AY395" s="193" t="s">
        <v>114</v>
      </c>
    </row>
    <row r="396" spans="2:65" s="1" customFormat="1" ht="22.5" customHeight="1">
      <c r="B396" s="167"/>
      <c r="C396" s="168" t="s">
        <v>657</v>
      </c>
      <c r="D396" s="168" t="s">
        <v>116</v>
      </c>
      <c r="E396" s="169" t="s">
        <v>658</v>
      </c>
      <c r="F396" s="170" t="s">
        <v>659</v>
      </c>
      <c r="G396" s="171" t="s">
        <v>364</v>
      </c>
      <c r="H396" s="172">
        <v>16221.341</v>
      </c>
      <c r="I396" s="173"/>
      <c r="J396" s="174">
        <f>ROUND(I396*H396,2)</f>
        <v>0</v>
      </c>
      <c r="K396" s="170" t="s">
        <v>5</v>
      </c>
      <c r="L396" s="38"/>
      <c r="M396" s="175" t="s">
        <v>5</v>
      </c>
      <c r="N396" s="176" t="s">
        <v>41</v>
      </c>
      <c r="O396" s="39"/>
      <c r="P396" s="177">
        <f>O396*H396</f>
        <v>0</v>
      </c>
      <c r="Q396" s="177">
        <v>0</v>
      </c>
      <c r="R396" s="177">
        <f>Q396*H396</f>
        <v>0</v>
      </c>
      <c r="S396" s="177">
        <v>0</v>
      </c>
      <c r="T396" s="178">
        <f>S396*H396</f>
        <v>0</v>
      </c>
      <c r="AR396" s="21" t="s">
        <v>121</v>
      </c>
      <c r="AT396" s="21" t="s">
        <v>116</v>
      </c>
      <c r="AU396" s="21" t="s">
        <v>80</v>
      </c>
      <c r="AY396" s="21" t="s">
        <v>114</v>
      </c>
      <c r="BE396" s="179">
        <f>IF(N396="základní",J396,0)</f>
        <v>0</v>
      </c>
      <c r="BF396" s="179">
        <f>IF(N396="snížená",J396,0)</f>
        <v>0</v>
      </c>
      <c r="BG396" s="179">
        <f>IF(N396="zákl. přenesená",J396,0)</f>
        <v>0</v>
      </c>
      <c r="BH396" s="179">
        <f>IF(N396="sníž. přenesená",J396,0)</f>
        <v>0</v>
      </c>
      <c r="BI396" s="179">
        <f>IF(N396="nulová",J396,0)</f>
        <v>0</v>
      </c>
      <c r="BJ396" s="21" t="s">
        <v>78</v>
      </c>
      <c r="BK396" s="179">
        <f>ROUND(I396*H396,2)</f>
        <v>0</v>
      </c>
      <c r="BL396" s="21" t="s">
        <v>121</v>
      </c>
      <c r="BM396" s="21" t="s">
        <v>660</v>
      </c>
    </row>
    <row r="397" spans="2:47" s="1" customFormat="1" ht="13.5">
      <c r="B397" s="38"/>
      <c r="D397" s="180" t="s">
        <v>123</v>
      </c>
      <c r="F397" s="181" t="s">
        <v>659</v>
      </c>
      <c r="I397" s="182"/>
      <c r="L397" s="38"/>
      <c r="M397" s="183"/>
      <c r="N397" s="39"/>
      <c r="O397" s="39"/>
      <c r="P397" s="39"/>
      <c r="Q397" s="39"/>
      <c r="R397" s="39"/>
      <c r="S397" s="39"/>
      <c r="T397" s="67"/>
      <c r="AT397" s="21" t="s">
        <v>123</v>
      </c>
      <c r="AU397" s="21" t="s">
        <v>80</v>
      </c>
    </row>
    <row r="398" spans="2:51" s="11" customFormat="1" ht="13.5">
      <c r="B398" s="184"/>
      <c r="D398" s="180" t="s">
        <v>125</v>
      </c>
      <c r="E398" s="193" t="s">
        <v>5</v>
      </c>
      <c r="F398" s="204" t="s">
        <v>661</v>
      </c>
      <c r="H398" s="205">
        <v>16221.341</v>
      </c>
      <c r="I398" s="189"/>
      <c r="L398" s="184"/>
      <c r="M398" s="206"/>
      <c r="N398" s="207"/>
      <c r="O398" s="207"/>
      <c r="P398" s="207"/>
      <c r="Q398" s="207"/>
      <c r="R398" s="207"/>
      <c r="S398" s="207"/>
      <c r="T398" s="208"/>
      <c r="AT398" s="193" t="s">
        <v>125</v>
      </c>
      <c r="AU398" s="193" t="s">
        <v>80</v>
      </c>
      <c r="AV398" s="11" t="s">
        <v>80</v>
      </c>
      <c r="AW398" s="11" t="s">
        <v>34</v>
      </c>
      <c r="AX398" s="11" t="s">
        <v>70</v>
      </c>
      <c r="AY398" s="193" t="s">
        <v>114</v>
      </c>
    </row>
    <row r="399" spans="2:12" s="1" customFormat="1" ht="6.95" customHeight="1">
      <c r="B399" s="53"/>
      <c r="C399" s="54"/>
      <c r="D399" s="54"/>
      <c r="E399" s="54"/>
      <c r="F399" s="54"/>
      <c r="G399" s="54"/>
      <c r="H399" s="54"/>
      <c r="I399" s="120"/>
      <c r="J399" s="54"/>
      <c r="K399" s="54"/>
      <c r="L399" s="38"/>
    </row>
  </sheetData>
  <autoFilter ref="C80:K398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09" customWidth="1"/>
    <col min="2" max="2" width="1.66796875" style="209" customWidth="1"/>
    <col min="3" max="4" width="5" style="209" customWidth="1"/>
    <col min="5" max="5" width="11.66015625" style="209" customWidth="1"/>
    <col min="6" max="6" width="9.16015625" style="209" customWidth="1"/>
    <col min="7" max="7" width="5" style="209" customWidth="1"/>
    <col min="8" max="8" width="77.83203125" style="209" customWidth="1"/>
    <col min="9" max="10" width="20" style="209" customWidth="1"/>
    <col min="11" max="11" width="1.66796875" style="209" customWidth="1"/>
  </cols>
  <sheetData>
    <row r="1" ht="37.5" customHeight="1"/>
    <row r="2" spans="2:11" ht="7.5" customHeight="1">
      <c r="B2" s="210"/>
      <c r="C2" s="211"/>
      <c r="D2" s="211"/>
      <c r="E2" s="211"/>
      <c r="F2" s="211"/>
      <c r="G2" s="211"/>
      <c r="H2" s="211"/>
      <c r="I2" s="211"/>
      <c r="J2" s="211"/>
      <c r="K2" s="212"/>
    </row>
    <row r="3" spans="2:11" s="12" customFormat="1" ht="45" customHeight="1">
      <c r="B3" s="213"/>
      <c r="C3" s="332" t="s">
        <v>662</v>
      </c>
      <c r="D3" s="332"/>
      <c r="E3" s="332"/>
      <c r="F3" s="332"/>
      <c r="G3" s="332"/>
      <c r="H3" s="332"/>
      <c r="I3" s="332"/>
      <c r="J3" s="332"/>
      <c r="K3" s="214"/>
    </row>
    <row r="4" spans="2:11" ht="25.5" customHeight="1">
      <c r="B4" s="215"/>
      <c r="C4" s="339" t="s">
        <v>663</v>
      </c>
      <c r="D4" s="339"/>
      <c r="E4" s="339"/>
      <c r="F4" s="339"/>
      <c r="G4" s="339"/>
      <c r="H4" s="339"/>
      <c r="I4" s="339"/>
      <c r="J4" s="339"/>
      <c r="K4" s="216"/>
    </row>
    <row r="5" spans="2:11" ht="5.25" customHeight="1">
      <c r="B5" s="215"/>
      <c r="C5" s="217"/>
      <c r="D5" s="217"/>
      <c r="E5" s="217"/>
      <c r="F5" s="217"/>
      <c r="G5" s="217"/>
      <c r="H5" s="217"/>
      <c r="I5" s="217"/>
      <c r="J5" s="217"/>
      <c r="K5" s="216"/>
    </row>
    <row r="6" spans="2:11" ht="15" customHeight="1">
      <c r="B6" s="215"/>
      <c r="C6" s="335" t="s">
        <v>664</v>
      </c>
      <c r="D6" s="335"/>
      <c r="E6" s="335"/>
      <c r="F6" s="335"/>
      <c r="G6" s="335"/>
      <c r="H6" s="335"/>
      <c r="I6" s="335"/>
      <c r="J6" s="335"/>
      <c r="K6" s="216"/>
    </row>
    <row r="7" spans="2:11" ht="15" customHeight="1">
      <c r="B7" s="219"/>
      <c r="C7" s="335" t="s">
        <v>665</v>
      </c>
      <c r="D7" s="335"/>
      <c r="E7" s="335"/>
      <c r="F7" s="335"/>
      <c r="G7" s="335"/>
      <c r="H7" s="335"/>
      <c r="I7" s="335"/>
      <c r="J7" s="335"/>
      <c r="K7" s="216"/>
    </row>
    <row r="8" spans="2:11" ht="12.75" customHeight="1">
      <c r="B8" s="219"/>
      <c r="C8" s="218"/>
      <c r="D8" s="218"/>
      <c r="E8" s="218"/>
      <c r="F8" s="218"/>
      <c r="G8" s="218"/>
      <c r="H8" s="218"/>
      <c r="I8" s="218"/>
      <c r="J8" s="218"/>
      <c r="K8" s="216"/>
    </row>
    <row r="9" spans="2:11" ht="15" customHeight="1">
      <c r="B9" s="219"/>
      <c r="C9" s="335" t="s">
        <v>666</v>
      </c>
      <c r="D9" s="335"/>
      <c r="E9" s="335"/>
      <c r="F9" s="335"/>
      <c r="G9" s="335"/>
      <c r="H9" s="335"/>
      <c r="I9" s="335"/>
      <c r="J9" s="335"/>
      <c r="K9" s="216"/>
    </row>
    <row r="10" spans="2:11" ht="15" customHeight="1">
      <c r="B10" s="219"/>
      <c r="C10" s="218"/>
      <c r="D10" s="335" t="s">
        <v>667</v>
      </c>
      <c r="E10" s="335"/>
      <c r="F10" s="335"/>
      <c r="G10" s="335"/>
      <c r="H10" s="335"/>
      <c r="I10" s="335"/>
      <c r="J10" s="335"/>
      <c r="K10" s="216"/>
    </row>
    <row r="11" spans="2:11" ht="15" customHeight="1">
      <c r="B11" s="219"/>
      <c r="C11" s="220"/>
      <c r="D11" s="335" t="s">
        <v>668</v>
      </c>
      <c r="E11" s="335"/>
      <c r="F11" s="335"/>
      <c r="G11" s="335"/>
      <c r="H11" s="335"/>
      <c r="I11" s="335"/>
      <c r="J11" s="335"/>
      <c r="K11" s="216"/>
    </row>
    <row r="12" spans="2:11" ht="12.75" customHeight="1">
      <c r="B12" s="219"/>
      <c r="C12" s="220"/>
      <c r="D12" s="220"/>
      <c r="E12" s="220"/>
      <c r="F12" s="220"/>
      <c r="G12" s="220"/>
      <c r="H12" s="220"/>
      <c r="I12" s="220"/>
      <c r="J12" s="220"/>
      <c r="K12" s="216"/>
    </row>
    <row r="13" spans="2:11" ht="15" customHeight="1">
      <c r="B13" s="219"/>
      <c r="C13" s="220"/>
      <c r="D13" s="335" t="s">
        <v>669</v>
      </c>
      <c r="E13" s="335"/>
      <c r="F13" s="335"/>
      <c r="G13" s="335"/>
      <c r="H13" s="335"/>
      <c r="I13" s="335"/>
      <c r="J13" s="335"/>
      <c r="K13" s="216"/>
    </row>
    <row r="14" spans="2:11" ht="15" customHeight="1">
      <c r="B14" s="219"/>
      <c r="C14" s="220"/>
      <c r="D14" s="335" t="s">
        <v>670</v>
      </c>
      <c r="E14" s="335"/>
      <c r="F14" s="335"/>
      <c r="G14" s="335"/>
      <c r="H14" s="335"/>
      <c r="I14" s="335"/>
      <c r="J14" s="335"/>
      <c r="K14" s="216"/>
    </row>
    <row r="15" spans="2:11" ht="15" customHeight="1">
      <c r="B15" s="219"/>
      <c r="C15" s="220"/>
      <c r="D15" s="335" t="s">
        <v>671</v>
      </c>
      <c r="E15" s="335"/>
      <c r="F15" s="335"/>
      <c r="G15" s="335"/>
      <c r="H15" s="335"/>
      <c r="I15" s="335"/>
      <c r="J15" s="335"/>
      <c r="K15" s="216"/>
    </row>
    <row r="16" spans="2:11" ht="15" customHeight="1">
      <c r="B16" s="219"/>
      <c r="C16" s="220"/>
      <c r="D16" s="220"/>
      <c r="E16" s="221" t="s">
        <v>77</v>
      </c>
      <c r="F16" s="335" t="s">
        <v>672</v>
      </c>
      <c r="G16" s="335"/>
      <c r="H16" s="335"/>
      <c r="I16" s="335"/>
      <c r="J16" s="335"/>
      <c r="K16" s="216"/>
    </row>
    <row r="17" spans="2:11" ht="15" customHeight="1">
      <c r="B17" s="219"/>
      <c r="C17" s="220"/>
      <c r="D17" s="220"/>
      <c r="E17" s="221" t="s">
        <v>673</v>
      </c>
      <c r="F17" s="335" t="s">
        <v>674</v>
      </c>
      <c r="G17" s="335"/>
      <c r="H17" s="335"/>
      <c r="I17" s="335"/>
      <c r="J17" s="335"/>
      <c r="K17" s="216"/>
    </row>
    <row r="18" spans="2:11" ht="15" customHeight="1">
      <c r="B18" s="219"/>
      <c r="C18" s="220"/>
      <c r="D18" s="220"/>
      <c r="E18" s="221" t="s">
        <v>675</v>
      </c>
      <c r="F18" s="335" t="s">
        <v>676</v>
      </c>
      <c r="G18" s="335"/>
      <c r="H18" s="335"/>
      <c r="I18" s="335"/>
      <c r="J18" s="335"/>
      <c r="K18" s="216"/>
    </row>
    <row r="19" spans="2:11" ht="15" customHeight="1">
      <c r="B19" s="219"/>
      <c r="C19" s="220"/>
      <c r="D19" s="220"/>
      <c r="E19" s="221" t="s">
        <v>677</v>
      </c>
      <c r="F19" s="335" t="s">
        <v>678</v>
      </c>
      <c r="G19" s="335"/>
      <c r="H19" s="335"/>
      <c r="I19" s="335"/>
      <c r="J19" s="335"/>
      <c r="K19" s="216"/>
    </row>
    <row r="20" spans="2:11" ht="15" customHeight="1">
      <c r="B20" s="219"/>
      <c r="C20" s="220"/>
      <c r="D20" s="220"/>
      <c r="E20" s="221" t="s">
        <v>679</v>
      </c>
      <c r="F20" s="335" t="s">
        <v>680</v>
      </c>
      <c r="G20" s="335"/>
      <c r="H20" s="335"/>
      <c r="I20" s="335"/>
      <c r="J20" s="335"/>
      <c r="K20" s="216"/>
    </row>
    <row r="21" spans="2:11" ht="15" customHeight="1">
      <c r="B21" s="219"/>
      <c r="C21" s="220"/>
      <c r="D21" s="220"/>
      <c r="E21" s="221" t="s">
        <v>681</v>
      </c>
      <c r="F21" s="335" t="s">
        <v>682</v>
      </c>
      <c r="G21" s="335"/>
      <c r="H21" s="335"/>
      <c r="I21" s="335"/>
      <c r="J21" s="335"/>
      <c r="K21" s="216"/>
    </row>
    <row r="22" spans="2:11" ht="12.75" customHeight="1">
      <c r="B22" s="219"/>
      <c r="C22" s="220"/>
      <c r="D22" s="220"/>
      <c r="E22" s="220"/>
      <c r="F22" s="220"/>
      <c r="G22" s="220"/>
      <c r="H22" s="220"/>
      <c r="I22" s="220"/>
      <c r="J22" s="220"/>
      <c r="K22" s="216"/>
    </row>
    <row r="23" spans="2:11" ht="15" customHeight="1">
      <c r="B23" s="219"/>
      <c r="C23" s="335" t="s">
        <v>683</v>
      </c>
      <c r="D23" s="335"/>
      <c r="E23" s="335"/>
      <c r="F23" s="335"/>
      <c r="G23" s="335"/>
      <c r="H23" s="335"/>
      <c r="I23" s="335"/>
      <c r="J23" s="335"/>
      <c r="K23" s="216"/>
    </row>
    <row r="24" spans="2:11" ht="15" customHeight="1">
      <c r="B24" s="219"/>
      <c r="C24" s="335" t="s">
        <v>684</v>
      </c>
      <c r="D24" s="335"/>
      <c r="E24" s="335"/>
      <c r="F24" s="335"/>
      <c r="G24" s="335"/>
      <c r="H24" s="335"/>
      <c r="I24" s="335"/>
      <c r="J24" s="335"/>
      <c r="K24" s="216"/>
    </row>
    <row r="25" spans="2:11" ht="15" customHeight="1">
      <c r="B25" s="219"/>
      <c r="C25" s="218"/>
      <c r="D25" s="335" t="s">
        <v>685</v>
      </c>
      <c r="E25" s="335"/>
      <c r="F25" s="335"/>
      <c r="G25" s="335"/>
      <c r="H25" s="335"/>
      <c r="I25" s="335"/>
      <c r="J25" s="335"/>
      <c r="K25" s="216"/>
    </row>
    <row r="26" spans="2:11" ht="15" customHeight="1">
      <c r="B26" s="219"/>
      <c r="C26" s="220"/>
      <c r="D26" s="335" t="s">
        <v>686</v>
      </c>
      <c r="E26" s="335"/>
      <c r="F26" s="335"/>
      <c r="G26" s="335"/>
      <c r="H26" s="335"/>
      <c r="I26" s="335"/>
      <c r="J26" s="335"/>
      <c r="K26" s="216"/>
    </row>
    <row r="27" spans="2:11" ht="12.75" customHeight="1">
      <c r="B27" s="219"/>
      <c r="C27" s="220"/>
      <c r="D27" s="220"/>
      <c r="E27" s="220"/>
      <c r="F27" s="220"/>
      <c r="G27" s="220"/>
      <c r="H27" s="220"/>
      <c r="I27" s="220"/>
      <c r="J27" s="220"/>
      <c r="K27" s="216"/>
    </row>
    <row r="28" spans="2:11" ht="15" customHeight="1">
      <c r="B28" s="219"/>
      <c r="C28" s="220"/>
      <c r="D28" s="335" t="s">
        <v>687</v>
      </c>
      <c r="E28" s="335"/>
      <c r="F28" s="335"/>
      <c r="G28" s="335"/>
      <c r="H28" s="335"/>
      <c r="I28" s="335"/>
      <c r="J28" s="335"/>
      <c r="K28" s="216"/>
    </row>
    <row r="29" spans="2:11" ht="15" customHeight="1">
      <c r="B29" s="219"/>
      <c r="C29" s="220"/>
      <c r="D29" s="335" t="s">
        <v>688</v>
      </c>
      <c r="E29" s="335"/>
      <c r="F29" s="335"/>
      <c r="G29" s="335"/>
      <c r="H29" s="335"/>
      <c r="I29" s="335"/>
      <c r="J29" s="335"/>
      <c r="K29" s="216"/>
    </row>
    <row r="30" spans="2:11" ht="12.75" customHeight="1">
      <c r="B30" s="219"/>
      <c r="C30" s="220"/>
      <c r="D30" s="220"/>
      <c r="E30" s="220"/>
      <c r="F30" s="220"/>
      <c r="G30" s="220"/>
      <c r="H30" s="220"/>
      <c r="I30" s="220"/>
      <c r="J30" s="220"/>
      <c r="K30" s="216"/>
    </row>
    <row r="31" spans="2:11" ht="15" customHeight="1">
      <c r="B31" s="219"/>
      <c r="C31" s="220"/>
      <c r="D31" s="335" t="s">
        <v>689</v>
      </c>
      <c r="E31" s="335"/>
      <c r="F31" s="335"/>
      <c r="G31" s="335"/>
      <c r="H31" s="335"/>
      <c r="I31" s="335"/>
      <c r="J31" s="335"/>
      <c r="K31" s="216"/>
    </row>
    <row r="32" spans="2:11" ht="15" customHeight="1">
      <c r="B32" s="219"/>
      <c r="C32" s="220"/>
      <c r="D32" s="335" t="s">
        <v>690</v>
      </c>
      <c r="E32" s="335"/>
      <c r="F32" s="335"/>
      <c r="G32" s="335"/>
      <c r="H32" s="335"/>
      <c r="I32" s="335"/>
      <c r="J32" s="335"/>
      <c r="K32" s="216"/>
    </row>
    <row r="33" spans="2:11" ht="15" customHeight="1">
      <c r="B33" s="219"/>
      <c r="C33" s="220"/>
      <c r="D33" s="335" t="s">
        <v>691</v>
      </c>
      <c r="E33" s="335"/>
      <c r="F33" s="335"/>
      <c r="G33" s="335"/>
      <c r="H33" s="335"/>
      <c r="I33" s="335"/>
      <c r="J33" s="335"/>
      <c r="K33" s="216"/>
    </row>
    <row r="34" spans="2:11" ht="15" customHeight="1">
      <c r="B34" s="219"/>
      <c r="C34" s="220"/>
      <c r="D34" s="218"/>
      <c r="E34" s="222" t="s">
        <v>99</v>
      </c>
      <c r="F34" s="218"/>
      <c r="G34" s="335" t="s">
        <v>692</v>
      </c>
      <c r="H34" s="335"/>
      <c r="I34" s="335"/>
      <c r="J34" s="335"/>
      <c r="K34" s="216"/>
    </row>
    <row r="35" spans="2:11" ht="30.75" customHeight="1">
      <c r="B35" s="219"/>
      <c r="C35" s="220"/>
      <c r="D35" s="218"/>
      <c r="E35" s="222" t="s">
        <v>693</v>
      </c>
      <c r="F35" s="218"/>
      <c r="G35" s="335" t="s">
        <v>694</v>
      </c>
      <c r="H35" s="335"/>
      <c r="I35" s="335"/>
      <c r="J35" s="335"/>
      <c r="K35" s="216"/>
    </row>
    <row r="36" spans="2:11" ht="15" customHeight="1">
      <c r="B36" s="219"/>
      <c r="C36" s="220"/>
      <c r="D36" s="218"/>
      <c r="E36" s="222" t="s">
        <v>51</v>
      </c>
      <c r="F36" s="218"/>
      <c r="G36" s="335" t="s">
        <v>695</v>
      </c>
      <c r="H36" s="335"/>
      <c r="I36" s="335"/>
      <c r="J36" s="335"/>
      <c r="K36" s="216"/>
    </row>
    <row r="37" spans="2:11" ht="15" customHeight="1">
      <c r="B37" s="219"/>
      <c r="C37" s="220"/>
      <c r="D37" s="218"/>
      <c r="E37" s="222" t="s">
        <v>100</v>
      </c>
      <c r="F37" s="218"/>
      <c r="G37" s="335" t="s">
        <v>696</v>
      </c>
      <c r="H37" s="335"/>
      <c r="I37" s="335"/>
      <c r="J37" s="335"/>
      <c r="K37" s="216"/>
    </row>
    <row r="38" spans="2:11" ht="15" customHeight="1">
      <c r="B38" s="219"/>
      <c r="C38" s="220"/>
      <c r="D38" s="218"/>
      <c r="E38" s="222" t="s">
        <v>101</v>
      </c>
      <c r="F38" s="218"/>
      <c r="G38" s="335" t="s">
        <v>697</v>
      </c>
      <c r="H38" s="335"/>
      <c r="I38" s="335"/>
      <c r="J38" s="335"/>
      <c r="K38" s="216"/>
    </row>
    <row r="39" spans="2:11" ht="15" customHeight="1">
      <c r="B39" s="219"/>
      <c r="C39" s="220"/>
      <c r="D39" s="218"/>
      <c r="E39" s="222" t="s">
        <v>102</v>
      </c>
      <c r="F39" s="218"/>
      <c r="G39" s="335" t="s">
        <v>698</v>
      </c>
      <c r="H39" s="335"/>
      <c r="I39" s="335"/>
      <c r="J39" s="335"/>
      <c r="K39" s="216"/>
    </row>
    <row r="40" spans="2:11" ht="15" customHeight="1">
      <c r="B40" s="219"/>
      <c r="C40" s="220"/>
      <c r="D40" s="218"/>
      <c r="E40" s="222" t="s">
        <v>699</v>
      </c>
      <c r="F40" s="218"/>
      <c r="G40" s="335" t="s">
        <v>700</v>
      </c>
      <c r="H40" s="335"/>
      <c r="I40" s="335"/>
      <c r="J40" s="335"/>
      <c r="K40" s="216"/>
    </row>
    <row r="41" spans="2:11" ht="15" customHeight="1">
      <c r="B41" s="219"/>
      <c r="C41" s="220"/>
      <c r="D41" s="218"/>
      <c r="E41" s="222"/>
      <c r="F41" s="218"/>
      <c r="G41" s="335" t="s">
        <v>701</v>
      </c>
      <c r="H41" s="335"/>
      <c r="I41" s="335"/>
      <c r="J41" s="335"/>
      <c r="K41" s="216"/>
    </row>
    <row r="42" spans="2:11" ht="15" customHeight="1">
      <c r="B42" s="219"/>
      <c r="C42" s="220"/>
      <c r="D42" s="218"/>
      <c r="E42" s="222" t="s">
        <v>702</v>
      </c>
      <c r="F42" s="218"/>
      <c r="G42" s="335" t="s">
        <v>703</v>
      </c>
      <c r="H42" s="335"/>
      <c r="I42" s="335"/>
      <c r="J42" s="335"/>
      <c r="K42" s="216"/>
    </row>
    <row r="43" spans="2:11" ht="15" customHeight="1">
      <c r="B43" s="219"/>
      <c r="C43" s="220"/>
      <c r="D43" s="218"/>
      <c r="E43" s="222" t="s">
        <v>104</v>
      </c>
      <c r="F43" s="218"/>
      <c r="G43" s="335" t="s">
        <v>704</v>
      </c>
      <c r="H43" s="335"/>
      <c r="I43" s="335"/>
      <c r="J43" s="335"/>
      <c r="K43" s="216"/>
    </row>
    <row r="44" spans="2:11" ht="12.75" customHeight="1">
      <c r="B44" s="219"/>
      <c r="C44" s="220"/>
      <c r="D44" s="218"/>
      <c r="E44" s="218"/>
      <c r="F44" s="218"/>
      <c r="G44" s="218"/>
      <c r="H44" s="218"/>
      <c r="I44" s="218"/>
      <c r="J44" s="218"/>
      <c r="K44" s="216"/>
    </row>
    <row r="45" spans="2:11" ht="15" customHeight="1">
      <c r="B45" s="219"/>
      <c r="C45" s="220"/>
      <c r="D45" s="335" t="s">
        <v>705</v>
      </c>
      <c r="E45" s="335"/>
      <c r="F45" s="335"/>
      <c r="G45" s="335"/>
      <c r="H45" s="335"/>
      <c r="I45" s="335"/>
      <c r="J45" s="335"/>
      <c r="K45" s="216"/>
    </row>
    <row r="46" spans="2:11" ht="15" customHeight="1">
      <c r="B46" s="219"/>
      <c r="C46" s="220"/>
      <c r="D46" s="220"/>
      <c r="E46" s="335" t="s">
        <v>706</v>
      </c>
      <c r="F46" s="335"/>
      <c r="G46" s="335"/>
      <c r="H46" s="335"/>
      <c r="I46" s="335"/>
      <c r="J46" s="335"/>
      <c r="K46" s="216"/>
    </row>
    <row r="47" spans="2:11" ht="15" customHeight="1">
      <c r="B47" s="219"/>
      <c r="C47" s="220"/>
      <c r="D47" s="220"/>
      <c r="E47" s="335" t="s">
        <v>707</v>
      </c>
      <c r="F47" s="335"/>
      <c r="G47" s="335"/>
      <c r="H47" s="335"/>
      <c r="I47" s="335"/>
      <c r="J47" s="335"/>
      <c r="K47" s="216"/>
    </row>
    <row r="48" spans="2:11" ht="15" customHeight="1">
      <c r="B48" s="219"/>
      <c r="C48" s="220"/>
      <c r="D48" s="220"/>
      <c r="E48" s="335" t="s">
        <v>708</v>
      </c>
      <c r="F48" s="335"/>
      <c r="G48" s="335"/>
      <c r="H48" s="335"/>
      <c r="I48" s="335"/>
      <c r="J48" s="335"/>
      <c r="K48" s="216"/>
    </row>
    <row r="49" spans="2:11" ht="15" customHeight="1">
      <c r="B49" s="219"/>
      <c r="C49" s="220"/>
      <c r="D49" s="335" t="s">
        <v>709</v>
      </c>
      <c r="E49" s="335"/>
      <c r="F49" s="335"/>
      <c r="G49" s="335"/>
      <c r="H49" s="335"/>
      <c r="I49" s="335"/>
      <c r="J49" s="335"/>
      <c r="K49" s="216"/>
    </row>
    <row r="50" spans="2:11" ht="25.5" customHeight="1">
      <c r="B50" s="215"/>
      <c r="C50" s="339" t="s">
        <v>710</v>
      </c>
      <c r="D50" s="339"/>
      <c r="E50" s="339"/>
      <c r="F50" s="339"/>
      <c r="G50" s="339"/>
      <c r="H50" s="339"/>
      <c r="I50" s="339"/>
      <c r="J50" s="339"/>
      <c r="K50" s="216"/>
    </row>
    <row r="51" spans="2:11" ht="5.25" customHeight="1">
      <c r="B51" s="215"/>
      <c r="C51" s="217"/>
      <c r="D51" s="217"/>
      <c r="E51" s="217"/>
      <c r="F51" s="217"/>
      <c r="G51" s="217"/>
      <c r="H51" s="217"/>
      <c r="I51" s="217"/>
      <c r="J51" s="217"/>
      <c r="K51" s="216"/>
    </row>
    <row r="52" spans="2:11" ht="15" customHeight="1">
      <c r="B52" s="215"/>
      <c r="C52" s="335" t="s">
        <v>711</v>
      </c>
      <c r="D52" s="335"/>
      <c r="E52" s="335"/>
      <c r="F52" s="335"/>
      <c r="G52" s="335"/>
      <c r="H52" s="335"/>
      <c r="I52" s="335"/>
      <c r="J52" s="335"/>
      <c r="K52" s="216"/>
    </row>
    <row r="53" spans="2:11" ht="15" customHeight="1">
      <c r="B53" s="215"/>
      <c r="C53" s="335" t="s">
        <v>712</v>
      </c>
      <c r="D53" s="335"/>
      <c r="E53" s="335"/>
      <c r="F53" s="335"/>
      <c r="G53" s="335"/>
      <c r="H53" s="335"/>
      <c r="I53" s="335"/>
      <c r="J53" s="335"/>
      <c r="K53" s="216"/>
    </row>
    <row r="54" spans="2:11" ht="12.75" customHeight="1">
      <c r="B54" s="215"/>
      <c r="C54" s="218"/>
      <c r="D54" s="218"/>
      <c r="E54" s="218"/>
      <c r="F54" s="218"/>
      <c r="G54" s="218"/>
      <c r="H54" s="218"/>
      <c r="I54" s="218"/>
      <c r="J54" s="218"/>
      <c r="K54" s="216"/>
    </row>
    <row r="55" spans="2:11" ht="15" customHeight="1">
      <c r="B55" s="215"/>
      <c r="C55" s="335" t="s">
        <v>713</v>
      </c>
      <c r="D55" s="335"/>
      <c r="E55" s="335"/>
      <c r="F55" s="335"/>
      <c r="G55" s="335"/>
      <c r="H55" s="335"/>
      <c r="I55" s="335"/>
      <c r="J55" s="335"/>
      <c r="K55" s="216"/>
    </row>
    <row r="56" spans="2:11" ht="15" customHeight="1">
      <c r="B56" s="215"/>
      <c r="C56" s="220"/>
      <c r="D56" s="335" t="s">
        <v>714</v>
      </c>
      <c r="E56" s="335"/>
      <c r="F56" s="335"/>
      <c r="G56" s="335"/>
      <c r="H56" s="335"/>
      <c r="I56" s="335"/>
      <c r="J56" s="335"/>
      <c r="K56" s="216"/>
    </row>
    <row r="57" spans="2:11" ht="15" customHeight="1">
      <c r="B57" s="215"/>
      <c r="C57" s="220"/>
      <c r="D57" s="335" t="s">
        <v>715</v>
      </c>
      <c r="E57" s="335"/>
      <c r="F57" s="335"/>
      <c r="G57" s="335"/>
      <c r="H57" s="335"/>
      <c r="I57" s="335"/>
      <c r="J57" s="335"/>
      <c r="K57" s="216"/>
    </row>
    <row r="58" spans="2:11" ht="15" customHeight="1">
      <c r="B58" s="215"/>
      <c r="C58" s="220"/>
      <c r="D58" s="335" t="s">
        <v>716</v>
      </c>
      <c r="E58" s="335"/>
      <c r="F58" s="335"/>
      <c r="G58" s="335"/>
      <c r="H58" s="335"/>
      <c r="I58" s="335"/>
      <c r="J58" s="335"/>
      <c r="K58" s="216"/>
    </row>
    <row r="59" spans="2:11" ht="15" customHeight="1">
      <c r="B59" s="215"/>
      <c r="C59" s="220"/>
      <c r="D59" s="335" t="s">
        <v>717</v>
      </c>
      <c r="E59" s="335"/>
      <c r="F59" s="335"/>
      <c r="G59" s="335"/>
      <c r="H59" s="335"/>
      <c r="I59" s="335"/>
      <c r="J59" s="335"/>
      <c r="K59" s="216"/>
    </row>
    <row r="60" spans="2:11" ht="15" customHeight="1">
      <c r="B60" s="215"/>
      <c r="C60" s="220"/>
      <c r="D60" s="336" t="s">
        <v>718</v>
      </c>
      <c r="E60" s="336"/>
      <c r="F60" s="336"/>
      <c r="G60" s="336"/>
      <c r="H60" s="336"/>
      <c r="I60" s="336"/>
      <c r="J60" s="336"/>
      <c r="K60" s="216"/>
    </row>
    <row r="61" spans="2:11" ht="15" customHeight="1">
      <c r="B61" s="215"/>
      <c r="C61" s="220"/>
      <c r="D61" s="335" t="s">
        <v>719</v>
      </c>
      <c r="E61" s="335"/>
      <c r="F61" s="335"/>
      <c r="G61" s="335"/>
      <c r="H61" s="335"/>
      <c r="I61" s="335"/>
      <c r="J61" s="335"/>
      <c r="K61" s="216"/>
    </row>
    <row r="62" spans="2:11" ht="12.75" customHeight="1">
      <c r="B62" s="215"/>
      <c r="C62" s="220"/>
      <c r="D62" s="220"/>
      <c r="E62" s="223"/>
      <c r="F62" s="220"/>
      <c r="G62" s="220"/>
      <c r="H62" s="220"/>
      <c r="I62" s="220"/>
      <c r="J62" s="220"/>
      <c r="K62" s="216"/>
    </row>
    <row r="63" spans="2:11" ht="15" customHeight="1">
      <c r="B63" s="215"/>
      <c r="C63" s="220"/>
      <c r="D63" s="335" t="s">
        <v>720</v>
      </c>
      <c r="E63" s="335"/>
      <c r="F63" s="335"/>
      <c r="G63" s="335"/>
      <c r="H63" s="335"/>
      <c r="I63" s="335"/>
      <c r="J63" s="335"/>
      <c r="K63" s="216"/>
    </row>
    <row r="64" spans="2:11" ht="15" customHeight="1">
      <c r="B64" s="215"/>
      <c r="C64" s="220"/>
      <c r="D64" s="336" t="s">
        <v>721</v>
      </c>
      <c r="E64" s="336"/>
      <c r="F64" s="336"/>
      <c r="G64" s="336"/>
      <c r="H64" s="336"/>
      <c r="I64" s="336"/>
      <c r="J64" s="336"/>
      <c r="K64" s="216"/>
    </row>
    <row r="65" spans="2:11" ht="15" customHeight="1">
      <c r="B65" s="215"/>
      <c r="C65" s="220"/>
      <c r="D65" s="335" t="s">
        <v>722</v>
      </c>
      <c r="E65" s="335"/>
      <c r="F65" s="335"/>
      <c r="G65" s="335"/>
      <c r="H65" s="335"/>
      <c r="I65" s="335"/>
      <c r="J65" s="335"/>
      <c r="K65" s="216"/>
    </row>
    <row r="66" spans="2:11" ht="15" customHeight="1">
      <c r="B66" s="215"/>
      <c r="C66" s="220"/>
      <c r="D66" s="335" t="s">
        <v>723</v>
      </c>
      <c r="E66" s="335"/>
      <c r="F66" s="335"/>
      <c r="G66" s="335"/>
      <c r="H66" s="335"/>
      <c r="I66" s="335"/>
      <c r="J66" s="335"/>
      <c r="K66" s="216"/>
    </row>
    <row r="67" spans="2:11" ht="15" customHeight="1">
      <c r="B67" s="215"/>
      <c r="C67" s="220"/>
      <c r="D67" s="335" t="s">
        <v>724</v>
      </c>
      <c r="E67" s="335"/>
      <c r="F67" s="335"/>
      <c r="G67" s="335"/>
      <c r="H67" s="335"/>
      <c r="I67" s="335"/>
      <c r="J67" s="335"/>
      <c r="K67" s="216"/>
    </row>
    <row r="68" spans="2:11" ht="15" customHeight="1">
      <c r="B68" s="215"/>
      <c r="C68" s="220"/>
      <c r="D68" s="335" t="s">
        <v>725</v>
      </c>
      <c r="E68" s="335"/>
      <c r="F68" s="335"/>
      <c r="G68" s="335"/>
      <c r="H68" s="335"/>
      <c r="I68" s="335"/>
      <c r="J68" s="335"/>
      <c r="K68" s="216"/>
    </row>
    <row r="69" spans="2:11" ht="12.75" customHeight="1">
      <c r="B69" s="224"/>
      <c r="C69" s="225"/>
      <c r="D69" s="225"/>
      <c r="E69" s="225"/>
      <c r="F69" s="225"/>
      <c r="G69" s="225"/>
      <c r="H69" s="225"/>
      <c r="I69" s="225"/>
      <c r="J69" s="225"/>
      <c r="K69" s="226"/>
    </row>
    <row r="70" spans="2:11" ht="18.75" customHeight="1">
      <c r="B70" s="227"/>
      <c r="C70" s="227"/>
      <c r="D70" s="227"/>
      <c r="E70" s="227"/>
      <c r="F70" s="227"/>
      <c r="G70" s="227"/>
      <c r="H70" s="227"/>
      <c r="I70" s="227"/>
      <c r="J70" s="227"/>
      <c r="K70" s="228"/>
    </row>
    <row r="71" spans="2:11" ht="18.75" customHeight="1">
      <c r="B71" s="228"/>
      <c r="C71" s="228"/>
      <c r="D71" s="228"/>
      <c r="E71" s="228"/>
      <c r="F71" s="228"/>
      <c r="G71" s="228"/>
      <c r="H71" s="228"/>
      <c r="I71" s="228"/>
      <c r="J71" s="228"/>
      <c r="K71" s="228"/>
    </row>
    <row r="72" spans="2:11" ht="7.5" customHeight="1">
      <c r="B72" s="229"/>
      <c r="C72" s="230"/>
      <c r="D72" s="230"/>
      <c r="E72" s="230"/>
      <c r="F72" s="230"/>
      <c r="G72" s="230"/>
      <c r="H72" s="230"/>
      <c r="I72" s="230"/>
      <c r="J72" s="230"/>
      <c r="K72" s="231"/>
    </row>
    <row r="73" spans="2:11" ht="45" customHeight="1">
      <c r="B73" s="232"/>
      <c r="C73" s="337" t="s">
        <v>85</v>
      </c>
      <c r="D73" s="337"/>
      <c r="E73" s="337"/>
      <c r="F73" s="337"/>
      <c r="G73" s="337"/>
      <c r="H73" s="337"/>
      <c r="I73" s="337"/>
      <c r="J73" s="337"/>
      <c r="K73" s="233"/>
    </row>
    <row r="74" spans="2:11" ht="17.25" customHeight="1">
      <c r="B74" s="232"/>
      <c r="C74" s="234" t="s">
        <v>726</v>
      </c>
      <c r="D74" s="234"/>
      <c r="E74" s="234"/>
      <c r="F74" s="234" t="s">
        <v>727</v>
      </c>
      <c r="G74" s="235"/>
      <c r="H74" s="234" t="s">
        <v>100</v>
      </c>
      <c r="I74" s="234" t="s">
        <v>55</v>
      </c>
      <c r="J74" s="234" t="s">
        <v>728</v>
      </c>
      <c r="K74" s="233"/>
    </row>
    <row r="75" spans="2:11" ht="17.25" customHeight="1">
      <c r="B75" s="232"/>
      <c r="C75" s="236" t="s">
        <v>729</v>
      </c>
      <c r="D75" s="236"/>
      <c r="E75" s="236"/>
      <c r="F75" s="237" t="s">
        <v>730</v>
      </c>
      <c r="G75" s="238"/>
      <c r="H75" s="236"/>
      <c r="I75" s="236"/>
      <c r="J75" s="236" t="s">
        <v>731</v>
      </c>
      <c r="K75" s="233"/>
    </row>
    <row r="76" spans="2:11" ht="5.25" customHeight="1">
      <c r="B76" s="232"/>
      <c r="C76" s="239"/>
      <c r="D76" s="239"/>
      <c r="E76" s="239"/>
      <c r="F76" s="239"/>
      <c r="G76" s="240"/>
      <c r="H76" s="239"/>
      <c r="I76" s="239"/>
      <c r="J76" s="239"/>
      <c r="K76" s="233"/>
    </row>
    <row r="77" spans="2:11" ht="15" customHeight="1">
      <c r="B77" s="232"/>
      <c r="C77" s="222" t="s">
        <v>51</v>
      </c>
      <c r="D77" s="239"/>
      <c r="E77" s="239"/>
      <c r="F77" s="241" t="s">
        <v>732</v>
      </c>
      <c r="G77" s="240"/>
      <c r="H77" s="222" t="s">
        <v>733</v>
      </c>
      <c r="I77" s="222" t="s">
        <v>734</v>
      </c>
      <c r="J77" s="222">
        <v>20</v>
      </c>
      <c r="K77" s="233"/>
    </row>
    <row r="78" spans="2:11" ht="15" customHeight="1">
      <c r="B78" s="232"/>
      <c r="C78" s="222" t="s">
        <v>735</v>
      </c>
      <c r="D78" s="222"/>
      <c r="E78" s="222"/>
      <c r="F78" s="241" t="s">
        <v>732</v>
      </c>
      <c r="G78" s="240"/>
      <c r="H78" s="222" t="s">
        <v>736</v>
      </c>
      <c r="I78" s="222" t="s">
        <v>734</v>
      </c>
      <c r="J78" s="222">
        <v>120</v>
      </c>
      <c r="K78" s="233"/>
    </row>
    <row r="79" spans="2:11" ht="15" customHeight="1">
      <c r="B79" s="242"/>
      <c r="C79" s="222" t="s">
        <v>737</v>
      </c>
      <c r="D79" s="222"/>
      <c r="E79" s="222"/>
      <c r="F79" s="241" t="s">
        <v>738</v>
      </c>
      <c r="G79" s="240"/>
      <c r="H79" s="222" t="s">
        <v>739</v>
      </c>
      <c r="I79" s="222" t="s">
        <v>734</v>
      </c>
      <c r="J79" s="222">
        <v>50</v>
      </c>
      <c r="K79" s="233"/>
    </row>
    <row r="80" spans="2:11" ht="15" customHeight="1">
      <c r="B80" s="242"/>
      <c r="C80" s="222" t="s">
        <v>740</v>
      </c>
      <c r="D80" s="222"/>
      <c r="E80" s="222"/>
      <c r="F80" s="241" t="s">
        <v>732</v>
      </c>
      <c r="G80" s="240"/>
      <c r="H80" s="222" t="s">
        <v>741</v>
      </c>
      <c r="I80" s="222" t="s">
        <v>742</v>
      </c>
      <c r="J80" s="222"/>
      <c r="K80" s="233"/>
    </row>
    <row r="81" spans="2:11" ht="15" customHeight="1">
      <c r="B81" s="242"/>
      <c r="C81" s="243" t="s">
        <v>743</v>
      </c>
      <c r="D81" s="243"/>
      <c r="E81" s="243"/>
      <c r="F81" s="244" t="s">
        <v>738</v>
      </c>
      <c r="G81" s="243"/>
      <c r="H81" s="243" t="s">
        <v>744</v>
      </c>
      <c r="I81" s="243" t="s">
        <v>734</v>
      </c>
      <c r="J81" s="243">
        <v>15</v>
      </c>
      <c r="K81" s="233"/>
    </row>
    <row r="82" spans="2:11" ht="15" customHeight="1">
      <c r="B82" s="242"/>
      <c r="C82" s="243" t="s">
        <v>745</v>
      </c>
      <c r="D82" s="243"/>
      <c r="E82" s="243"/>
      <c r="F82" s="244" t="s">
        <v>738</v>
      </c>
      <c r="G82" s="243"/>
      <c r="H82" s="243" t="s">
        <v>746</v>
      </c>
      <c r="I82" s="243" t="s">
        <v>734</v>
      </c>
      <c r="J82" s="243">
        <v>15</v>
      </c>
      <c r="K82" s="233"/>
    </row>
    <row r="83" spans="2:11" ht="15" customHeight="1">
      <c r="B83" s="242"/>
      <c r="C83" s="243" t="s">
        <v>747</v>
      </c>
      <c r="D83" s="243"/>
      <c r="E83" s="243"/>
      <c r="F83" s="244" t="s">
        <v>738</v>
      </c>
      <c r="G83" s="243"/>
      <c r="H83" s="243" t="s">
        <v>748</v>
      </c>
      <c r="I83" s="243" t="s">
        <v>734</v>
      </c>
      <c r="J83" s="243">
        <v>20</v>
      </c>
      <c r="K83" s="233"/>
    </row>
    <row r="84" spans="2:11" ht="15" customHeight="1">
      <c r="B84" s="242"/>
      <c r="C84" s="243" t="s">
        <v>749</v>
      </c>
      <c r="D84" s="243"/>
      <c r="E84" s="243"/>
      <c r="F84" s="244" t="s">
        <v>738</v>
      </c>
      <c r="G84" s="243"/>
      <c r="H84" s="243" t="s">
        <v>750</v>
      </c>
      <c r="I84" s="243" t="s">
        <v>734</v>
      </c>
      <c r="J84" s="243">
        <v>20</v>
      </c>
      <c r="K84" s="233"/>
    </row>
    <row r="85" spans="2:11" ht="15" customHeight="1">
      <c r="B85" s="242"/>
      <c r="C85" s="222" t="s">
        <v>751</v>
      </c>
      <c r="D85" s="222"/>
      <c r="E85" s="222"/>
      <c r="F85" s="241" t="s">
        <v>738</v>
      </c>
      <c r="G85" s="240"/>
      <c r="H85" s="222" t="s">
        <v>752</v>
      </c>
      <c r="I85" s="222" t="s">
        <v>734</v>
      </c>
      <c r="J85" s="222">
        <v>50</v>
      </c>
      <c r="K85" s="233"/>
    </row>
    <row r="86" spans="2:11" ht="15" customHeight="1">
      <c r="B86" s="242"/>
      <c r="C86" s="222" t="s">
        <v>753</v>
      </c>
      <c r="D86" s="222"/>
      <c r="E86" s="222"/>
      <c r="F86" s="241" t="s">
        <v>738</v>
      </c>
      <c r="G86" s="240"/>
      <c r="H86" s="222" t="s">
        <v>754</v>
      </c>
      <c r="I86" s="222" t="s">
        <v>734</v>
      </c>
      <c r="J86" s="222">
        <v>20</v>
      </c>
      <c r="K86" s="233"/>
    </row>
    <row r="87" spans="2:11" ht="15" customHeight="1">
      <c r="B87" s="242"/>
      <c r="C87" s="222" t="s">
        <v>755</v>
      </c>
      <c r="D87" s="222"/>
      <c r="E87" s="222"/>
      <c r="F87" s="241" t="s">
        <v>738</v>
      </c>
      <c r="G87" s="240"/>
      <c r="H87" s="222" t="s">
        <v>756</v>
      </c>
      <c r="I87" s="222" t="s">
        <v>734</v>
      </c>
      <c r="J87" s="222">
        <v>20</v>
      </c>
      <c r="K87" s="233"/>
    </row>
    <row r="88" spans="2:11" ht="15" customHeight="1">
      <c r="B88" s="242"/>
      <c r="C88" s="222" t="s">
        <v>757</v>
      </c>
      <c r="D88" s="222"/>
      <c r="E88" s="222"/>
      <c r="F88" s="241" t="s">
        <v>738</v>
      </c>
      <c r="G88" s="240"/>
      <c r="H88" s="222" t="s">
        <v>758</v>
      </c>
      <c r="I88" s="222" t="s">
        <v>734</v>
      </c>
      <c r="J88" s="222">
        <v>50</v>
      </c>
      <c r="K88" s="233"/>
    </row>
    <row r="89" spans="2:11" ht="15" customHeight="1">
      <c r="B89" s="242"/>
      <c r="C89" s="222" t="s">
        <v>759</v>
      </c>
      <c r="D89" s="222"/>
      <c r="E89" s="222"/>
      <c r="F89" s="241" t="s">
        <v>738</v>
      </c>
      <c r="G89" s="240"/>
      <c r="H89" s="222" t="s">
        <v>759</v>
      </c>
      <c r="I89" s="222" t="s">
        <v>734</v>
      </c>
      <c r="J89" s="222">
        <v>50</v>
      </c>
      <c r="K89" s="233"/>
    </row>
    <row r="90" spans="2:11" ht="15" customHeight="1">
      <c r="B90" s="242"/>
      <c r="C90" s="222" t="s">
        <v>105</v>
      </c>
      <c r="D90" s="222"/>
      <c r="E90" s="222"/>
      <c r="F90" s="241" t="s">
        <v>738</v>
      </c>
      <c r="G90" s="240"/>
      <c r="H90" s="222" t="s">
        <v>760</v>
      </c>
      <c r="I90" s="222" t="s">
        <v>734</v>
      </c>
      <c r="J90" s="222">
        <v>255</v>
      </c>
      <c r="K90" s="233"/>
    </row>
    <row r="91" spans="2:11" ht="15" customHeight="1">
      <c r="B91" s="242"/>
      <c r="C91" s="222" t="s">
        <v>761</v>
      </c>
      <c r="D91" s="222"/>
      <c r="E91" s="222"/>
      <c r="F91" s="241" t="s">
        <v>732</v>
      </c>
      <c r="G91" s="240"/>
      <c r="H91" s="222" t="s">
        <v>762</v>
      </c>
      <c r="I91" s="222" t="s">
        <v>763</v>
      </c>
      <c r="J91" s="222"/>
      <c r="K91" s="233"/>
    </row>
    <row r="92" spans="2:11" ht="15" customHeight="1">
      <c r="B92" s="242"/>
      <c r="C92" s="222" t="s">
        <v>764</v>
      </c>
      <c r="D92" s="222"/>
      <c r="E92" s="222"/>
      <c r="F92" s="241" t="s">
        <v>732</v>
      </c>
      <c r="G92" s="240"/>
      <c r="H92" s="222" t="s">
        <v>765</v>
      </c>
      <c r="I92" s="222" t="s">
        <v>766</v>
      </c>
      <c r="J92" s="222"/>
      <c r="K92" s="233"/>
    </row>
    <row r="93" spans="2:11" ht="15" customHeight="1">
      <c r="B93" s="242"/>
      <c r="C93" s="222" t="s">
        <v>767</v>
      </c>
      <c r="D93" s="222"/>
      <c r="E93" s="222"/>
      <c r="F93" s="241" t="s">
        <v>732</v>
      </c>
      <c r="G93" s="240"/>
      <c r="H93" s="222" t="s">
        <v>767</v>
      </c>
      <c r="I93" s="222" t="s">
        <v>766</v>
      </c>
      <c r="J93" s="222"/>
      <c r="K93" s="233"/>
    </row>
    <row r="94" spans="2:11" ht="15" customHeight="1">
      <c r="B94" s="242"/>
      <c r="C94" s="222" t="s">
        <v>36</v>
      </c>
      <c r="D94" s="222"/>
      <c r="E94" s="222"/>
      <c r="F94" s="241" t="s">
        <v>732</v>
      </c>
      <c r="G94" s="240"/>
      <c r="H94" s="222" t="s">
        <v>768</v>
      </c>
      <c r="I94" s="222" t="s">
        <v>766</v>
      </c>
      <c r="J94" s="222"/>
      <c r="K94" s="233"/>
    </row>
    <row r="95" spans="2:11" ht="15" customHeight="1">
      <c r="B95" s="242"/>
      <c r="C95" s="222" t="s">
        <v>46</v>
      </c>
      <c r="D95" s="222"/>
      <c r="E95" s="222"/>
      <c r="F95" s="241" t="s">
        <v>732</v>
      </c>
      <c r="G95" s="240"/>
      <c r="H95" s="222" t="s">
        <v>769</v>
      </c>
      <c r="I95" s="222" t="s">
        <v>766</v>
      </c>
      <c r="J95" s="222"/>
      <c r="K95" s="233"/>
    </row>
    <row r="96" spans="2:11" ht="15" customHeight="1">
      <c r="B96" s="245"/>
      <c r="C96" s="246"/>
      <c r="D96" s="246"/>
      <c r="E96" s="246"/>
      <c r="F96" s="246"/>
      <c r="G96" s="246"/>
      <c r="H96" s="246"/>
      <c r="I96" s="246"/>
      <c r="J96" s="246"/>
      <c r="K96" s="247"/>
    </row>
    <row r="97" spans="2:11" ht="18.75" customHeight="1">
      <c r="B97" s="248"/>
      <c r="C97" s="249"/>
      <c r="D97" s="249"/>
      <c r="E97" s="249"/>
      <c r="F97" s="249"/>
      <c r="G97" s="249"/>
      <c r="H97" s="249"/>
      <c r="I97" s="249"/>
      <c r="J97" s="249"/>
      <c r="K97" s="248"/>
    </row>
    <row r="98" spans="2:11" ht="18.75" customHeight="1">
      <c r="B98" s="228"/>
      <c r="C98" s="228"/>
      <c r="D98" s="228"/>
      <c r="E98" s="228"/>
      <c r="F98" s="228"/>
      <c r="G98" s="228"/>
      <c r="H98" s="228"/>
      <c r="I98" s="228"/>
      <c r="J98" s="228"/>
      <c r="K98" s="228"/>
    </row>
    <row r="99" spans="2:11" ht="7.5" customHeight="1">
      <c r="B99" s="229"/>
      <c r="C99" s="230"/>
      <c r="D99" s="230"/>
      <c r="E99" s="230"/>
      <c r="F99" s="230"/>
      <c r="G99" s="230"/>
      <c r="H99" s="230"/>
      <c r="I99" s="230"/>
      <c r="J99" s="230"/>
      <c r="K99" s="231"/>
    </row>
    <row r="100" spans="2:11" ht="45" customHeight="1">
      <c r="B100" s="232"/>
      <c r="C100" s="337" t="s">
        <v>770</v>
      </c>
      <c r="D100" s="337"/>
      <c r="E100" s="337"/>
      <c r="F100" s="337"/>
      <c r="G100" s="337"/>
      <c r="H100" s="337"/>
      <c r="I100" s="337"/>
      <c r="J100" s="337"/>
      <c r="K100" s="233"/>
    </row>
    <row r="101" spans="2:11" ht="17.25" customHeight="1">
      <c r="B101" s="232"/>
      <c r="C101" s="234" t="s">
        <v>726</v>
      </c>
      <c r="D101" s="234"/>
      <c r="E101" s="234"/>
      <c r="F101" s="234" t="s">
        <v>727</v>
      </c>
      <c r="G101" s="235"/>
      <c r="H101" s="234" t="s">
        <v>100</v>
      </c>
      <c r="I101" s="234" t="s">
        <v>55</v>
      </c>
      <c r="J101" s="234" t="s">
        <v>728</v>
      </c>
      <c r="K101" s="233"/>
    </row>
    <row r="102" spans="2:11" ht="17.25" customHeight="1">
      <c r="B102" s="232"/>
      <c r="C102" s="236" t="s">
        <v>729</v>
      </c>
      <c r="D102" s="236"/>
      <c r="E102" s="236"/>
      <c r="F102" s="237" t="s">
        <v>730</v>
      </c>
      <c r="G102" s="238"/>
      <c r="H102" s="236"/>
      <c r="I102" s="236"/>
      <c r="J102" s="236" t="s">
        <v>731</v>
      </c>
      <c r="K102" s="233"/>
    </row>
    <row r="103" spans="2:11" ht="5.25" customHeight="1">
      <c r="B103" s="232"/>
      <c r="C103" s="234"/>
      <c r="D103" s="234"/>
      <c r="E103" s="234"/>
      <c r="F103" s="234"/>
      <c r="G103" s="250"/>
      <c r="H103" s="234"/>
      <c r="I103" s="234"/>
      <c r="J103" s="234"/>
      <c r="K103" s="233"/>
    </row>
    <row r="104" spans="2:11" ht="15" customHeight="1">
      <c r="B104" s="232"/>
      <c r="C104" s="222" t="s">
        <v>51</v>
      </c>
      <c r="D104" s="239"/>
      <c r="E104" s="239"/>
      <c r="F104" s="241" t="s">
        <v>732</v>
      </c>
      <c r="G104" s="250"/>
      <c r="H104" s="222" t="s">
        <v>771</v>
      </c>
      <c r="I104" s="222" t="s">
        <v>734</v>
      </c>
      <c r="J104" s="222">
        <v>20</v>
      </c>
      <c r="K104" s="233"/>
    </row>
    <row r="105" spans="2:11" ht="15" customHeight="1">
      <c r="B105" s="232"/>
      <c r="C105" s="222" t="s">
        <v>735</v>
      </c>
      <c r="D105" s="222"/>
      <c r="E105" s="222"/>
      <c r="F105" s="241" t="s">
        <v>732</v>
      </c>
      <c r="G105" s="222"/>
      <c r="H105" s="222" t="s">
        <v>771</v>
      </c>
      <c r="I105" s="222" t="s">
        <v>734</v>
      </c>
      <c r="J105" s="222">
        <v>120</v>
      </c>
      <c r="K105" s="233"/>
    </row>
    <row r="106" spans="2:11" ht="15" customHeight="1">
      <c r="B106" s="242"/>
      <c r="C106" s="222" t="s">
        <v>737</v>
      </c>
      <c r="D106" s="222"/>
      <c r="E106" s="222"/>
      <c r="F106" s="241" t="s">
        <v>738</v>
      </c>
      <c r="G106" s="222"/>
      <c r="H106" s="222" t="s">
        <v>771</v>
      </c>
      <c r="I106" s="222" t="s">
        <v>734</v>
      </c>
      <c r="J106" s="222">
        <v>50</v>
      </c>
      <c r="K106" s="233"/>
    </row>
    <row r="107" spans="2:11" ht="15" customHeight="1">
      <c r="B107" s="242"/>
      <c r="C107" s="222" t="s">
        <v>740</v>
      </c>
      <c r="D107" s="222"/>
      <c r="E107" s="222"/>
      <c r="F107" s="241" t="s">
        <v>732</v>
      </c>
      <c r="G107" s="222"/>
      <c r="H107" s="222" t="s">
        <v>771</v>
      </c>
      <c r="I107" s="222" t="s">
        <v>742</v>
      </c>
      <c r="J107" s="222"/>
      <c r="K107" s="233"/>
    </row>
    <row r="108" spans="2:11" ht="15" customHeight="1">
      <c r="B108" s="242"/>
      <c r="C108" s="222" t="s">
        <v>751</v>
      </c>
      <c r="D108" s="222"/>
      <c r="E108" s="222"/>
      <c r="F108" s="241" t="s">
        <v>738</v>
      </c>
      <c r="G108" s="222"/>
      <c r="H108" s="222" t="s">
        <v>771</v>
      </c>
      <c r="I108" s="222" t="s">
        <v>734</v>
      </c>
      <c r="J108" s="222">
        <v>50</v>
      </c>
      <c r="K108" s="233"/>
    </row>
    <row r="109" spans="2:11" ht="15" customHeight="1">
      <c r="B109" s="242"/>
      <c r="C109" s="222" t="s">
        <v>759</v>
      </c>
      <c r="D109" s="222"/>
      <c r="E109" s="222"/>
      <c r="F109" s="241" t="s">
        <v>738</v>
      </c>
      <c r="G109" s="222"/>
      <c r="H109" s="222" t="s">
        <v>771</v>
      </c>
      <c r="I109" s="222" t="s">
        <v>734</v>
      </c>
      <c r="J109" s="222">
        <v>50</v>
      </c>
      <c r="K109" s="233"/>
    </row>
    <row r="110" spans="2:11" ht="15" customHeight="1">
      <c r="B110" s="242"/>
      <c r="C110" s="222" t="s">
        <v>757</v>
      </c>
      <c r="D110" s="222"/>
      <c r="E110" s="222"/>
      <c r="F110" s="241" t="s">
        <v>738</v>
      </c>
      <c r="G110" s="222"/>
      <c r="H110" s="222" t="s">
        <v>771</v>
      </c>
      <c r="I110" s="222" t="s">
        <v>734</v>
      </c>
      <c r="J110" s="222">
        <v>50</v>
      </c>
      <c r="K110" s="233"/>
    </row>
    <row r="111" spans="2:11" ht="15" customHeight="1">
      <c r="B111" s="242"/>
      <c r="C111" s="222" t="s">
        <v>51</v>
      </c>
      <c r="D111" s="222"/>
      <c r="E111" s="222"/>
      <c r="F111" s="241" t="s">
        <v>732</v>
      </c>
      <c r="G111" s="222"/>
      <c r="H111" s="222" t="s">
        <v>772</v>
      </c>
      <c r="I111" s="222" t="s">
        <v>734</v>
      </c>
      <c r="J111" s="222">
        <v>20</v>
      </c>
      <c r="K111" s="233"/>
    </row>
    <row r="112" spans="2:11" ht="15" customHeight="1">
      <c r="B112" s="242"/>
      <c r="C112" s="222" t="s">
        <v>773</v>
      </c>
      <c r="D112" s="222"/>
      <c r="E112" s="222"/>
      <c r="F112" s="241" t="s">
        <v>732</v>
      </c>
      <c r="G112" s="222"/>
      <c r="H112" s="222" t="s">
        <v>774</v>
      </c>
      <c r="I112" s="222" t="s">
        <v>734</v>
      </c>
      <c r="J112" s="222">
        <v>120</v>
      </c>
      <c r="K112" s="233"/>
    </row>
    <row r="113" spans="2:11" ht="15" customHeight="1">
      <c r="B113" s="242"/>
      <c r="C113" s="222" t="s">
        <v>36</v>
      </c>
      <c r="D113" s="222"/>
      <c r="E113" s="222"/>
      <c r="F113" s="241" t="s">
        <v>732</v>
      </c>
      <c r="G113" s="222"/>
      <c r="H113" s="222" t="s">
        <v>775</v>
      </c>
      <c r="I113" s="222" t="s">
        <v>766</v>
      </c>
      <c r="J113" s="222"/>
      <c r="K113" s="233"/>
    </row>
    <row r="114" spans="2:11" ht="15" customHeight="1">
      <c r="B114" s="242"/>
      <c r="C114" s="222" t="s">
        <v>46</v>
      </c>
      <c r="D114" s="222"/>
      <c r="E114" s="222"/>
      <c r="F114" s="241" t="s">
        <v>732</v>
      </c>
      <c r="G114" s="222"/>
      <c r="H114" s="222" t="s">
        <v>776</v>
      </c>
      <c r="I114" s="222" t="s">
        <v>766</v>
      </c>
      <c r="J114" s="222"/>
      <c r="K114" s="233"/>
    </row>
    <row r="115" spans="2:11" ht="15" customHeight="1">
      <c r="B115" s="242"/>
      <c r="C115" s="222" t="s">
        <v>55</v>
      </c>
      <c r="D115" s="222"/>
      <c r="E115" s="222"/>
      <c r="F115" s="241" t="s">
        <v>732</v>
      </c>
      <c r="G115" s="222"/>
      <c r="H115" s="222" t="s">
        <v>777</v>
      </c>
      <c r="I115" s="222" t="s">
        <v>778</v>
      </c>
      <c r="J115" s="222"/>
      <c r="K115" s="233"/>
    </row>
    <row r="116" spans="2:11" ht="15" customHeight="1">
      <c r="B116" s="245"/>
      <c r="C116" s="251"/>
      <c r="D116" s="251"/>
      <c r="E116" s="251"/>
      <c r="F116" s="251"/>
      <c r="G116" s="251"/>
      <c r="H116" s="251"/>
      <c r="I116" s="251"/>
      <c r="J116" s="251"/>
      <c r="K116" s="247"/>
    </row>
    <row r="117" spans="2:11" ht="18.75" customHeight="1">
      <c r="B117" s="252"/>
      <c r="C117" s="218"/>
      <c r="D117" s="218"/>
      <c r="E117" s="218"/>
      <c r="F117" s="253"/>
      <c r="G117" s="218"/>
      <c r="H117" s="218"/>
      <c r="I117" s="218"/>
      <c r="J117" s="218"/>
      <c r="K117" s="252"/>
    </row>
    <row r="118" spans="2:11" ht="18.75" customHeight="1"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</row>
    <row r="119" spans="2:11" ht="7.5" customHeight="1">
      <c r="B119" s="254"/>
      <c r="C119" s="255"/>
      <c r="D119" s="255"/>
      <c r="E119" s="255"/>
      <c r="F119" s="255"/>
      <c r="G119" s="255"/>
      <c r="H119" s="255"/>
      <c r="I119" s="255"/>
      <c r="J119" s="255"/>
      <c r="K119" s="256"/>
    </row>
    <row r="120" spans="2:11" ht="45" customHeight="1">
      <c r="B120" s="257"/>
      <c r="C120" s="332" t="s">
        <v>779</v>
      </c>
      <c r="D120" s="332"/>
      <c r="E120" s="332"/>
      <c r="F120" s="332"/>
      <c r="G120" s="332"/>
      <c r="H120" s="332"/>
      <c r="I120" s="332"/>
      <c r="J120" s="332"/>
      <c r="K120" s="258"/>
    </row>
    <row r="121" spans="2:11" ht="17.25" customHeight="1">
      <c r="B121" s="259"/>
      <c r="C121" s="234" t="s">
        <v>726</v>
      </c>
      <c r="D121" s="234"/>
      <c r="E121" s="234"/>
      <c r="F121" s="234" t="s">
        <v>727</v>
      </c>
      <c r="G121" s="235"/>
      <c r="H121" s="234" t="s">
        <v>100</v>
      </c>
      <c r="I121" s="234" t="s">
        <v>55</v>
      </c>
      <c r="J121" s="234" t="s">
        <v>728</v>
      </c>
      <c r="K121" s="260"/>
    </row>
    <row r="122" spans="2:11" ht="17.25" customHeight="1">
      <c r="B122" s="259"/>
      <c r="C122" s="236" t="s">
        <v>729</v>
      </c>
      <c r="D122" s="236"/>
      <c r="E122" s="236"/>
      <c r="F122" s="237" t="s">
        <v>730</v>
      </c>
      <c r="G122" s="238"/>
      <c r="H122" s="236"/>
      <c r="I122" s="236"/>
      <c r="J122" s="236" t="s">
        <v>731</v>
      </c>
      <c r="K122" s="260"/>
    </row>
    <row r="123" spans="2:11" ht="5.25" customHeight="1">
      <c r="B123" s="261"/>
      <c r="C123" s="239"/>
      <c r="D123" s="239"/>
      <c r="E123" s="239"/>
      <c r="F123" s="239"/>
      <c r="G123" s="222"/>
      <c r="H123" s="239"/>
      <c r="I123" s="239"/>
      <c r="J123" s="239"/>
      <c r="K123" s="262"/>
    </row>
    <row r="124" spans="2:11" ht="15" customHeight="1">
      <c r="B124" s="261"/>
      <c r="C124" s="222" t="s">
        <v>735</v>
      </c>
      <c r="D124" s="239"/>
      <c r="E124" s="239"/>
      <c r="F124" s="241" t="s">
        <v>732</v>
      </c>
      <c r="G124" s="222"/>
      <c r="H124" s="222" t="s">
        <v>771</v>
      </c>
      <c r="I124" s="222" t="s">
        <v>734</v>
      </c>
      <c r="J124" s="222">
        <v>120</v>
      </c>
      <c r="K124" s="263"/>
    </row>
    <row r="125" spans="2:11" ht="15" customHeight="1">
      <c r="B125" s="261"/>
      <c r="C125" s="222" t="s">
        <v>780</v>
      </c>
      <c r="D125" s="222"/>
      <c r="E125" s="222"/>
      <c r="F125" s="241" t="s">
        <v>732</v>
      </c>
      <c r="G125" s="222"/>
      <c r="H125" s="222" t="s">
        <v>781</v>
      </c>
      <c r="I125" s="222" t="s">
        <v>734</v>
      </c>
      <c r="J125" s="222" t="s">
        <v>782</v>
      </c>
      <c r="K125" s="263"/>
    </row>
    <row r="126" spans="2:11" ht="15" customHeight="1">
      <c r="B126" s="261"/>
      <c r="C126" s="222" t="s">
        <v>681</v>
      </c>
      <c r="D126" s="222"/>
      <c r="E126" s="222"/>
      <c r="F126" s="241" t="s">
        <v>732</v>
      </c>
      <c r="G126" s="222"/>
      <c r="H126" s="222" t="s">
        <v>783</v>
      </c>
      <c r="I126" s="222" t="s">
        <v>734</v>
      </c>
      <c r="J126" s="222" t="s">
        <v>782</v>
      </c>
      <c r="K126" s="263"/>
    </row>
    <row r="127" spans="2:11" ht="15" customHeight="1">
      <c r="B127" s="261"/>
      <c r="C127" s="222" t="s">
        <v>743</v>
      </c>
      <c r="D127" s="222"/>
      <c r="E127" s="222"/>
      <c r="F127" s="241" t="s">
        <v>738</v>
      </c>
      <c r="G127" s="222"/>
      <c r="H127" s="222" t="s">
        <v>744</v>
      </c>
      <c r="I127" s="222" t="s">
        <v>734</v>
      </c>
      <c r="J127" s="222">
        <v>15</v>
      </c>
      <c r="K127" s="263"/>
    </row>
    <row r="128" spans="2:11" ht="15" customHeight="1">
      <c r="B128" s="261"/>
      <c r="C128" s="243" t="s">
        <v>745</v>
      </c>
      <c r="D128" s="243"/>
      <c r="E128" s="243"/>
      <c r="F128" s="244" t="s">
        <v>738</v>
      </c>
      <c r="G128" s="243"/>
      <c r="H128" s="243" t="s">
        <v>746</v>
      </c>
      <c r="I128" s="243" t="s">
        <v>734</v>
      </c>
      <c r="J128" s="243">
        <v>15</v>
      </c>
      <c r="K128" s="263"/>
    </row>
    <row r="129" spans="2:11" ht="15" customHeight="1">
      <c r="B129" s="261"/>
      <c r="C129" s="243" t="s">
        <v>747</v>
      </c>
      <c r="D129" s="243"/>
      <c r="E129" s="243"/>
      <c r="F129" s="244" t="s">
        <v>738</v>
      </c>
      <c r="G129" s="243"/>
      <c r="H129" s="243" t="s">
        <v>748</v>
      </c>
      <c r="I129" s="243" t="s">
        <v>734</v>
      </c>
      <c r="J129" s="243">
        <v>20</v>
      </c>
      <c r="K129" s="263"/>
    </row>
    <row r="130" spans="2:11" ht="15" customHeight="1">
      <c r="B130" s="261"/>
      <c r="C130" s="243" t="s">
        <v>749</v>
      </c>
      <c r="D130" s="243"/>
      <c r="E130" s="243"/>
      <c r="F130" s="244" t="s">
        <v>738</v>
      </c>
      <c r="G130" s="243"/>
      <c r="H130" s="243" t="s">
        <v>750</v>
      </c>
      <c r="I130" s="243" t="s">
        <v>734</v>
      </c>
      <c r="J130" s="243">
        <v>20</v>
      </c>
      <c r="K130" s="263"/>
    </row>
    <row r="131" spans="2:11" ht="15" customHeight="1">
      <c r="B131" s="261"/>
      <c r="C131" s="222" t="s">
        <v>737</v>
      </c>
      <c r="D131" s="222"/>
      <c r="E131" s="222"/>
      <c r="F131" s="241" t="s">
        <v>738</v>
      </c>
      <c r="G131" s="222"/>
      <c r="H131" s="222" t="s">
        <v>771</v>
      </c>
      <c r="I131" s="222" t="s">
        <v>734</v>
      </c>
      <c r="J131" s="222">
        <v>50</v>
      </c>
      <c r="K131" s="263"/>
    </row>
    <row r="132" spans="2:11" ht="15" customHeight="1">
      <c r="B132" s="261"/>
      <c r="C132" s="222" t="s">
        <v>751</v>
      </c>
      <c r="D132" s="222"/>
      <c r="E132" s="222"/>
      <c r="F132" s="241" t="s">
        <v>738</v>
      </c>
      <c r="G132" s="222"/>
      <c r="H132" s="222" t="s">
        <v>771</v>
      </c>
      <c r="I132" s="222" t="s">
        <v>734</v>
      </c>
      <c r="J132" s="222">
        <v>50</v>
      </c>
      <c r="K132" s="263"/>
    </row>
    <row r="133" spans="2:11" ht="15" customHeight="1">
      <c r="B133" s="261"/>
      <c r="C133" s="222" t="s">
        <v>757</v>
      </c>
      <c r="D133" s="222"/>
      <c r="E133" s="222"/>
      <c r="F133" s="241" t="s">
        <v>738</v>
      </c>
      <c r="G133" s="222"/>
      <c r="H133" s="222" t="s">
        <v>771</v>
      </c>
      <c r="I133" s="222" t="s">
        <v>734</v>
      </c>
      <c r="J133" s="222">
        <v>50</v>
      </c>
      <c r="K133" s="263"/>
    </row>
    <row r="134" spans="2:11" ht="15" customHeight="1">
      <c r="B134" s="261"/>
      <c r="C134" s="222" t="s">
        <v>759</v>
      </c>
      <c r="D134" s="222"/>
      <c r="E134" s="222"/>
      <c r="F134" s="241" t="s">
        <v>738</v>
      </c>
      <c r="G134" s="222"/>
      <c r="H134" s="222" t="s">
        <v>771</v>
      </c>
      <c r="I134" s="222" t="s">
        <v>734</v>
      </c>
      <c r="J134" s="222">
        <v>50</v>
      </c>
      <c r="K134" s="263"/>
    </row>
    <row r="135" spans="2:11" ht="15" customHeight="1">
      <c r="B135" s="261"/>
      <c r="C135" s="222" t="s">
        <v>105</v>
      </c>
      <c r="D135" s="222"/>
      <c r="E135" s="222"/>
      <c r="F135" s="241" t="s">
        <v>738</v>
      </c>
      <c r="G135" s="222"/>
      <c r="H135" s="222" t="s">
        <v>784</v>
      </c>
      <c r="I135" s="222" t="s">
        <v>734</v>
      </c>
      <c r="J135" s="222">
        <v>255</v>
      </c>
      <c r="K135" s="263"/>
    </row>
    <row r="136" spans="2:11" ht="15" customHeight="1">
      <c r="B136" s="261"/>
      <c r="C136" s="222" t="s">
        <v>761</v>
      </c>
      <c r="D136" s="222"/>
      <c r="E136" s="222"/>
      <c r="F136" s="241" t="s">
        <v>732</v>
      </c>
      <c r="G136" s="222"/>
      <c r="H136" s="222" t="s">
        <v>785</v>
      </c>
      <c r="I136" s="222" t="s">
        <v>763</v>
      </c>
      <c r="J136" s="222"/>
      <c r="K136" s="263"/>
    </row>
    <row r="137" spans="2:11" ht="15" customHeight="1">
      <c r="B137" s="261"/>
      <c r="C137" s="222" t="s">
        <v>764</v>
      </c>
      <c r="D137" s="222"/>
      <c r="E137" s="222"/>
      <c r="F137" s="241" t="s">
        <v>732</v>
      </c>
      <c r="G137" s="222"/>
      <c r="H137" s="222" t="s">
        <v>786</v>
      </c>
      <c r="I137" s="222" t="s">
        <v>766</v>
      </c>
      <c r="J137" s="222"/>
      <c r="K137" s="263"/>
    </row>
    <row r="138" spans="2:11" ht="15" customHeight="1">
      <c r="B138" s="261"/>
      <c r="C138" s="222" t="s">
        <v>767</v>
      </c>
      <c r="D138" s="222"/>
      <c r="E138" s="222"/>
      <c r="F138" s="241" t="s">
        <v>732</v>
      </c>
      <c r="G138" s="222"/>
      <c r="H138" s="222" t="s">
        <v>767</v>
      </c>
      <c r="I138" s="222" t="s">
        <v>766</v>
      </c>
      <c r="J138" s="222"/>
      <c r="K138" s="263"/>
    </row>
    <row r="139" spans="2:11" ht="15" customHeight="1">
      <c r="B139" s="261"/>
      <c r="C139" s="222" t="s">
        <v>36</v>
      </c>
      <c r="D139" s="222"/>
      <c r="E139" s="222"/>
      <c r="F139" s="241" t="s">
        <v>732</v>
      </c>
      <c r="G139" s="222"/>
      <c r="H139" s="222" t="s">
        <v>787</v>
      </c>
      <c r="I139" s="222" t="s">
        <v>766</v>
      </c>
      <c r="J139" s="222"/>
      <c r="K139" s="263"/>
    </row>
    <row r="140" spans="2:11" ht="15" customHeight="1">
      <c r="B140" s="261"/>
      <c r="C140" s="222" t="s">
        <v>788</v>
      </c>
      <c r="D140" s="222"/>
      <c r="E140" s="222"/>
      <c r="F140" s="241" t="s">
        <v>732</v>
      </c>
      <c r="G140" s="222"/>
      <c r="H140" s="222" t="s">
        <v>789</v>
      </c>
      <c r="I140" s="222" t="s">
        <v>766</v>
      </c>
      <c r="J140" s="222"/>
      <c r="K140" s="263"/>
    </row>
    <row r="141" spans="2:11" ht="15" customHeight="1">
      <c r="B141" s="264"/>
      <c r="C141" s="265"/>
      <c r="D141" s="265"/>
      <c r="E141" s="265"/>
      <c r="F141" s="265"/>
      <c r="G141" s="265"/>
      <c r="H141" s="265"/>
      <c r="I141" s="265"/>
      <c r="J141" s="265"/>
      <c r="K141" s="266"/>
    </row>
    <row r="142" spans="2:11" ht="18.75" customHeight="1">
      <c r="B142" s="218"/>
      <c r="C142" s="218"/>
      <c r="D142" s="218"/>
      <c r="E142" s="218"/>
      <c r="F142" s="253"/>
      <c r="G142" s="218"/>
      <c r="H142" s="218"/>
      <c r="I142" s="218"/>
      <c r="J142" s="218"/>
      <c r="K142" s="218"/>
    </row>
    <row r="143" spans="2:11" ht="18.75" customHeight="1"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</row>
    <row r="144" spans="2:11" ht="7.5" customHeight="1">
      <c r="B144" s="229"/>
      <c r="C144" s="230"/>
      <c r="D144" s="230"/>
      <c r="E144" s="230"/>
      <c r="F144" s="230"/>
      <c r="G144" s="230"/>
      <c r="H144" s="230"/>
      <c r="I144" s="230"/>
      <c r="J144" s="230"/>
      <c r="K144" s="231"/>
    </row>
    <row r="145" spans="2:11" ht="45" customHeight="1">
      <c r="B145" s="232"/>
      <c r="C145" s="337" t="s">
        <v>790</v>
      </c>
      <c r="D145" s="337"/>
      <c r="E145" s="337"/>
      <c r="F145" s="337"/>
      <c r="G145" s="337"/>
      <c r="H145" s="337"/>
      <c r="I145" s="337"/>
      <c r="J145" s="337"/>
      <c r="K145" s="233"/>
    </row>
    <row r="146" spans="2:11" ht="17.25" customHeight="1">
      <c r="B146" s="232"/>
      <c r="C146" s="234" t="s">
        <v>726</v>
      </c>
      <c r="D146" s="234"/>
      <c r="E146" s="234"/>
      <c r="F146" s="234" t="s">
        <v>727</v>
      </c>
      <c r="G146" s="235"/>
      <c r="H146" s="234" t="s">
        <v>100</v>
      </c>
      <c r="I146" s="234" t="s">
        <v>55</v>
      </c>
      <c r="J146" s="234" t="s">
        <v>728</v>
      </c>
      <c r="K146" s="233"/>
    </row>
    <row r="147" spans="2:11" ht="17.25" customHeight="1">
      <c r="B147" s="232"/>
      <c r="C147" s="236" t="s">
        <v>729</v>
      </c>
      <c r="D147" s="236"/>
      <c r="E147" s="236"/>
      <c r="F147" s="237" t="s">
        <v>730</v>
      </c>
      <c r="G147" s="238"/>
      <c r="H147" s="236"/>
      <c r="I147" s="236"/>
      <c r="J147" s="236" t="s">
        <v>731</v>
      </c>
      <c r="K147" s="233"/>
    </row>
    <row r="148" spans="2:11" ht="5.25" customHeight="1">
      <c r="B148" s="242"/>
      <c r="C148" s="239"/>
      <c r="D148" s="239"/>
      <c r="E148" s="239"/>
      <c r="F148" s="239"/>
      <c r="G148" s="240"/>
      <c r="H148" s="239"/>
      <c r="I148" s="239"/>
      <c r="J148" s="239"/>
      <c r="K148" s="263"/>
    </row>
    <row r="149" spans="2:11" ht="15" customHeight="1">
      <c r="B149" s="242"/>
      <c r="C149" s="267" t="s">
        <v>735</v>
      </c>
      <c r="D149" s="222"/>
      <c r="E149" s="222"/>
      <c r="F149" s="268" t="s">
        <v>732</v>
      </c>
      <c r="G149" s="222"/>
      <c r="H149" s="267" t="s">
        <v>771</v>
      </c>
      <c r="I149" s="267" t="s">
        <v>734</v>
      </c>
      <c r="J149" s="267">
        <v>120</v>
      </c>
      <c r="K149" s="263"/>
    </row>
    <row r="150" spans="2:11" ht="15" customHeight="1">
      <c r="B150" s="242"/>
      <c r="C150" s="267" t="s">
        <v>780</v>
      </c>
      <c r="D150" s="222"/>
      <c r="E150" s="222"/>
      <c r="F150" s="268" t="s">
        <v>732</v>
      </c>
      <c r="G150" s="222"/>
      <c r="H150" s="267" t="s">
        <v>791</v>
      </c>
      <c r="I150" s="267" t="s">
        <v>734</v>
      </c>
      <c r="J150" s="267" t="s">
        <v>782</v>
      </c>
      <c r="K150" s="263"/>
    </row>
    <row r="151" spans="2:11" ht="15" customHeight="1">
      <c r="B151" s="242"/>
      <c r="C151" s="267" t="s">
        <v>681</v>
      </c>
      <c r="D151" s="222"/>
      <c r="E151" s="222"/>
      <c r="F151" s="268" t="s">
        <v>732</v>
      </c>
      <c r="G151" s="222"/>
      <c r="H151" s="267" t="s">
        <v>792</v>
      </c>
      <c r="I151" s="267" t="s">
        <v>734</v>
      </c>
      <c r="J151" s="267" t="s">
        <v>782</v>
      </c>
      <c r="K151" s="263"/>
    </row>
    <row r="152" spans="2:11" ht="15" customHeight="1">
      <c r="B152" s="242"/>
      <c r="C152" s="267" t="s">
        <v>737</v>
      </c>
      <c r="D152" s="222"/>
      <c r="E152" s="222"/>
      <c r="F152" s="268" t="s">
        <v>738</v>
      </c>
      <c r="G152" s="222"/>
      <c r="H152" s="267" t="s">
        <v>771</v>
      </c>
      <c r="I152" s="267" t="s">
        <v>734</v>
      </c>
      <c r="J152" s="267">
        <v>50</v>
      </c>
      <c r="K152" s="263"/>
    </row>
    <row r="153" spans="2:11" ht="15" customHeight="1">
      <c r="B153" s="242"/>
      <c r="C153" s="267" t="s">
        <v>740</v>
      </c>
      <c r="D153" s="222"/>
      <c r="E153" s="222"/>
      <c r="F153" s="268" t="s">
        <v>732</v>
      </c>
      <c r="G153" s="222"/>
      <c r="H153" s="267" t="s">
        <v>771</v>
      </c>
      <c r="I153" s="267" t="s">
        <v>742</v>
      </c>
      <c r="J153" s="267"/>
      <c r="K153" s="263"/>
    </row>
    <row r="154" spans="2:11" ht="15" customHeight="1">
      <c r="B154" s="242"/>
      <c r="C154" s="267" t="s">
        <v>751</v>
      </c>
      <c r="D154" s="222"/>
      <c r="E154" s="222"/>
      <c r="F154" s="268" t="s">
        <v>738</v>
      </c>
      <c r="G154" s="222"/>
      <c r="H154" s="267" t="s">
        <v>771</v>
      </c>
      <c r="I154" s="267" t="s">
        <v>734</v>
      </c>
      <c r="J154" s="267">
        <v>50</v>
      </c>
      <c r="K154" s="263"/>
    </row>
    <row r="155" spans="2:11" ht="15" customHeight="1">
      <c r="B155" s="242"/>
      <c r="C155" s="267" t="s">
        <v>759</v>
      </c>
      <c r="D155" s="222"/>
      <c r="E155" s="222"/>
      <c r="F155" s="268" t="s">
        <v>738</v>
      </c>
      <c r="G155" s="222"/>
      <c r="H155" s="267" t="s">
        <v>771</v>
      </c>
      <c r="I155" s="267" t="s">
        <v>734</v>
      </c>
      <c r="J155" s="267">
        <v>50</v>
      </c>
      <c r="K155" s="263"/>
    </row>
    <row r="156" spans="2:11" ht="15" customHeight="1">
      <c r="B156" s="242"/>
      <c r="C156" s="267" t="s">
        <v>757</v>
      </c>
      <c r="D156" s="222"/>
      <c r="E156" s="222"/>
      <c r="F156" s="268" t="s">
        <v>738</v>
      </c>
      <c r="G156" s="222"/>
      <c r="H156" s="267" t="s">
        <v>771</v>
      </c>
      <c r="I156" s="267" t="s">
        <v>734</v>
      </c>
      <c r="J156" s="267">
        <v>50</v>
      </c>
      <c r="K156" s="263"/>
    </row>
    <row r="157" spans="2:11" ht="15" customHeight="1">
      <c r="B157" s="242"/>
      <c r="C157" s="267" t="s">
        <v>89</v>
      </c>
      <c r="D157" s="222"/>
      <c r="E157" s="222"/>
      <c r="F157" s="268" t="s">
        <v>732</v>
      </c>
      <c r="G157" s="222"/>
      <c r="H157" s="267" t="s">
        <v>793</v>
      </c>
      <c r="I157" s="267" t="s">
        <v>734</v>
      </c>
      <c r="J157" s="267" t="s">
        <v>794</v>
      </c>
      <c r="K157" s="263"/>
    </row>
    <row r="158" spans="2:11" ht="15" customHeight="1">
      <c r="B158" s="242"/>
      <c r="C158" s="267" t="s">
        <v>795</v>
      </c>
      <c r="D158" s="222"/>
      <c r="E158" s="222"/>
      <c r="F158" s="268" t="s">
        <v>732</v>
      </c>
      <c r="G158" s="222"/>
      <c r="H158" s="267" t="s">
        <v>796</v>
      </c>
      <c r="I158" s="267" t="s">
        <v>766</v>
      </c>
      <c r="J158" s="267"/>
      <c r="K158" s="263"/>
    </row>
    <row r="159" spans="2:11" ht="15" customHeight="1">
      <c r="B159" s="269"/>
      <c r="C159" s="251"/>
      <c r="D159" s="251"/>
      <c r="E159" s="251"/>
      <c r="F159" s="251"/>
      <c r="G159" s="251"/>
      <c r="H159" s="251"/>
      <c r="I159" s="251"/>
      <c r="J159" s="251"/>
      <c r="K159" s="270"/>
    </row>
    <row r="160" spans="2:11" ht="18.75" customHeight="1">
      <c r="B160" s="218"/>
      <c r="C160" s="222"/>
      <c r="D160" s="222"/>
      <c r="E160" s="222"/>
      <c r="F160" s="241"/>
      <c r="G160" s="222"/>
      <c r="H160" s="222"/>
      <c r="I160" s="222"/>
      <c r="J160" s="222"/>
      <c r="K160" s="218"/>
    </row>
    <row r="161" spans="2:11" ht="18.75" customHeight="1"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</row>
    <row r="162" spans="2:11" ht="7.5" customHeight="1">
      <c r="B162" s="210"/>
      <c r="C162" s="211"/>
      <c r="D162" s="211"/>
      <c r="E162" s="211"/>
      <c r="F162" s="211"/>
      <c r="G162" s="211"/>
      <c r="H162" s="211"/>
      <c r="I162" s="211"/>
      <c r="J162" s="211"/>
      <c r="K162" s="212"/>
    </row>
    <row r="163" spans="2:11" ht="45" customHeight="1">
      <c r="B163" s="213"/>
      <c r="C163" s="332" t="s">
        <v>797</v>
      </c>
      <c r="D163" s="332"/>
      <c r="E163" s="332"/>
      <c r="F163" s="332"/>
      <c r="G163" s="332"/>
      <c r="H163" s="332"/>
      <c r="I163" s="332"/>
      <c r="J163" s="332"/>
      <c r="K163" s="214"/>
    </row>
    <row r="164" spans="2:11" ht="17.25" customHeight="1">
      <c r="B164" s="213"/>
      <c r="C164" s="234" t="s">
        <v>726</v>
      </c>
      <c r="D164" s="234"/>
      <c r="E164" s="234"/>
      <c r="F164" s="234" t="s">
        <v>727</v>
      </c>
      <c r="G164" s="271"/>
      <c r="H164" s="272" t="s">
        <v>100</v>
      </c>
      <c r="I164" s="272" t="s">
        <v>55</v>
      </c>
      <c r="J164" s="234" t="s">
        <v>728</v>
      </c>
      <c r="K164" s="214"/>
    </row>
    <row r="165" spans="2:11" ht="17.25" customHeight="1">
      <c r="B165" s="215"/>
      <c r="C165" s="236" t="s">
        <v>729</v>
      </c>
      <c r="D165" s="236"/>
      <c r="E165" s="236"/>
      <c r="F165" s="237" t="s">
        <v>730</v>
      </c>
      <c r="G165" s="273"/>
      <c r="H165" s="274"/>
      <c r="I165" s="274"/>
      <c r="J165" s="236" t="s">
        <v>731</v>
      </c>
      <c r="K165" s="216"/>
    </row>
    <row r="166" spans="2:11" ht="5.25" customHeight="1">
      <c r="B166" s="242"/>
      <c r="C166" s="239"/>
      <c r="D166" s="239"/>
      <c r="E166" s="239"/>
      <c r="F166" s="239"/>
      <c r="G166" s="240"/>
      <c r="H166" s="239"/>
      <c r="I166" s="239"/>
      <c r="J166" s="239"/>
      <c r="K166" s="263"/>
    </row>
    <row r="167" spans="2:11" ht="15" customHeight="1">
      <c r="B167" s="242"/>
      <c r="C167" s="222" t="s">
        <v>735</v>
      </c>
      <c r="D167" s="222"/>
      <c r="E167" s="222"/>
      <c r="F167" s="241" t="s">
        <v>732</v>
      </c>
      <c r="G167" s="222"/>
      <c r="H167" s="222" t="s">
        <v>771</v>
      </c>
      <c r="I167" s="222" t="s">
        <v>734</v>
      </c>
      <c r="J167" s="222">
        <v>120</v>
      </c>
      <c r="K167" s="263"/>
    </row>
    <row r="168" spans="2:11" ht="15" customHeight="1">
      <c r="B168" s="242"/>
      <c r="C168" s="222" t="s">
        <v>780</v>
      </c>
      <c r="D168" s="222"/>
      <c r="E168" s="222"/>
      <c r="F168" s="241" t="s">
        <v>732</v>
      </c>
      <c r="G168" s="222"/>
      <c r="H168" s="222" t="s">
        <v>781</v>
      </c>
      <c r="I168" s="222" t="s">
        <v>734</v>
      </c>
      <c r="J168" s="222" t="s">
        <v>782</v>
      </c>
      <c r="K168" s="263"/>
    </row>
    <row r="169" spans="2:11" ht="15" customHeight="1">
      <c r="B169" s="242"/>
      <c r="C169" s="222" t="s">
        <v>681</v>
      </c>
      <c r="D169" s="222"/>
      <c r="E169" s="222"/>
      <c r="F169" s="241" t="s">
        <v>732</v>
      </c>
      <c r="G169" s="222"/>
      <c r="H169" s="222" t="s">
        <v>798</v>
      </c>
      <c r="I169" s="222" t="s">
        <v>734</v>
      </c>
      <c r="J169" s="222" t="s">
        <v>782</v>
      </c>
      <c r="K169" s="263"/>
    </row>
    <row r="170" spans="2:11" ht="15" customHeight="1">
      <c r="B170" s="242"/>
      <c r="C170" s="222" t="s">
        <v>737</v>
      </c>
      <c r="D170" s="222"/>
      <c r="E170" s="222"/>
      <c r="F170" s="241" t="s">
        <v>738</v>
      </c>
      <c r="G170" s="222"/>
      <c r="H170" s="222" t="s">
        <v>798</v>
      </c>
      <c r="I170" s="222" t="s">
        <v>734</v>
      </c>
      <c r="J170" s="222">
        <v>50</v>
      </c>
      <c r="K170" s="263"/>
    </row>
    <row r="171" spans="2:11" ht="15" customHeight="1">
      <c r="B171" s="242"/>
      <c r="C171" s="222" t="s">
        <v>740</v>
      </c>
      <c r="D171" s="222"/>
      <c r="E171" s="222"/>
      <c r="F171" s="241" t="s">
        <v>732</v>
      </c>
      <c r="G171" s="222"/>
      <c r="H171" s="222" t="s">
        <v>798</v>
      </c>
      <c r="I171" s="222" t="s">
        <v>742</v>
      </c>
      <c r="J171" s="222"/>
      <c r="K171" s="263"/>
    </row>
    <row r="172" spans="2:11" ht="15" customHeight="1">
      <c r="B172" s="242"/>
      <c r="C172" s="222" t="s">
        <v>751</v>
      </c>
      <c r="D172" s="222"/>
      <c r="E172" s="222"/>
      <c r="F172" s="241" t="s">
        <v>738</v>
      </c>
      <c r="G172" s="222"/>
      <c r="H172" s="222" t="s">
        <v>798</v>
      </c>
      <c r="I172" s="222" t="s">
        <v>734</v>
      </c>
      <c r="J172" s="222">
        <v>50</v>
      </c>
      <c r="K172" s="263"/>
    </row>
    <row r="173" spans="2:11" ht="15" customHeight="1">
      <c r="B173" s="242"/>
      <c r="C173" s="222" t="s">
        <v>759</v>
      </c>
      <c r="D173" s="222"/>
      <c r="E173" s="222"/>
      <c r="F173" s="241" t="s">
        <v>738</v>
      </c>
      <c r="G173" s="222"/>
      <c r="H173" s="222" t="s">
        <v>798</v>
      </c>
      <c r="I173" s="222" t="s">
        <v>734</v>
      </c>
      <c r="J173" s="222">
        <v>50</v>
      </c>
      <c r="K173" s="263"/>
    </row>
    <row r="174" spans="2:11" ht="15" customHeight="1">
      <c r="B174" s="242"/>
      <c r="C174" s="222" t="s">
        <v>757</v>
      </c>
      <c r="D174" s="222"/>
      <c r="E174" s="222"/>
      <c r="F174" s="241" t="s">
        <v>738</v>
      </c>
      <c r="G174" s="222"/>
      <c r="H174" s="222" t="s">
        <v>798</v>
      </c>
      <c r="I174" s="222" t="s">
        <v>734</v>
      </c>
      <c r="J174" s="222">
        <v>50</v>
      </c>
      <c r="K174" s="263"/>
    </row>
    <row r="175" spans="2:11" ht="15" customHeight="1">
      <c r="B175" s="242"/>
      <c r="C175" s="222" t="s">
        <v>99</v>
      </c>
      <c r="D175" s="222"/>
      <c r="E175" s="222"/>
      <c r="F175" s="241" t="s">
        <v>732</v>
      </c>
      <c r="G175" s="222"/>
      <c r="H175" s="222" t="s">
        <v>799</v>
      </c>
      <c r="I175" s="222" t="s">
        <v>800</v>
      </c>
      <c r="J175" s="222"/>
      <c r="K175" s="263"/>
    </row>
    <row r="176" spans="2:11" ht="15" customHeight="1">
      <c r="B176" s="242"/>
      <c r="C176" s="222" t="s">
        <v>55</v>
      </c>
      <c r="D176" s="222"/>
      <c r="E176" s="222"/>
      <c r="F176" s="241" t="s">
        <v>732</v>
      </c>
      <c r="G176" s="222"/>
      <c r="H176" s="222" t="s">
        <v>801</v>
      </c>
      <c r="I176" s="222" t="s">
        <v>802</v>
      </c>
      <c r="J176" s="222">
        <v>1</v>
      </c>
      <c r="K176" s="263"/>
    </row>
    <row r="177" spans="2:11" ht="15" customHeight="1">
      <c r="B177" s="242"/>
      <c r="C177" s="222" t="s">
        <v>51</v>
      </c>
      <c r="D177" s="222"/>
      <c r="E177" s="222"/>
      <c r="F177" s="241" t="s">
        <v>732</v>
      </c>
      <c r="G177" s="222"/>
      <c r="H177" s="222" t="s">
        <v>803</v>
      </c>
      <c r="I177" s="222" t="s">
        <v>734</v>
      </c>
      <c r="J177" s="222">
        <v>20</v>
      </c>
      <c r="K177" s="263"/>
    </row>
    <row r="178" spans="2:11" ht="15" customHeight="1">
      <c r="B178" s="242"/>
      <c r="C178" s="222" t="s">
        <v>100</v>
      </c>
      <c r="D178" s="222"/>
      <c r="E178" s="222"/>
      <c r="F178" s="241" t="s">
        <v>732</v>
      </c>
      <c r="G178" s="222"/>
      <c r="H178" s="222" t="s">
        <v>804</v>
      </c>
      <c r="I178" s="222" t="s">
        <v>734</v>
      </c>
      <c r="J178" s="222">
        <v>255</v>
      </c>
      <c r="K178" s="263"/>
    </row>
    <row r="179" spans="2:11" ht="15" customHeight="1">
      <c r="B179" s="242"/>
      <c r="C179" s="222" t="s">
        <v>101</v>
      </c>
      <c r="D179" s="222"/>
      <c r="E179" s="222"/>
      <c r="F179" s="241" t="s">
        <v>732</v>
      </c>
      <c r="G179" s="222"/>
      <c r="H179" s="222" t="s">
        <v>697</v>
      </c>
      <c r="I179" s="222" t="s">
        <v>734</v>
      </c>
      <c r="J179" s="222">
        <v>10</v>
      </c>
      <c r="K179" s="263"/>
    </row>
    <row r="180" spans="2:11" ht="15" customHeight="1">
      <c r="B180" s="242"/>
      <c r="C180" s="222" t="s">
        <v>102</v>
      </c>
      <c r="D180" s="222"/>
      <c r="E180" s="222"/>
      <c r="F180" s="241" t="s">
        <v>732</v>
      </c>
      <c r="G180" s="222"/>
      <c r="H180" s="222" t="s">
        <v>805</v>
      </c>
      <c r="I180" s="222" t="s">
        <v>766</v>
      </c>
      <c r="J180" s="222"/>
      <c r="K180" s="263"/>
    </row>
    <row r="181" spans="2:11" ht="15" customHeight="1">
      <c r="B181" s="242"/>
      <c r="C181" s="222" t="s">
        <v>806</v>
      </c>
      <c r="D181" s="222"/>
      <c r="E181" s="222"/>
      <c r="F181" s="241" t="s">
        <v>732</v>
      </c>
      <c r="G181" s="222"/>
      <c r="H181" s="222" t="s">
        <v>807</v>
      </c>
      <c r="I181" s="222" t="s">
        <v>766</v>
      </c>
      <c r="J181" s="222"/>
      <c r="K181" s="263"/>
    </row>
    <row r="182" spans="2:11" ht="15" customHeight="1">
      <c r="B182" s="242"/>
      <c r="C182" s="222" t="s">
        <v>795</v>
      </c>
      <c r="D182" s="222"/>
      <c r="E182" s="222"/>
      <c r="F182" s="241" t="s">
        <v>732</v>
      </c>
      <c r="G182" s="222"/>
      <c r="H182" s="222" t="s">
        <v>808</v>
      </c>
      <c r="I182" s="222" t="s">
        <v>766</v>
      </c>
      <c r="J182" s="222"/>
      <c r="K182" s="263"/>
    </row>
    <row r="183" spans="2:11" ht="15" customHeight="1">
      <c r="B183" s="242"/>
      <c r="C183" s="222" t="s">
        <v>104</v>
      </c>
      <c r="D183" s="222"/>
      <c r="E183" s="222"/>
      <c r="F183" s="241" t="s">
        <v>738</v>
      </c>
      <c r="G183" s="222"/>
      <c r="H183" s="222" t="s">
        <v>809</v>
      </c>
      <c r="I183" s="222" t="s">
        <v>734</v>
      </c>
      <c r="J183" s="222">
        <v>50</v>
      </c>
      <c r="K183" s="263"/>
    </row>
    <row r="184" spans="2:11" ht="15" customHeight="1">
      <c r="B184" s="242"/>
      <c r="C184" s="222" t="s">
        <v>810</v>
      </c>
      <c r="D184" s="222"/>
      <c r="E184" s="222"/>
      <c r="F184" s="241" t="s">
        <v>738</v>
      </c>
      <c r="G184" s="222"/>
      <c r="H184" s="222" t="s">
        <v>811</v>
      </c>
      <c r="I184" s="222" t="s">
        <v>812</v>
      </c>
      <c r="J184" s="222"/>
      <c r="K184" s="263"/>
    </row>
    <row r="185" spans="2:11" ht="15" customHeight="1">
      <c r="B185" s="242"/>
      <c r="C185" s="222" t="s">
        <v>813</v>
      </c>
      <c r="D185" s="222"/>
      <c r="E185" s="222"/>
      <c r="F185" s="241" t="s">
        <v>738</v>
      </c>
      <c r="G185" s="222"/>
      <c r="H185" s="222" t="s">
        <v>814</v>
      </c>
      <c r="I185" s="222" t="s">
        <v>812</v>
      </c>
      <c r="J185" s="222"/>
      <c r="K185" s="263"/>
    </row>
    <row r="186" spans="2:11" ht="15" customHeight="1">
      <c r="B186" s="242"/>
      <c r="C186" s="222" t="s">
        <v>815</v>
      </c>
      <c r="D186" s="222"/>
      <c r="E186" s="222"/>
      <c r="F186" s="241" t="s">
        <v>738</v>
      </c>
      <c r="G186" s="222"/>
      <c r="H186" s="222" t="s">
        <v>816</v>
      </c>
      <c r="I186" s="222" t="s">
        <v>812</v>
      </c>
      <c r="J186" s="222"/>
      <c r="K186" s="263"/>
    </row>
    <row r="187" spans="2:11" ht="15" customHeight="1">
      <c r="B187" s="242"/>
      <c r="C187" s="275" t="s">
        <v>817</v>
      </c>
      <c r="D187" s="222"/>
      <c r="E187" s="222"/>
      <c r="F187" s="241" t="s">
        <v>738</v>
      </c>
      <c r="G187" s="222"/>
      <c r="H187" s="222" t="s">
        <v>818</v>
      </c>
      <c r="I187" s="222" t="s">
        <v>819</v>
      </c>
      <c r="J187" s="276" t="s">
        <v>820</v>
      </c>
      <c r="K187" s="263"/>
    </row>
    <row r="188" spans="2:11" ht="15" customHeight="1">
      <c r="B188" s="242"/>
      <c r="C188" s="227" t="s">
        <v>40</v>
      </c>
      <c r="D188" s="222"/>
      <c r="E188" s="222"/>
      <c r="F188" s="241" t="s">
        <v>732</v>
      </c>
      <c r="G188" s="222"/>
      <c r="H188" s="218" t="s">
        <v>821</v>
      </c>
      <c r="I188" s="222" t="s">
        <v>822</v>
      </c>
      <c r="J188" s="222"/>
      <c r="K188" s="263"/>
    </row>
    <row r="189" spans="2:11" ht="15" customHeight="1">
      <c r="B189" s="242"/>
      <c r="C189" s="227" t="s">
        <v>823</v>
      </c>
      <c r="D189" s="222"/>
      <c r="E189" s="222"/>
      <c r="F189" s="241" t="s">
        <v>732</v>
      </c>
      <c r="G189" s="222"/>
      <c r="H189" s="222" t="s">
        <v>824</v>
      </c>
      <c r="I189" s="222" t="s">
        <v>766</v>
      </c>
      <c r="J189" s="222"/>
      <c r="K189" s="263"/>
    </row>
    <row r="190" spans="2:11" ht="15" customHeight="1">
      <c r="B190" s="242"/>
      <c r="C190" s="227" t="s">
        <v>825</v>
      </c>
      <c r="D190" s="222"/>
      <c r="E190" s="222"/>
      <c r="F190" s="241" t="s">
        <v>732</v>
      </c>
      <c r="G190" s="222"/>
      <c r="H190" s="222" t="s">
        <v>826</v>
      </c>
      <c r="I190" s="222" t="s">
        <v>766</v>
      </c>
      <c r="J190" s="222"/>
      <c r="K190" s="263"/>
    </row>
    <row r="191" spans="2:11" ht="15" customHeight="1">
      <c r="B191" s="242"/>
      <c r="C191" s="227" t="s">
        <v>827</v>
      </c>
      <c r="D191" s="222"/>
      <c r="E191" s="222"/>
      <c r="F191" s="241" t="s">
        <v>738</v>
      </c>
      <c r="G191" s="222"/>
      <c r="H191" s="222" t="s">
        <v>828</v>
      </c>
      <c r="I191" s="222" t="s">
        <v>766</v>
      </c>
      <c r="J191" s="222"/>
      <c r="K191" s="263"/>
    </row>
    <row r="192" spans="2:11" ht="15" customHeight="1">
      <c r="B192" s="269"/>
      <c r="C192" s="277"/>
      <c r="D192" s="251"/>
      <c r="E192" s="251"/>
      <c r="F192" s="251"/>
      <c r="G192" s="251"/>
      <c r="H192" s="251"/>
      <c r="I192" s="251"/>
      <c r="J192" s="251"/>
      <c r="K192" s="270"/>
    </row>
    <row r="193" spans="2:11" ht="18.75" customHeight="1">
      <c r="B193" s="218"/>
      <c r="C193" s="222"/>
      <c r="D193" s="222"/>
      <c r="E193" s="222"/>
      <c r="F193" s="241"/>
      <c r="G193" s="222"/>
      <c r="H193" s="222"/>
      <c r="I193" s="222"/>
      <c r="J193" s="222"/>
      <c r="K193" s="218"/>
    </row>
    <row r="194" spans="2:11" ht="18.75" customHeight="1">
      <c r="B194" s="218"/>
      <c r="C194" s="222"/>
      <c r="D194" s="222"/>
      <c r="E194" s="222"/>
      <c r="F194" s="241"/>
      <c r="G194" s="222"/>
      <c r="H194" s="222"/>
      <c r="I194" s="222"/>
      <c r="J194" s="222"/>
      <c r="K194" s="218"/>
    </row>
    <row r="195" spans="2:11" ht="18.75" customHeight="1">
      <c r="B195" s="228"/>
      <c r="C195" s="228"/>
      <c r="D195" s="228"/>
      <c r="E195" s="228"/>
      <c r="F195" s="228"/>
      <c r="G195" s="228"/>
      <c r="H195" s="228"/>
      <c r="I195" s="228"/>
      <c r="J195" s="228"/>
      <c r="K195" s="228"/>
    </row>
    <row r="196" spans="2:11" ht="13.5">
      <c r="B196" s="210"/>
      <c r="C196" s="211"/>
      <c r="D196" s="211"/>
      <c r="E196" s="211"/>
      <c r="F196" s="211"/>
      <c r="G196" s="211"/>
      <c r="H196" s="211"/>
      <c r="I196" s="211"/>
      <c r="J196" s="211"/>
      <c r="K196" s="212"/>
    </row>
    <row r="197" spans="2:11" ht="21">
      <c r="B197" s="213"/>
      <c r="C197" s="332" t="s">
        <v>829</v>
      </c>
      <c r="D197" s="332"/>
      <c r="E197" s="332"/>
      <c r="F197" s="332"/>
      <c r="G197" s="332"/>
      <c r="H197" s="332"/>
      <c r="I197" s="332"/>
      <c r="J197" s="332"/>
      <c r="K197" s="214"/>
    </row>
    <row r="198" spans="2:11" ht="25.5" customHeight="1">
      <c r="B198" s="213"/>
      <c r="C198" s="278" t="s">
        <v>830</v>
      </c>
      <c r="D198" s="278"/>
      <c r="E198" s="278"/>
      <c r="F198" s="278" t="s">
        <v>831</v>
      </c>
      <c r="G198" s="279"/>
      <c r="H198" s="338" t="s">
        <v>832</v>
      </c>
      <c r="I198" s="338"/>
      <c r="J198" s="338"/>
      <c r="K198" s="214"/>
    </row>
    <row r="199" spans="2:11" ht="5.25" customHeight="1">
      <c r="B199" s="242"/>
      <c r="C199" s="239"/>
      <c r="D199" s="239"/>
      <c r="E199" s="239"/>
      <c r="F199" s="239"/>
      <c r="G199" s="222"/>
      <c r="H199" s="239"/>
      <c r="I199" s="239"/>
      <c r="J199" s="239"/>
      <c r="K199" s="263"/>
    </row>
    <row r="200" spans="2:11" ht="15" customHeight="1">
      <c r="B200" s="242"/>
      <c r="C200" s="222" t="s">
        <v>822</v>
      </c>
      <c r="D200" s="222"/>
      <c r="E200" s="222"/>
      <c r="F200" s="241" t="s">
        <v>41</v>
      </c>
      <c r="G200" s="222"/>
      <c r="H200" s="334" t="s">
        <v>833</v>
      </c>
      <c r="I200" s="334"/>
      <c r="J200" s="334"/>
      <c r="K200" s="263"/>
    </row>
    <row r="201" spans="2:11" ht="15" customHeight="1">
      <c r="B201" s="242"/>
      <c r="C201" s="248"/>
      <c r="D201" s="222"/>
      <c r="E201" s="222"/>
      <c r="F201" s="241" t="s">
        <v>42</v>
      </c>
      <c r="G201" s="222"/>
      <c r="H201" s="334" t="s">
        <v>834</v>
      </c>
      <c r="I201" s="334"/>
      <c r="J201" s="334"/>
      <c r="K201" s="263"/>
    </row>
    <row r="202" spans="2:11" ht="15" customHeight="1">
      <c r="B202" s="242"/>
      <c r="C202" s="248"/>
      <c r="D202" s="222"/>
      <c r="E202" s="222"/>
      <c r="F202" s="241" t="s">
        <v>45</v>
      </c>
      <c r="G202" s="222"/>
      <c r="H202" s="334" t="s">
        <v>835</v>
      </c>
      <c r="I202" s="334"/>
      <c r="J202" s="334"/>
      <c r="K202" s="263"/>
    </row>
    <row r="203" spans="2:11" ht="15" customHeight="1">
      <c r="B203" s="242"/>
      <c r="C203" s="222"/>
      <c r="D203" s="222"/>
      <c r="E203" s="222"/>
      <c r="F203" s="241" t="s">
        <v>43</v>
      </c>
      <c r="G203" s="222"/>
      <c r="H203" s="334" t="s">
        <v>836</v>
      </c>
      <c r="I203" s="334"/>
      <c r="J203" s="334"/>
      <c r="K203" s="263"/>
    </row>
    <row r="204" spans="2:11" ht="15" customHeight="1">
      <c r="B204" s="242"/>
      <c r="C204" s="222"/>
      <c r="D204" s="222"/>
      <c r="E204" s="222"/>
      <c r="F204" s="241" t="s">
        <v>44</v>
      </c>
      <c r="G204" s="222"/>
      <c r="H204" s="334" t="s">
        <v>837</v>
      </c>
      <c r="I204" s="334"/>
      <c r="J204" s="334"/>
      <c r="K204" s="263"/>
    </row>
    <row r="205" spans="2:11" ht="15" customHeight="1">
      <c r="B205" s="242"/>
      <c r="C205" s="222"/>
      <c r="D205" s="222"/>
      <c r="E205" s="222"/>
      <c r="F205" s="241"/>
      <c r="G205" s="222"/>
      <c r="H205" s="222"/>
      <c r="I205" s="222"/>
      <c r="J205" s="222"/>
      <c r="K205" s="263"/>
    </row>
    <row r="206" spans="2:11" ht="15" customHeight="1">
      <c r="B206" s="242"/>
      <c r="C206" s="222" t="s">
        <v>778</v>
      </c>
      <c r="D206" s="222"/>
      <c r="E206" s="222"/>
      <c r="F206" s="241" t="s">
        <v>77</v>
      </c>
      <c r="G206" s="222"/>
      <c r="H206" s="334" t="s">
        <v>838</v>
      </c>
      <c r="I206" s="334"/>
      <c r="J206" s="334"/>
      <c r="K206" s="263"/>
    </row>
    <row r="207" spans="2:11" ht="15" customHeight="1">
      <c r="B207" s="242"/>
      <c r="C207" s="248"/>
      <c r="D207" s="222"/>
      <c r="E207" s="222"/>
      <c r="F207" s="241" t="s">
        <v>675</v>
      </c>
      <c r="G207" s="222"/>
      <c r="H207" s="334" t="s">
        <v>676</v>
      </c>
      <c r="I207" s="334"/>
      <c r="J207" s="334"/>
      <c r="K207" s="263"/>
    </row>
    <row r="208" spans="2:11" ht="15" customHeight="1">
      <c r="B208" s="242"/>
      <c r="C208" s="222"/>
      <c r="D208" s="222"/>
      <c r="E208" s="222"/>
      <c r="F208" s="241" t="s">
        <v>673</v>
      </c>
      <c r="G208" s="222"/>
      <c r="H208" s="334" t="s">
        <v>839</v>
      </c>
      <c r="I208" s="334"/>
      <c r="J208" s="334"/>
      <c r="K208" s="263"/>
    </row>
    <row r="209" spans="2:11" ht="15" customHeight="1">
      <c r="B209" s="280"/>
      <c r="C209" s="248"/>
      <c r="D209" s="248"/>
      <c r="E209" s="248"/>
      <c r="F209" s="241" t="s">
        <v>677</v>
      </c>
      <c r="G209" s="227"/>
      <c r="H209" s="333" t="s">
        <v>678</v>
      </c>
      <c r="I209" s="333"/>
      <c r="J209" s="333"/>
      <c r="K209" s="281"/>
    </row>
    <row r="210" spans="2:11" ht="15" customHeight="1">
      <c r="B210" s="280"/>
      <c r="C210" s="248"/>
      <c r="D210" s="248"/>
      <c r="E210" s="248"/>
      <c r="F210" s="241" t="s">
        <v>679</v>
      </c>
      <c r="G210" s="227"/>
      <c r="H210" s="333" t="s">
        <v>840</v>
      </c>
      <c r="I210" s="333"/>
      <c r="J210" s="333"/>
      <c r="K210" s="281"/>
    </row>
    <row r="211" spans="2:11" ht="15" customHeight="1">
      <c r="B211" s="280"/>
      <c r="C211" s="248"/>
      <c r="D211" s="248"/>
      <c r="E211" s="248"/>
      <c r="F211" s="282"/>
      <c r="G211" s="227"/>
      <c r="H211" s="283"/>
      <c r="I211" s="283"/>
      <c r="J211" s="283"/>
      <c r="K211" s="281"/>
    </row>
    <row r="212" spans="2:11" ht="15" customHeight="1">
      <c r="B212" s="280"/>
      <c r="C212" s="222" t="s">
        <v>802</v>
      </c>
      <c r="D212" s="248"/>
      <c r="E212" s="248"/>
      <c r="F212" s="241">
        <v>1</v>
      </c>
      <c r="G212" s="227"/>
      <c r="H212" s="333" t="s">
        <v>841</v>
      </c>
      <c r="I212" s="333"/>
      <c r="J212" s="333"/>
      <c r="K212" s="281"/>
    </row>
    <row r="213" spans="2:11" ht="15" customHeight="1">
      <c r="B213" s="280"/>
      <c r="C213" s="248"/>
      <c r="D213" s="248"/>
      <c r="E213" s="248"/>
      <c r="F213" s="241">
        <v>2</v>
      </c>
      <c r="G213" s="227"/>
      <c r="H213" s="333" t="s">
        <v>842</v>
      </c>
      <c r="I213" s="333"/>
      <c r="J213" s="333"/>
      <c r="K213" s="281"/>
    </row>
    <row r="214" spans="2:11" ht="15" customHeight="1">
      <c r="B214" s="280"/>
      <c r="C214" s="248"/>
      <c r="D214" s="248"/>
      <c r="E214" s="248"/>
      <c r="F214" s="241">
        <v>3</v>
      </c>
      <c r="G214" s="227"/>
      <c r="H214" s="333" t="s">
        <v>843</v>
      </c>
      <c r="I214" s="333"/>
      <c r="J214" s="333"/>
      <c r="K214" s="281"/>
    </row>
    <row r="215" spans="2:11" ht="15" customHeight="1">
      <c r="B215" s="280"/>
      <c r="C215" s="248"/>
      <c r="D215" s="248"/>
      <c r="E215" s="248"/>
      <c r="F215" s="241">
        <v>4</v>
      </c>
      <c r="G215" s="227"/>
      <c r="H215" s="333" t="s">
        <v>844</v>
      </c>
      <c r="I215" s="333"/>
      <c r="J215" s="333"/>
      <c r="K215" s="281"/>
    </row>
    <row r="216" spans="2:11" ht="12.75" customHeight="1">
      <c r="B216" s="284"/>
      <c r="C216" s="285"/>
      <c r="D216" s="285"/>
      <c r="E216" s="285"/>
      <c r="F216" s="285"/>
      <c r="G216" s="285"/>
      <c r="H216" s="285"/>
      <c r="I216" s="285"/>
      <c r="J216" s="285"/>
      <c r="K216" s="286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DESKTOP-5J12B6F\JHi</dc:creator>
  <cp:keywords/>
  <dc:description/>
  <cp:lastModifiedBy>Uživatel systému Windows</cp:lastModifiedBy>
  <dcterms:created xsi:type="dcterms:W3CDTF">2018-03-22T15:14:44Z</dcterms:created>
  <dcterms:modified xsi:type="dcterms:W3CDTF">2018-03-27T11:35:53Z</dcterms:modified>
  <cp:category/>
  <cp:version/>
  <cp:contentType/>
  <cp:contentStatus/>
</cp:coreProperties>
</file>