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- Vedlejší a ostatní ..." sheetId="2" r:id="rId2"/>
    <sheet name="01-1 - Architektonicko-st..." sheetId="3" r:id="rId3"/>
    <sheet name="Pokyny pro vyplnění" sheetId="4" r:id="rId4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'VRN - Vedlejší a ostatní ...'!$C$83:$K$100</definedName>
    <definedName name="_xlnm.Print_Area" localSheetId="1">'VRN - Vedlejší a ostatní ...'!$C$4:$J$38,'VRN - Vedlejší a ostatní ...'!$C$44:$J$63,'VRN - Vedlejší a ostatní ...'!$C$69:$K$100</definedName>
    <definedName name="_xlnm.Print_Titles" localSheetId="1">'VRN - Vedlejší a ostatní ...'!$83:$83</definedName>
    <definedName name="_xlnm._FilterDatabase" localSheetId="2" hidden="1">'01-1 - Architektonicko-st...'!$C$94:$K$417</definedName>
    <definedName name="_xlnm.Print_Area" localSheetId="2">'01-1 - Architektonicko-st...'!$C$4:$J$38,'01-1 - Architektonicko-st...'!$C$44:$J$74,'01-1 - Architektonicko-st...'!$C$80:$K$417</definedName>
    <definedName name="_xlnm.Print_Titles" localSheetId="2">'01-1 - Architektonicko-st...'!$94:$94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3"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3"/>
  <c r="BH403"/>
  <c r="BG403"/>
  <c r="BF403"/>
  <c r="T403"/>
  <c r="T402"/>
  <c r="R403"/>
  <c r="R402"/>
  <c r="P403"/>
  <c r="P402"/>
  <c r="BK403"/>
  <c r="BK402"/>
  <c r="J402"/>
  <c r="J403"/>
  <c r="BE403"/>
  <c r="J73"/>
  <c r="BI400"/>
  <c r="BH400"/>
  <c r="BG400"/>
  <c r="BF400"/>
  <c r="T400"/>
  <c r="R400"/>
  <c r="P400"/>
  <c r="BK400"/>
  <c r="J400"/>
  <c r="BE400"/>
  <c r="BI395"/>
  <c r="BH395"/>
  <c r="BG395"/>
  <c r="BF395"/>
  <c r="T395"/>
  <c r="T394"/>
  <c r="R395"/>
  <c r="R394"/>
  <c r="P395"/>
  <c r="P394"/>
  <c r="BK395"/>
  <c r="BK394"/>
  <c r="J394"/>
  <c r="J395"/>
  <c r="BE395"/>
  <c r="J72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78"/>
  <c r="BH378"/>
  <c r="BG378"/>
  <c r="BF378"/>
  <c r="T378"/>
  <c r="T377"/>
  <c r="R378"/>
  <c r="R377"/>
  <c r="P378"/>
  <c r="P377"/>
  <c r="BK378"/>
  <c r="BK377"/>
  <c r="J377"/>
  <c r="J378"/>
  <c r="BE378"/>
  <c r="J71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59"/>
  <c r="BH359"/>
  <c r="BG359"/>
  <c r="BF359"/>
  <c r="T359"/>
  <c r="T358"/>
  <c r="R359"/>
  <c r="R358"/>
  <c r="P359"/>
  <c r="P358"/>
  <c r="BK359"/>
  <c r="BK358"/>
  <c r="J358"/>
  <c r="J359"/>
  <c r="BE359"/>
  <c r="J70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T345"/>
  <c r="R346"/>
  <c r="R345"/>
  <c r="P346"/>
  <c r="P345"/>
  <c r="BK346"/>
  <c r="BK345"/>
  <c r="J345"/>
  <c r="J346"/>
  <c r="BE346"/>
  <c r="J69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89"/>
  <c r="BH289"/>
  <c r="BG289"/>
  <c r="BF289"/>
  <c r="T289"/>
  <c r="R289"/>
  <c r="P289"/>
  <c r="BK289"/>
  <c r="J289"/>
  <c r="BE289"/>
  <c r="BI281"/>
  <c r="BH281"/>
  <c r="BG281"/>
  <c r="BF281"/>
  <c r="T281"/>
  <c r="T280"/>
  <c r="R281"/>
  <c r="R280"/>
  <c r="P281"/>
  <c r="P280"/>
  <c r="BK281"/>
  <c r="BK280"/>
  <c r="J280"/>
  <c r="J281"/>
  <c r="BE281"/>
  <c r="J68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70"/>
  <c r="BH270"/>
  <c r="BG270"/>
  <c r="BF270"/>
  <c r="T270"/>
  <c r="T269"/>
  <c r="T268"/>
  <c r="R270"/>
  <c r="R269"/>
  <c r="R268"/>
  <c r="P270"/>
  <c r="P269"/>
  <c r="P268"/>
  <c r="BK270"/>
  <c r="BK269"/>
  <c r="J269"/>
  <c r="BK268"/>
  <c r="J268"/>
  <c r="J270"/>
  <c r="BE270"/>
  <c r="J67"/>
  <c r="J66"/>
  <c r="BI266"/>
  <c r="BH266"/>
  <c r="BG266"/>
  <c r="BF266"/>
  <c r="T266"/>
  <c r="T265"/>
  <c r="R266"/>
  <c r="R265"/>
  <c r="P266"/>
  <c r="P265"/>
  <c r="BK266"/>
  <c r="BK265"/>
  <c r="J265"/>
  <c r="J266"/>
  <c r="BE266"/>
  <c r="J65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T244"/>
  <c r="R245"/>
  <c r="R244"/>
  <c r="P245"/>
  <c r="P244"/>
  <c r="BK245"/>
  <c r="BK244"/>
  <c r="J244"/>
  <c r="J245"/>
  <c r="BE245"/>
  <c r="J64"/>
  <c r="BI237"/>
  <c r="BH237"/>
  <c r="BG237"/>
  <c r="BF237"/>
  <c r="T237"/>
  <c r="R237"/>
  <c r="P237"/>
  <c r="BK237"/>
  <c r="J237"/>
  <c r="BE237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5"/>
  <c r="BH175"/>
  <c r="BG175"/>
  <c r="BF175"/>
  <c r="T175"/>
  <c r="T174"/>
  <c r="R175"/>
  <c r="R174"/>
  <c r="P175"/>
  <c r="P174"/>
  <c r="BK175"/>
  <c r="BK174"/>
  <c r="J174"/>
  <c r="J175"/>
  <c r="BE175"/>
  <c r="J63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36"/>
  <c r="BH136"/>
  <c r="BG136"/>
  <c r="BF136"/>
  <c r="T136"/>
  <c r="R136"/>
  <c r="P136"/>
  <c r="BK136"/>
  <c r="J136"/>
  <c r="BE136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17"/>
  <c r="BH117"/>
  <c r="BG117"/>
  <c r="BF117"/>
  <c r="T117"/>
  <c r="R117"/>
  <c r="P117"/>
  <c r="BK117"/>
  <c r="J117"/>
  <c r="BE11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98"/>
  <c r="F36"/>
  <c i="1" r="BD55"/>
  <c i="3" r="BH98"/>
  <c r="F35"/>
  <c i="1" r="BC55"/>
  <c i="3" r="BG98"/>
  <c r="F34"/>
  <c i="1" r="BB55"/>
  <c i="3" r="BF98"/>
  <c r="J33"/>
  <c i="1" r="AW55"/>
  <c i="3" r="F33"/>
  <c i="1" r="BA55"/>
  <c i="3" r="T98"/>
  <c r="T97"/>
  <c r="T96"/>
  <c r="T95"/>
  <c r="R98"/>
  <c r="R97"/>
  <c r="R96"/>
  <c r="R95"/>
  <c r="P98"/>
  <c r="P97"/>
  <c r="P96"/>
  <c r="P95"/>
  <c i="1" r="AU55"/>
  <c i="3" r="BK98"/>
  <c r="BK97"/>
  <c r="J97"/>
  <c r="BK96"/>
  <c r="J96"/>
  <c r="BK95"/>
  <c r="J95"/>
  <c r="J60"/>
  <c r="J29"/>
  <c i="1" r="AG55"/>
  <c i="3" r="J98"/>
  <c r="BE98"/>
  <c r="J32"/>
  <c i="1" r="AV55"/>
  <c i="3" r="F32"/>
  <c i="1" r="AZ55"/>
  <c i="3" r="J62"/>
  <c r="J61"/>
  <c r="J91"/>
  <c r="F91"/>
  <c r="F89"/>
  <c r="E87"/>
  <c r="J55"/>
  <c r="F55"/>
  <c r="F53"/>
  <c r="E51"/>
  <c r="J38"/>
  <c r="J20"/>
  <c r="E20"/>
  <c r="F92"/>
  <c r="F56"/>
  <c r="J19"/>
  <c r="J14"/>
  <c r="J89"/>
  <c r="J53"/>
  <c r="E7"/>
  <c r="E83"/>
  <c r="E47"/>
  <c i="1" r="AY53"/>
  <c r="AX53"/>
  <c i="2"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J80"/>
  <c r="F80"/>
  <c r="F78"/>
  <c r="E76"/>
  <c r="J55"/>
  <c r="F55"/>
  <c r="F53"/>
  <c r="E51"/>
  <c r="J38"/>
  <c r="J20"/>
  <c r="E20"/>
  <c r="F81"/>
  <c r="F56"/>
  <c r="J19"/>
  <c r="J14"/>
  <c r="J78"/>
  <c r="J53"/>
  <c r="E7"/>
  <c r="E72"/>
  <c r="E47"/>
  <c i="1"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<sst xmlns="http://schemas.openxmlformats.org/spreadsheetml/2006/main">
  <si>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</si>
  <si>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</si>
  <si>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</si>
  <si>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</si>
  <si>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</si>
  <si>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</si>
  <si>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</si>
  <si>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{9fe8698a-bb42-445d-b902-e16168bb7996}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</si>
  <si>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</si>
  <si>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</si>
  <si>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</si>
  <si>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</si>
  <si>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</si>
  <si>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</si>
  <si>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</si>
  <si>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</si>
  <si>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</si>
  <si>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18-004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</si>
  <si>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</si>
  <si>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</si>
  <si>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OU a PRŠ Černovice – oprava oken na tělocvičně</t>
  </si>
  <si>
    <t>KSO:</t>
  </si>
  <si>
    <t>8015113</t>
  </si>
  <si>
    <t>CC-CZ:</t>
  </si>
  <si>
    <t>Místo:</t>
  </si>
  <si>
    <t>Černovice, ul. Dobešova, č.p. 10</t>
  </si>
  <si>
    <t>Datum:</t>
  </si>
  <si>
    <t>17. 1. 2018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</si>
  <si>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</si>
  <si>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</si>
  <si>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</si>
  <si>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</si>
  <si>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</si>
  <si>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</si>
  <si>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</si>
  <si>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</si>
  <si>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</si>
  <si>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</si>
  <si>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</si>
  <si>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</si>
  <si>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</si>
  <si>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</si>
  <si>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</si>
  <si>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</si>
  <si>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</si>
  <si>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</si>
  <si>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</si>
  <si>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</si>
  <si>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</si>
  <si>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</si>
  <si>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</si>
  <si>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</si>
  <si>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</si>
  <si>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</si>
  <si>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</si>
  <si>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</si>
  <si>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</si>
  <si>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</si>
  <si>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</si>
  <si>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</si>
  <si>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</si>
  <si>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</si>
  <si>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</si>
  <si>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</si>
  <si>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</si>
  <si>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</si>
  <si>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</si>
  <si>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</si>
  <si>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</si>
  <si>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</si>
  <si>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</si>
  <si>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</si>
  <si>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</si>
  <si>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</si>
  <si>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</si>
  <si>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</si>
  <si>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</si>
  <si>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</si>
  <si>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</si>
  <si>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</si>
  <si>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</si>
  <si>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</si>
  <si>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</si>
  <si>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</si>
  <si>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</si>
  <si>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{8a044efc-a427-4b2c-bbce-34aed55cbe5a}</t>
  </si>
  <si>
    <t>8019913</t>
  </si>
  <si>
    <t>2</t>
  </si>
  <si>
    <t>/</t>
  </si>
  <si>
    <t>Vedlejší a ostatní náklady</t>
  </si>
  <si>
    <t>Soupis</t>
  </si>
  <si>
    <t>{a13ff056-42a1-438c-9a17-4aeb7d90e4f7}</t>
  </si>
  <si>
    <t>SO-01</t>
  </si>
  <si>
    <t>Tělocvična</t>
  </si>
  <si>
    <t>STA</t>
  </si>
  <si>
    <t>{28ba316d-5191-46dd-90ec-c7088c6f5516}</t>
  </si>
  <si>
    <t>01-1</t>
  </si>
  <si>
    <t>Architektonicko-stavební řešení</t>
  </si>
  <si>
    <t>{22e88a93-ddb1-4052-a88d-bf738d41599e}</t>
  </si>
  <si>
    <t>801 51 13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</si>
  <si>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</si>
  <si>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</si>
  <si>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</si>
  <si>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</si>
  <si>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</si>
  <si>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</si>
  <si>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</si>
  <si>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rozpočtové náklady</t>
  </si>
  <si>
    <t>Soupis:</t>
  </si>
  <si>
    <t>VRN - Vedlejší a ostatní náklady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</si>
  <si>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</si>
  <si>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</si>
  <si>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</si>
  <si>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</si>
  <si>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</si>
  <si>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</si>
  <si>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</si>
  <si>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</si>
  <si>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</si>
  <si>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</si>
  <si>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</si>
  <si>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</si>
  <si>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</si>
  <si>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</si>
  <si>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</si>
  <si>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</si>
  <si>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</si>
  <si>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</si>
  <si>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</si>
  <si>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</si>
  <si>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</si>
  <si>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</si>
  <si>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</si>
  <si>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</si>
  <si>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</si>
  <si>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</si>
  <si>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</si>
  <si>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</si>
  <si>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</si>
  <si>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</si>
  <si>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</si>
  <si>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</si>
  <si>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</si>
  <si>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</si>
  <si>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002-006</t>
  </si>
  <si>
    <t>Poskytnutí zařízení staveniště (jeho části) pro umožnění činnosti TDS, AD, SÚ, atd. po dobu výstavby.</t>
  </si>
  <si>
    <t>1796506358</t>
  </si>
  <si>
    <t>Poskytnutí krytého, čistého prostoru včetně vybavení pracovním stolem a 4 židlemi (např. stavební buňka - kancelář stavby, místnost v objektu, ...)</t>
  </si>
  <si>
    <t>3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</si>
  <si>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</si>
  <si>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</si>
  <si>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</si>
  <si>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</si>
  <si>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</si>
  <si>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</si>
  <si>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</si>
  <si>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</si>
  <si>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5</t>
  </si>
  <si>
    <t>0601</t>
  </si>
  <si>
    <t>Zpracování a předložení harmonogramů před podpisem smlouvy.</t>
  </si>
  <si>
    <t>1477048399</t>
  </si>
  <si>
    <t xml:space="preserve">Náklady na vyhotovení a předložení finančního a časového harmonogramu prací a plnění před podpisem smlouvy. </t>
  </si>
  <si>
    <t>6</t>
  </si>
  <si>
    <t>0603</t>
  </si>
  <si>
    <t>Náklady spojené prováděním stavby uvnitř stávajícího objektu za provozu</t>
  </si>
  <si>
    <t>1269493650</t>
  </si>
  <si>
    <t xml:space="preserve">Náklady spojené s prováděním stavby uvnitř stávajícícho objektu za stávajícícho provozu objektu vč. technologií. Omezení vlivu stavby - zakrytí konstrukcí a technologií (prach, hluk, klimatickým podmínkám), zajištění konstrukcí a technologií proti poškození. Náklady na pravidelný úklid objektu, omezení manipulačních a stavebních ploch, další související omezující vlivy.                                                                                                                             </t>
  </si>
  <si>
    <t>7</t>
  </si>
  <si>
    <t>002-303</t>
  </si>
  <si>
    <t>Náklady spojené s prováděním stavby v blízkosti stávajících objektů a technologie</t>
  </si>
  <si>
    <t>-1943571361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</si>
  <si>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hluk, omezení prašnosti v době bouracích prací a přesunu sutě), zajištění přístupu a příjezdu do sousedních objektů, zajištění konstrukcí a technologií proti poškození.                                                                                                                  </t>
  </si>
  <si>
    <t>SO-01 - Tělocvična</t>
  </si>
  <si>
    <t>01-1 - Architektonicko-stavební řešení</t>
  </si>
  <si>
    <t xml:space="preserve"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A. Průvodní a technická zpráva B1. Situační výkres širších vztahů C. Dokumentace objektů a technických a technologických zařízení 1.1.1 Pohledy – bourací práce 1.1.2 Půdorys 1.PP – návrh 1.1.3 Půdorys 1.NP – návrh 1.1.4 Pohledy – technické řešení 1.1.5 Tabulky PSV D. Dokladová část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</si>
  <si>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</si>
  <si>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</si>
  <si>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</si>
  <si>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</si>
  <si>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</si>
  <si>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</si>
  <si>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</si>
  <si>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</si>
  <si>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</si>
  <si>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</si>
  <si>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</si>
  <si>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</si>
  <si>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</si>
  <si>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</si>
  <si>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</si>
  <si>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Úpravy povrchů, podlahy a osazování výplní</t>
  </si>
  <si>
    <t>612131121</t>
  </si>
  <si>
    <t>Penetrace akrylát-silikonová vnitřních stěn nanášená ručně</t>
  </si>
  <si>
    <t>m2</t>
  </si>
  <si>
    <t>CS ÚRS 2017 02</t>
  </si>
  <si>
    <t>581160038</t>
  </si>
  <si>
    <t>Podkladní a spojovací vrstva vnitřních omítaných ploch penetrace akrylát-silikonová nanášená ručně stěn</t>
  </si>
  <si>
    <t>VV</t>
  </si>
  <si>
    <t>viz přisekání ostění</t>
  </si>
  <si>
    <t>25,758</t>
  </si>
  <si>
    <t>Součet</t>
  </si>
  <si>
    <t>612325309</t>
  </si>
  <si>
    <t>Sádrová omítka ostění nebo nadpraží</t>
  </si>
  <si>
    <t>-2056483313</t>
  </si>
  <si>
    <t>619991011</t>
  </si>
  <si>
    <t>Obalení konstrukcí a prvků fólií přilepenou lepící páskou</t>
  </si>
  <si>
    <t>-435509064</t>
  </si>
  <si>
    <t>Zakrytí vnitřních ploch před znečištěním včetně pozdějšího odkrytí konstrukcí a prvků obalením fólií a přelepením páskou</t>
  </si>
  <si>
    <t>výplně</t>
  </si>
  <si>
    <t>1,5*0,6*4</t>
  </si>
  <si>
    <t>1,5*2,1*2</t>
  </si>
  <si>
    <t>1,5*2,1*4</t>
  </si>
  <si>
    <t>1,5*1,2*2</t>
  </si>
  <si>
    <t>1,5*1,2*4</t>
  </si>
  <si>
    <t>1,45*2*1</t>
  </si>
  <si>
    <t>1,5*2,6*1</t>
  </si>
  <si>
    <t>stěnový koberec</t>
  </si>
  <si>
    <t>15,06*2,27*2</t>
  </si>
  <si>
    <t>619996111</t>
  </si>
  <si>
    <t>Zřízení ochrany stavebních konstrukcí a předmětů bedněním</t>
  </si>
  <si>
    <t>-1784874010</t>
  </si>
  <si>
    <t>Ochrana stavebních konstrukcí a předmětů bedněním zřízení</t>
  </si>
  <si>
    <t>1pp</t>
  </si>
  <si>
    <t>(14,5+6,4)*3</t>
  </si>
  <si>
    <t>1np</t>
  </si>
  <si>
    <t>15,06*3*2</t>
  </si>
  <si>
    <t>619996121</t>
  </si>
  <si>
    <t>Odstranění ochrany stavebních konstrukcí a předmětů bedněním</t>
  </si>
  <si>
    <t>-1499870945</t>
  </si>
  <si>
    <t>Ochrana stavebních konstrukcí a předmětů bedněním odstranění</t>
  </si>
  <si>
    <t>622131121</t>
  </si>
  <si>
    <t>Penetrace akrylát-silikon vnějších stěn nanášená ručně</t>
  </si>
  <si>
    <t>1630517540</t>
  </si>
  <si>
    <t>Podkladní a spojovací vrstva vnějších omítaných ploch penetrace akrylát-silikonová nanášená ručně stěn</t>
  </si>
  <si>
    <t>(1,5+0,6*2)*0,2*4</t>
  </si>
  <si>
    <t>(1,5+2,1*2)*0,2*2</t>
  </si>
  <si>
    <t>(1,5+2,1*2)*0,2*4</t>
  </si>
  <si>
    <t>(1,5+1,2*2)*0,2*2</t>
  </si>
  <si>
    <t>(1,5+1,2*2)*0,2*4</t>
  </si>
  <si>
    <t>(1,45+2*2)*0,5*1</t>
  </si>
  <si>
    <t>(1,5+2,6*2)*0,5*1</t>
  </si>
  <si>
    <t>622143004</t>
  </si>
  <si>
    <t>Montáž omítkových samolepících začišťovacích profilů (APU lišt)</t>
  </si>
  <si>
    <t>m</t>
  </si>
  <si>
    <t>-829768047</t>
  </si>
  <si>
    <t>Montáž omítkových profilů plastových nebo pozinkovaných, upevněných vtlačením do podkladní vrstvy nebo přibitím začišťovacích samolepících [APU lišty]</t>
  </si>
  <si>
    <t>(1,5+0,6*2)*4*2</t>
  </si>
  <si>
    <t>(1,5+2,1*2)*2*2</t>
  </si>
  <si>
    <t>(1,5+2,1*2)*4*2</t>
  </si>
  <si>
    <t>(1,5+1,2*2)*2*2</t>
  </si>
  <si>
    <t>(1,5+1,2*2)*4*2</t>
  </si>
  <si>
    <t>(1,45+2*2)*1*2</t>
  </si>
  <si>
    <t>(1,5+2,6*2)*1*2</t>
  </si>
  <si>
    <t>8</t>
  </si>
  <si>
    <t>M</t>
  </si>
  <si>
    <t>590514760</t>
  </si>
  <si>
    <t>profil okenní začišťovací s tkaninou -Thermospoj 9 mm/2,4 m</t>
  </si>
  <si>
    <t>182540011</t>
  </si>
  <si>
    <t>profil okenní začišťovací se sklovláknitou armovací tkaninou 9 mm/2,4 m</t>
  </si>
  <si>
    <t>161,1*1,05</t>
  </si>
  <si>
    <t>9</t>
  </si>
  <si>
    <t>622325309</t>
  </si>
  <si>
    <t>Oprava vnější vápenné štukové omítky složitosti 2 v rozsahu do 100%</t>
  </si>
  <si>
    <t>-584405831</t>
  </si>
  <si>
    <t>Oprava vápenné omítky vnějších ploch stupně členitosti 2 štukové, v rozsahu opravované plochy přes 80 do 100%</t>
  </si>
  <si>
    <t>10</t>
  </si>
  <si>
    <t>629991011</t>
  </si>
  <si>
    <t>Zakrytí výplní otvorů a svislých ploch fólií přilepenou lepící páskou</t>
  </si>
  <si>
    <t>552391328</t>
  </si>
  <si>
    <t>Zakrytí vnějších ploch před znečištěním včetně pozdějšího odkrytí výplní otvorů a svislých ploch fólií přilepenou lepící páskou</t>
  </si>
  <si>
    <t>11</t>
  </si>
  <si>
    <t>631311125</t>
  </si>
  <si>
    <t>Mazanina tl do 120 mm z betonu prostého bez zvýšených nároků na prostředí tř. C 20/25</t>
  </si>
  <si>
    <t>m3</t>
  </si>
  <si>
    <t>-1731008547</t>
  </si>
  <si>
    <t>Mazanina z betonu prostého bez zvýšených nároků na prostředí tl. přes 80 do 120 mm tř. C 20/25</t>
  </si>
  <si>
    <t>1pp - pozn.2</t>
  </si>
  <si>
    <t>1,45*0,65*0,1</t>
  </si>
  <si>
    <t>12</t>
  </si>
  <si>
    <t>631351101</t>
  </si>
  <si>
    <t>Zřízení bednění rýh a hran v podlahách</t>
  </si>
  <si>
    <t>1493486230</t>
  </si>
  <si>
    <t>Bednění v podlahách rýh a hran zřízení</t>
  </si>
  <si>
    <t>1,45*0,1*2</t>
  </si>
  <si>
    <t>13</t>
  </si>
  <si>
    <t>631351102</t>
  </si>
  <si>
    <t>Odstranění bednění rýh a hran v podlahách</t>
  </si>
  <si>
    <t>3127727</t>
  </si>
  <si>
    <t>Bednění v podlahách rýh a hran odstranění</t>
  </si>
  <si>
    <t>Ostatní konstrukce a práce, bourání</t>
  </si>
  <si>
    <t>14</t>
  </si>
  <si>
    <t>941111121</t>
  </si>
  <si>
    <t>Montáž lešení řadového trubkového lehkého s podlahami zatížení do 200 kg/m2 š do 1,2 m v do 10 m</t>
  </si>
  <si>
    <t>-1954598559</t>
  </si>
  <si>
    <t>Montáž lešení řadového trubkového lehkého pracovního s podlahami s provozním zatížením tř. 3 do 200 kg/m2 šířky tř. W09 přes 0,9 do 1,2 m, výšky do 10 m</t>
  </si>
  <si>
    <t>15,06*5,45*2</t>
  </si>
  <si>
    <t>9411112211</t>
  </si>
  <si>
    <t>Příplatek k lešení řadovému trubkovému lehkému s podlahami š 1,2 m v 10 m za použití</t>
  </si>
  <si>
    <t>-10059686</t>
  </si>
  <si>
    <t>16</t>
  </si>
  <si>
    <t>941111821</t>
  </si>
  <si>
    <t>Demontáž lešení řadového trubkového lehkého s podlahami zatížení do 200 kg/m2 š do 1,2 m v do 10 m</t>
  </si>
  <si>
    <t>952622469</t>
  </si>
  <si>
    <t>Demontáž lešení řadového trubkového lehkého pracovního s podlahami s provozním zatížením tř. 3 do 200 kg/m2 šířky tř. W09 přes 0,9 do 1,2 m, výšky do 10 m</t>
  </si>
  <si>
    <t>17</t>
  </si>
  <si>
    <t>949101111</t>
  </si>
  <si>
    <t>Lešení pomocné pro objekty pozemních staveb s lešeňovou podlahou v do 1,9 m zatížení do 150 kg/m2</t>
  </si>
  <si>
    <t>1025786759</t>
  </si>
  <si>
    <t>Lešení pomocné pracovní pro objekty pozemních staveb pro zatížení do 150 kg/m2, o výšce lešeňové podlahy do 1,9 m</t>
  </si>
  <si>
    <t>(14,5+2)*1</t>
  </si>
  <si>
    <t>18</t>
  </si>
  <si>
    <t>952901111</t>
  </si>
  <si>
    <t>Vyčištění budov bytové a občanské výstavby při výšce podlaží do 4 m</t>
  </si>
  <si>
    <t>-875728978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</si>
  <si>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</si>
  <si>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15,8*7,7</t>
  </si>
  <si>
    <t>19</t>
  </si>
  <si>
    <t>952901114</t>
  </si>
  <si>
    <t>Vyčištění budov bytové a občanské výstavby při výšce podlaží přes 4 m</t>
  </si>
  <si>
    <t>-857257194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</si>
  <si>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přes 4 m</t>
  </si>
  <si>
    <t>15,8*10</t>
  </si>
  <si>
    <t>20</t>
  </si>
  <si>
    <t>962031132</t>
  </si>
  <si>
    <t>Bourání příček z cihel pálených na MVC tl do 100 mm</t>
  </si>
  <si>
    <t>26198101</t>
  </si>
  <si>
    <t>Bourání příček z cihel, tvárnic nebo příčkovek z cihel pálených, plných nebo dutých na maltu vápennou nebo vápenocementovou, tl. do 100 mm</t>
  </si>
  <si>
    <t>1np pozn.6</t>
  </si>
  <si>
    <t>1,5*(2,6-2)</t>
  </si>
  <si>
    <t>965046111</t>
  </si>
  <si>
    <t>Broušení stávajících betonových podlah úběr do 3 mm</t>
  </si>
  <si>
    <t>67457347</t>
  </si>
  <si>
    <t>22</t>
  </si>
  <si>
    <t>965046119</t>
  </si>
  <si>
    <t>Příplatek k broušení stávajících betonových podlah za každý další 1 mm úběru</t>
  </si>
  <si>
    <t>815902179</t>
  </si>
  <si>
    <t>Broušení stávajících betonových podlah Příplatek k ceně za každý další 1 mm úběru</t>
  </si>
  <si>
    <t>23</t>
  </si>
  <si>
    <t>965081213</t>
  </si>
  <si>
    <t>Bourání podlah z dlaždic keramických nebo xylolitových tl do 10 mm plochy přes 1 m2</t>
  </si>
  <si>
    <t>-1600023280</t>
  </si>
  <si>
    <t>Bourání podlah z dlaždic bez podkladního lože nebo mazaniny, s jakoukoliv výplní spár keramických nebo xylolitových tl. do 10 mm, plochy přes 1 m2</t>
  </si>
  <si>
    <t>1np pozn.4</t>
  </si>
  <si>
    <t>1,5*1</t>
  </si>
  <si>
    <t>24</t>
  </si>
  <si>
    <t>967031132</t>
  </si>
  <si>
    <t>Přisekání rovných ostění v cihelném zdivu na MV nebo MVC</t>
  </si>
  <si>
    <t>-2117702037</t>
  </si>
  <si>
    <t>Přisekání (špicování) plošné nebo rovných ostění zdiva z cihel pálených rovných ostění, bez odstupu, po hrubém vybourání otvorů, na maltu vápennou nebo vápenocementovou</t>
  </si>
  <si>
    <t>(1,5+0,6*2)*0,4*4</t>
  </si>
  <si>
    <t>(1,45+1,96*2)*0,4*1</t>
  </si>
  <si>
    <t>(1,5+2,1*2)*0,3*6</t>
  </si>
  <si>
    <t>(1,5+1,2*2)*0,3*6</t>
  </si>
  <si>
    <t>(1,5+2,6*2)*0,3*1</t>
  </si>
  <si>
    <t>25</t>
  </si>
  <si>
    <t>968062354</t>
  </si>
  <si>
    <t>Vybourání dřevěných rámů oken dvojitých včetně křídel pl do 1 m2</t>
  </si>
  <si>
    <t>-1835423517</t>
  </si>
  <si>
    <t>Vybourání dřevěných rámů oken s křídly, dveřních zárubní, vrat, stěn, ostění nebo obkladů rámů oken s křídly dvojitých, plochy do 1 m2</t>
  </si>
  <si>
    <t>26</t>
  </si>
  <si>
    <t>968062355</t>
  </si>
  <si>
    <t>Vybourání dřevěných rámů oken dvojitých včetně křídel pl do 2 m2</t>
  </si>
  <si>
    <t>-689966866</t>
  </si>
  <si>
    <t>Vybourání dřevěných rámů oken s křídly, dveřních zárubní, vrat, stěn, ostění nebo obkladů rámů oken s křídly dvojitých, plochy do 2 m2</t>
  </si>
  <si>
    <t>1,5*1,2*6</t>
  </si>
  <si>
    <t>27</t>
  </si>
  <si>
    <t>968062356</t>
  </si>
  <si>
    <t>Vybourání dřevěných rámů oken dvojitých včetně křídel pl do 4 m2</t>
  </si>
  <si>
    <t>-740941739</t>
  </si>
  <si>
    <t>Vybourání dřevěných rámů oken s křídly, dveřních zárubní, vrat, stěn, ostění nebo obkladů rámů oken s křídly dvojitých, plochy do 4 m2</t>
  </si>
  <si>
    <t>1,5*2,1*6</t>
  </si>
  <si>
    <t>28</t>
  </si>
  <si>
    <t>968072456</t>
  </si>
  <si>
    <t>Vybourání kovových dveřních zárubní pl přes 2 m2</t>
  </si>
  <si>
    <t>-1561935081</t>
  </si>
  <si>
    <t>Vybourání kovových rámů oken s křídly, dveřních zárubní, vrat, stěn, ostění nebo obkladů dveřních zárubní, plochy přes 2 m2</t>
  </si>
  <si>
    <t>1,45*2</t>
  </si>
  <si>
    <t>0,8*2</t>
  </si>
  <si>
    <t>997</t>
  </si>
  <si>
    <t>Přesun sutě</t>
  </si>
  <si>
    <t>29</t>
  </si>
  <si>
    <t>997013213</t>
  </si>
  <si>
    <t>Vnitrostaveništní doprava suti a vybouraných hmot pro budovy v do 12 m ručně</t>
  </si>
  <si>
    <t>t</t>
  </si>
  <si>
    <t>-1176948047</t>
  </si>
  <si>
    <t>Vnitrostaveništní doprava suti a vybouraných hmot vodorovně do 50 m svisle ručně (nošením po schodech) pro budovy a haly výšky přes 9 do 12 m</t>
  </si>
  <si>
    <t>30</t>
  </si>
  <si>
    <t>997013501</t>
  </si>
  <si>
    <t>Odvoz suti a vybouraných hmot na skládku nebo meziskládku do 1 km se složením</t>
  </si>
  <si>
    <t>-154059386</t>
  </si>
  <si>
    <t>Odvoz suti a vybouraných hmot na skládku nebo meziskládku se složením, na vzdálenost do 1 km</t>
  </si>
  <si>
    <t>31</t>
  </si>
  <si>
    <t>997013509</t>
  </si>
  <si>
    <t>Příplatek k odvozu suti a vybouraných hmot na skládku ZKD 1 km přes 1 km</t>
  </si>
  <si>
    <t>-1208665101</t>
  </si>
  <si>
    <t>Odvoz suti a vybouraných hmot na skládku nebo meziskládku se složením, na vzdálenost Příplatek k ceně za každý další i započatý 1 km přes 1 km</t>
  </si>
  <si>
    <t>3,934*19</t>
  </si>
  <si>
    <t>32</t>
  </si>
  <si>
    <t>997013801</t>
  </si>
  <si>
    <t>Poplatek za uložení stavebního odpadu na skládce (skládkovné)</t>
  </si>
  <si>
    <t>95662545</t>
  </si>
  <si>
    <t xml:space="preserve">Poplatek za uložení stavebního odpadu na skládce (skládkovné)  </t>
  </si>
  <si>
    <t>3,934</t>
  </si>
  <si>
    <t>-2,245</t>
  </si>
  <si>
    <t>33</t>
  </si>
  <si>
    <t>997013804</t>
  </si>
  <si>
    <t>Poplatek za uložení stavebního odpadu ze skla na skládce (skládkovné)</t>
  </si>
  <si>
    <t>1637447036</t>
  </si>
  <si>
    <t>Poplatek za uložení stavebního odpadu na skládce (skládkovné) ze skla</t>
  </si>
  <si>
    <t>0,270</t>
  </si>
  <si>
    <t>0,670</t>
  </si>
  <si>
    <t>1,021</t>
  </si>
  <si>
    <t>0,284</t>
  </si>
  <si>
    <t>998</t>
  </si>
  <si>
    <t>Přesun hmot</t>
  </si>
  <si>
    <t>34</t>
  </si>
  <si>
    <t>998018002</t>
  </si>
  <si>
    <t>Přesun hmot ruční pro budovy v do 12 m</t>
  </si>
  <si>
    <t>1820868357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</si>
  <si>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</si>
  <si>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</si>
  <si>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</si>
  <si>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764</t>
  </si>
  <si>
    <t>Konstrukce klempířské</t>
  </si>
  <si>
    <t>35</t>
  </si>
  <si>
    <t>764002851</t>
  </si>
  <si>
    <t>Demontáž oplechování parapetů do suti</t>
  </si>
  <si>
    <t>-779979009</t>
  </si>
  <si>
    <t>Demontáž klempířských konstrukcí oplechování parapetů do suti</t>
  </si>
  <si>
    <t>36</t>
  </si>
  <si>
    <t>764216603</t>
  </si>
  <si>
    <t>Oplechování rovných parapetů mechanicky kotvené z Pz s povrchovou úpravou rš 250 mm</t>
  </si>
  <si>
    <t>1914818700</t>
  </si>
  <si>
    <t>Oplechování parapetů z pozinkovaného plechu s povrchovou úpravou rovných mechanicky kotvené, bez rohů rš 250 mm</t>
  </si>
  <si>
    <t>1,55*4</t>
  </si>
  <si>
    <t>1,55*12</t>
  </si>
  <si>
    <t>37</t>
  </si>
  <si>
    <t>764216665</t>
  </si>
  <si>
    <t>Příplatek za boční krytky rš do 400 mm</t>
  </si>
  <si>
    <t>kus</t>
  </si>
  <si>
    <t>-1742849272</t>
  </si>
  <si>
    <t>38</t>
  </si>
  <si>
    <t>998764102</t>
  </si>
  <si>
    <t>Přesun hmot tonážní pro konstrukce klempířské v objektech v do 12 m</t>
  </si>
  <si>
    <t>87120904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</si>
  <si>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</si>
  <si>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</si>
  <si>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</si>
  <si>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39</t>
  </si>
  <si>
    <t>766001</t>
  </si>
  <si>
    <t>M+D podkladní profil pod okna</t>
  </si>
  <si>
    <t>1245115404</t>
  </si>
  <si>
    <t>1,5*4</t>
  </si>
  <si>
    <t>1,5*2</t>
  </si>
  <si>
    <t>40</t>
  </si>
  <si>
    <t>766002</t>
  </si>
  <si>
    <t>M+D podkladní profil pod vstupní dveře</t>
  </si>
  <si>
    <t>-2071579804</t>
  </si>
  <si>
    <t>1,45</t>
  </si>
  <si>
    <t>1,5</t>
  </si>
  <si>
    <t>41</t>
  </si>
  <si>
    <t>7660031</t>
  </si>
  <si>
    <t>M+D pákový mechanismus pro otevírání okna - viz půdorys 1.np pozn.3</t>
  </si>
  <si>
    <t>-76967278</t>
  </si>
  <si>
    <t>42</t>
  </si>
  <si>
    <t>7660032</t>
  </si>
  <si>
    <t>M+D snímatelné kliky k pákovým mechanismům</t>
  </si>
  <si>
    <t>-381873806</t>
  </si>
  <si>
    <t>43</t>
  </si>
  <si>
    <t>766441821</t>
  </si>
  <si>
    <t>Demontáž parapetních desek dřevěných nebo plastových šířky do 30 cm délky přes 1,0 m</t>
  </si>
  <si>
    <t>-70273216</t>
  </si>
  <si>
    <t>Demontáž parapetních desek dřevěných nebo plastových šířky do 300 mm délky přes 1m</t>
  </si>
  <si>
    <t>44</t>
  </si>
  <si>
    <t>766622115</t>
  </si>
  <si>
    <t>Montáž plastových oken plochy přes 1 m2 pevných výšky do 1,5 m s rámem do zdiva</t>
  </si>
  <si>
    <t>1117815960</t>
  </si>
  <si>
    <t>Montáž oken plastových včetně montáže rámu na polyuretanovou pěnu plochy přes 1 m2 pevných do zdiva, výšky do 1,5 m</t>
  </si>
  <si>
    <t>45</t>
  </si>
  <si>
    <t>611-W5</t>
  </si>
  <si>
    <t>okno plast 150x120cm vč.kování a doplňků - specifikace viz tab.PSV ozn.W5</t>
  </si>
  <si>
    <t>-1678067236</t>
  </si>
  <si>
    <t>46</t>
  </si>
  <si>
    <t>766622116</t>
  </si>
  <si>
    <t>Montáž plastových oken plochy přes 1 m2 pevných výšky do 2,5 m s rámem do zdiva</t>
  </si>
  <si>
    <t>1759396767</t>
  </si>
  <si>
    <t>Montáž oken plastových včetně montáže rámu na polyuretanovou pěnu plochy přes 1 m2 pevných do zdiva, výšky přes 1,5 do 2,5 m</t>
  </si>
  <si>
    <t>47</t>
  </si>
  <si>
    <t>611-W3</t>
  </si>
  <si>
    <t>okno plast 150x210cm vč.kování a doplňků - specifikace viz tab.PSV ozn.W3</t>
  </si>
  <si>
    <t>-1597394352</t>
  </si>
  <si>
    <t>48</t>
  </si>
  <si>
    <t>766622131</t>
  </si>
  <si>
    <t>Montáž plastových oken plochy přes 1 m2 otevíravých výšky do 1,5 m s rámem do zdiva</t>
  </si>
  <si>
    <t>1028998479</t>
  </si>
  <si>
    <t>Montáž oken plastových včetně montáže rámu na polyuretanovou pěnu plochy přes 1 m2 otevíravých nebo sklápěcích do zdiva, výšky do 1,5 m</t>
  </si>
  <si>
    <t>49</t>
  </si>
  <si>
    <t>611-W4</t>
  </si>
  <si>
    <t>okno plast 150x120cm vč.kování a doplňků - specifikace viz tab.PSV ozn.W4</t>
  </si>
  <si>
    <t>-1576837060</t>
  </si>
  <si>
    <t>50</t>
  </si>
  <si>
    <t>766622132</t>
  </si>
  <si>
    <t>Montáž plastových oken plochy přes 1 m2 otevíravých výšky do 2,5 m s rámem do zdiva</t>
  </si>
  <si>
    <t>1103609224</t>
  </si>
  <si>
    <t>Montáž oken plastových včetně montáže rámu na polyuretanovou pěnu plochy přes 1 m2 otevíravých nebo sklápěcích do zdiva, výšky přes 1,5 do 2,5 m</t>
  </si>
  <si>
    <t>51</t>
  </si>
  <si>
    <t>611-W2</t>
  </si>
  <si>
    <t>okno plast 150x210cm vč.kování a doplňků - specifikace viz tab.PSV ozn.W2</t>
  </si>
  <si>
    <t>2101794576</t>
  </si>
  <si>
    <t>52</t>
  </si>
  <si>
    <t>766622216</t>
  </si>
  <si>
    <t>Montáž plastových oken plochy do 1 m2 otevíravých s rámem do zdiva</t>
  </si>
  <si>
    <t>162438394</t>
  </si>
  <si>
    <t>Montáž oken plastových plochy do 1 m2 včetně montáže rámu na polyuretanovou pěnu otevíravých nebo sklápěcích do zdiva</t>
  </si>
  <si>
    <t>53</t>
  </si>
  <si>
    <t>611-W1</t>
  </si>
  <si>
    <t>okno plast 150x60cm vč.kování a doplňků - specifikace viz tab.PSV ozn.W1</t>
  </si>
  <si>
    <t>-1102541870</t>
  </si>
  <si>
    <t>54</t>
  </si>
  <si>
    <t>766629215</t>
  </si>
  <si>
    <t>Příplatek k montáži oken rovné ostění připojovací spára do 45 mm (M+D vnitřní a vnější pásky)</t>
  </si>
  <si>
    <t>691628767</t>
  </si>
  <si>
    <t>Montáž oken dřevěných Příplatek k cenám za tepelnou izolaci mezi ostěním a rámem okna při rovném ostění, připojovací spára tl. do 45 mm</t>
  </si>
  <si>
    <t>(1,5+0,6)*2*4</t>
  </si>
  <si>
    <t>(1,5+2,1)*2*2</t>
  </si>
  <si>
    <t>(1,5+2,1)*2*4</t>
  </si>
  <si>
    <t>(1,5+1,2)*2*2</t>
  </si>
  <si>
    <t>(1,5+1,2)*2*4</t>
  </si>
  <si>
    <t>(1,45+2)*2*1</t>
  </si>
  <si>
    <t>(1,5+2,6)*2*1</t>
  </si>
  <si>
    <t>55</t>
  </si>
  <si>
    <t>7666618451</t>
  </si>
  <si>
    <t>Demontáž pákového mechanismu sklopných křídel</t>
  </si>
  <si>
    <t>814894921</t>
  </si>
  <si>
    <t>56</t>
  </si>
  <si>
    <t>766694112</t>
  </si>
  <si>
    <t>Montáž parapetních desek dřevěných nebo plastových šířky do 30 cm délky do 1,6 m</t>
  </si>
  <si>
    <t>-264162777</t>
  </si>
  <si>
    <t>Montáž ostatních truhlářských konstrukcí parapetních desek dřevěných nebo plastových šířky do 300 mm, délky přes 1000 do 1600 mm</t>
  </si>
  <si>
    <t>57</t>
  </si>
  <si>
    <t>607941020</t>
  </si>
  <si>
    <t>deska parapetní vnitřní 0,26 x 1 m</t>
  </si>
  <si>
    <t>592641827</t>
  </si>
  <si>
    <t>1,5*12</t>
  </si>
  <si>
    <t>18*0,1</t>
  </si>
  <si>
    <t>58</t>
  </si>
  <si>
    <t>607941210</t>
  </si>
  <si>
    <t>koncovka PVC k parapetním deskám 600 mm</t>
  </si>
  <si>
    <t>-415456990</t>
  </si>
  <si>
    <t>koncovka PVC k parapetním dřevotřískovým deskám 600 mm</t>
  </si>
  <si>
    <t>59</t>
  </si>
  <si>
    <t>998766102</t>
  </si>
  <si>
    <t>Přesun hmot tonážní pro konstrukce truhlářské v objektech v do 12 m</t>
  </si>
  <si>
    <t>1221345786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</si>
  <si>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</si>
  <si>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</si>
  <si>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</si>
  <si>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60</t>
  </si>
  <si>
    <t>7670011</t>
  </si>
  <si>
    <t>DMTZ vnitřních mříží (sítí) 150x120cm, uložení pro další použití - půdorys 1.np pozn.1</t>
  </si>
  <si>
    <t>1406087251</t>
  </si>
  <si>
    <t>61</t>
  </si>
  <si>
    <t>7670012</t>
  </si>
  <si>
    <t>Zpětná MTZ vnitřních mříží (sítí) 150x120cm, úprava pro otevírání, nové kotvení, zednické začištění, nátěry - půdorys 1.np pozn.1</t>
  </si>
  <si>
    <t>-957667824</t>
  </si>
  <si>
    <t>62</t>
  </si>
  <si>
    <t>7670021</t>
  </si>
  <si>
    <t>DMTZ vnitřních mříží (sítí) 150x210cm, uložení pro další použití - půdorys 1.np pozn.1</t>
  </si>
  <si>
    <t>-1247788072</t>
  </si>
  <si>
    <t>63</t>
  </si>
  <si>
    <t>7670022</t>
  </si>
  <si>
    <t>Zpětná MTZ vnitřních mříží (sítí) 150x210cm, úprava pro otevírání, nové kotvení, zednické začištění, nátěry - půdorys 1.np pozn.1</t>
  </si>
  <si>
    <t>-1982906266</t>
  </si>
  <si>
    <t>64</t>
  </si>
  <si>
    <t>767640221</t>
  </si>
  <si>
    <t>Montáž dveří ocelových vchodových dvoukřídlových bez nadsvětlíku</t>
  </si>
  <si>
    <t>741573581</t>
  </si>
  <si>
    <t>Montáž dveří ocelových vchodových dvoukřídlové bez nadsvětlíku</t>
  </si>
  <si>
    <t>65</t>
  </si>
  <si>
    <t>553-D1</t>
  </si>
  <si>
    <t>dveře AL 145x196cm vč.kování a doplňků - specifikace viz tab.PSV ozn.D1</t>
  </si>
  <si>
    <t>-1830930093</t>
  </si>
  <si>
    <t>66</t>
  </si>
  <si>
    <t>767640222</t>
  </si>
  <si>
    <t>Montáž dveří ocelových vchodových dvoukřídlových s nadsvětlíkem</t>
  </si>
  <si>
    <t>1761389976</t>
  </si>
  <si>
    <t>Montáž dveří ocelových vchodových dvoukřídlové s nadsvětlíkem</t>
  </si>
  <si>
    <t>67</t>
  </si>
  <si>
    <t>553-D2</t>
  </si>
  <si>
    <t>dveře AL 150x260xm vč.kování a doplňků - specifikace viz tab.PSV ozn.D2</t>
  </si>
  <si>
    <t>740676390</t>
  </si>
  <si>
    <t>68</t>
  </si>
  <si>
    <t>998767102</t>
  </si>
  <si>
    <t>Přesun hmot tonážní pro zámečnické konstrukce v objektech v do 12 m</t>
  </si>
  <si>
    <t>204660443</t>
  </si>
  <si>
    <t>Přesun hmot pro zámečnické konstrukce stanovený z hmotnosti přesunovaného materiálu vodorovná dopravní vzdálenost do 50 m v objektech výšky přes 6 do 12 m</t>
  </si>
  <si>
    <t>771</t>
  </si>
  <si>
    <t>Podlahy z dlaždic</t>
  </si>
  <si>
    <t>69</t>
  </si>
  <si>
    <t>771574131</t>
  </si>
  <si>
    <t>Montáž podlah keramických režných protiskluzných lepených flexibilním lepidlem do 50 ks/m2</t>
  </si>
  <si>
    <t>1511191208</t>
  </si>
  <si>
    <t>Montáž podlah z dlaždic keramických lepených flexibilním lepidlem režných nebo glazovaných protiskluzných nebo reliefovaných do 50 ks/ m2</t>
  </si>
  <si>
    <t>1pp pozn.2</t>
  </si>
  <si>
    <t>1,45*0,65</t>
  </si>
  <si>
    <t>70</t>
  </si>
  <si>
    <t>5976113501</t>
  </si>
  <si>
    <t>dlaždice keramické protiskluzné I. j.</t>
  </si>
  <si>
    <t>-2123411843</t>
  </si>
  <si>
    <t>2,443*1,1</t>
  </si>
  <si>
    <t>71</t>
  </si>
  <si>
    <t>771579191</t>
  </si>
  <si>
    <t>Příplatek k montáž podlah keramických za plochu do 5 m2</t>
  </si>
  <si>
    <t>-1305216044</t>
  </si>
  <si>
    <t>Montáž podlah z dlaždic keramických Příplatek k cenám za plochu do 5 m2 jednotlivě</t>
  </si>
  <si>
    <t>72</t>
  </si>
  <si>
    <t>771591111</t>
  </si>
  <si>
    <t>Podlahy penetrace podkladu</t>
  </si>
  <si>
    <t>311477084</t>
  </si>
  <si>
    <t>Podlahy - ostatní práce penetrace podkladu</t>
  </si>
  <si>
    <t>73</t>
  </si>
  <si>
    <t>771990111</t>
  </si>
  <si>
    <t>Vyrovnání podkladu samonivelační stěrkou tl 4 mm pevnosti 15 Mpa</t>
  </si>
  <si>
    <t>-254286001</t>
  </si>
  <si>
    <t>Vyrovnání podkladní vrstvy samonivelační stěrkou tl. 4 mm, min. pevnosti 15 MPa</t>
  </si>
  <si>
    <t>74</t>
  </si>
  <si>
    <t>998771102</t>
  </si>
  <si>
    <t>Přesun hmot tonážní pro podlahy z dlaždic v objektech v do 12 m</t>
  </si>
  <si>
    <t>-661021805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</si>
  <si>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</si>
  <si>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</si>
  <si>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</si>
  <si>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75</t>
  </si>
  <si>
    <t>781474117</t>
  </si>
  <si>
    <t>Montáž obkladů vnitřních keramických hladkých do 45 ks/m2 lepených flexibilním lepidlem</t>
  </si>
  <si>
    <t>-1715112319</t>
  </si>
  <si>
    <t>Montáž obkladů vnitřních stěn z dlaždic keramických lepených flexibilním lepidlem režných nebo glazovaných hladkých přes 35 do 45 ks/m2</t>
  </si>
  <si>
    <t>1pp pozn.3</t>
  </si>
  <si>
    <t>1,5*0,5*4</t>
  </si>
  <si>
    <t>76</t>
  </si>
  <si>
    <t>5976111601</t>
  </si>
  <si>
    <t>dlaždice keramické I. j.</t>
  </si>
  <si>
    <t>71500765</t>
  </si>
  <si>
    <t>77</t>
  </si>
  <si>
    <t>781479191</t>
  </si>
  <si>
    <t>Příplatek k montáži obkladů vnitřních keramických hladkých za plochu do 10 m2</t>
  </si>
  <si>
    <t>-591408639</t>
  </si>
  <si>
    <t>Montáž obkladů vnitřních stěn z dlaždic keramických Příplatek k cenám za plochu do 10 m2 jednotlivě</t>
  </si>
  <si>
    <t>78</t>
  </si>
  <si>
    <t>781495111</t>
  </si>
  <si>
    <t>Penetrace podkladu vnitřních obkladů</t>
  </si>
  <si>
    <t>1515162369</t>
  </si>
  <si>
    <t>Ostatní prvky ostatní práce penetrace podkladu</t>
  </si>
  <si>
    <t>79</t>
  </si>
  <si>
    <t>781495115</t>
  </si>
  <si>
    <t>Spárování vnitřních obkladů silikonem</t>
  </si>
  <si>
    <t>1116499973</t>
  </si>
  <si>
    <t>Ostatní prvky ostatní práce spárování silikonem</t>
  </si>
  <si>
    <t>(0,5+1,5+0,5)*4</t>
  </si>
  <si>
    <t>80</t>
  </si>
  <si>
    <t>998781102</t>
  </si>
  <si>
    <t>Přesun hmot tonážní pro obklady keramické v objektech v do 12 m</t>
  </si>
  <si>
    <t>-90430100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</si>
  <si>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</si>
  <si>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</si>
  <si>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</si>
  <si>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81</t>
  </si>
  <si>
    <t>783823135</t>
  </si>
  <si>
    <t>Penetrační silikonový nátěr hladkých, tenkovrstvých zrnitých nebo štukových omítek</t>
  </si>
  <si>
    <t>-416000636</t>
  </si>
  <si>
    <t>Penetrační nátěr omítek hladkých omítek hladkých, zrnitých tenkovrstvých nebo štukových stupně členitosti 1 a 2 silikonový</t>
  </si>
  <si>
    <t>viz vnější penetrace</t>
  </si>
  <si>
    <t>19,755</t>
  </si>
  <si>
    <t>82</t>
  </si>
  <si>
    <t>783827425</t>
  </si>
  <si>
    <t>Krycí dvojnásobný silikonový nátěr omítek stupně členitosti 1 a 2 probarvený</t>
  </si>
  <si>
    <t>-110152730</t>
  </si>
  <si>
    <t>Krycí (ochranný ) nátěr omítek dvojnásobný hladkých omítek hladkých, zrnitých tenkovrstvých nebo štukových stupně členitosti 1 a 2 silikonový</t>
  </si>
  <si>
    <t>784</t>
  </si>
  <si>
    <t>Dokončovací práce - malby a tapety</t>
  </si>
  <si>
    <t>83</t>
  </si>
  <si>
    <t>784181101</t>
  </si>
  <si>
    <t>Základní akrylátová jednonásobná penetrace podkladu v místnostech výšky do 3,80m</t>
  </si>
  <si>
    <t>1954911366</t>
  </si>
  <si>
    <t>Penetrace podkladu jednonásobná základní akrylátová v místnostech výšky do 3,80 m</t>
  </si>
  <si>
    <t>(14,5+6,4)*2,35</t>
  </si>
  <si>
    <t>84</t>
  </si>
  <si>
    <t>784181105</t>
  </si>
  <si>
    <t>Základní akrylátová jednonásobná penetrace podkladu v místnostech výšky přes 5,00 m</t>
  </si>
  <si>
    <t>1681209866</t>
  </si>
  <si>
    <t>Penetrace podkladu jednonásobná základní akrylátová v místnostech výšky přes 5,00 m</t>
  </si>
  <si>
    <t>15,06*(5,45-2,27)*2</t>
  </si>
  <si>
    <t>1,5*2,6*2</t>
  </si>
  <si>
    <t>85</t>
  </si>
  <si>
    <t>784211121</t>
  </si>
  <si>
    <t>Dvojnásobné bílé malby ze směsí za mokra středně otěruvzdorných v místnostech výšky do 3,80 m</t>
  </si>
  <si>
    <t>-403473871</t>
  </si>
  <si>
    <t>Malby z malířských směsí otěruvzdorných za mokra dvojnásobné, bílé za mokra otěruvzdorné středně v místnostech výšky do 3,80 m</t>
  </si>
  <si>
    <t>86</t>
  </si>
  <si>
    <t>784211125</t>
  </si>
  <si>
    <t>Dvojnásobné bílé malby ze směsí za mokra středně otěruvzdorných v místnostech výšky přes 5,00 m</t>
  </si>
  <si>
    <t>884045368</t>
  </si>
  <si>
    <t>Malby z malířských směsí otěruvzdorných za mokra dvojnásobné, bílé za mokra otěruvzdorné středně v místnostech výšky přes 5,00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</si>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</sst>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0" fillId="7" borderId="10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left" vertical="center"/>
      <protection locked="0"/>
    </xf>
    <xf numFmtId="0" fontId="43" fillId="2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23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26</v>
      </c>
      <c r="AL8" s="30"/>
      <c r="AM8" s="30"/>
      <c r="AN8" s="42" t="s">
        <v>27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29</v>
      </c>
      <c r="AL10" s="30"/>
      <c r="AM10" s="30"/>
      <c r="AN10" s="36" t="s">
        <v>30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31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32</v>
      </c>
      <c r="AL11" s="30"/>
      <c r="AM11" s="30"/>
      <c r="AN11" s="36" t="s">
        <v>33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29</v>
      </c>
      <c r="AL13" s="30"/>
      <c r="AM13" s="30"/>
      <c r="AN13" s="43" t="s">
        <v>35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32</v>
      </c>
      <c r="AL14" s="30"/>
      <c r="AM14" s="30"/>
      <c r="AN14" s="43" t="s">
        <v>35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29</v>
      </c>
      <c r="AL16" s="30"/>
      <c r="AM16" s="30"/>
      <c r="AN16" s="36" t="s">
        <v>37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32</v>
      </c>
      <c r="AL17" s="30"/>
      <c r="AM17" s="30"/>
      <c r="AN17" s="36" t="s">
        <v>39</v>
      </c>
      <c r="AO17" s="30"/>
      <c r="AP17" s="30"/>
      <c r="AQ17" s="32"/>
      <c r="BE17" s="40"/>
      <c r="BS17" s="25" t="s">
        <v>40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41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99.5" customHeight="1">
      <c r="B20" s="29"/>
      <c r="C20" s="30"/>
      <c r="D20" s="30"/>
      <c r="E20" s="45" t="s">
        <v>42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43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44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45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46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47</v>
      </c>
      <c r="E26" s="55"/>
      <c r="F26" s="56" t="s">
        <v>48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49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50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51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52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53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54</v>
      </c>
      <c r="U32" s="62"/>
      <c r="V32" s="62"/>
      <c r="W32" s="62"/>
      <c r="X32" s="64" t="s">
        <v>55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56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18-004</v>
      </c>
      <c r="AR41" s="74"/>
    </row>
    <row r="42" s="4" customFormat="1" ht="36.96" customHeight="1">
      <c r="B42" s="76"/>
      <c r="C42" s="77" t="s">
        <v>19</v>
      </c>
      <c r="L42" s="78" t="str">
        <f>K6</f>
        <v>OU a PRŠ Černovice – oprava oken na tělocvičně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24</v>
      </c>
      <c r="L44" s="79" t="str">
        <f>IF(K8="","",K8)</f>
        <v>Černovice, ul. Dobešova, č.p. 10</v>
      </c>
      <c r="AI44" s="75" t="s">
        <v>26</v>
      </c>
      <c r="AM44" s="80" t="str">
        <f>IF(AN8= "","",AN8)</f>
        <v>17. 1. 2018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28</v>
      </c>
      <c r="L46" s="3" t="str">
        <f>IF(E11= "","",E11)</f>
        <v>Kraj Vysočina</v>
      </c>
      <c r="AI46" s="75" t="s">
        <v>36</v>
      </c>
      <c r="AM46" s="3" t="str">
        <f>IF(E17="","",E17)</f>
        <v>PROJEKT CENTRUM NOVA s.r.o.</v>
      </c>
      <c r="AN46" s="3"/>
      <c r="AO46" s="3"/>
      <c r="AP46" s="3"/>
      <c r="AR46" s="47"/>
      <c r="AS46" s="81" t="s">
        <v>57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34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58</v>
      </c>
      <c r="D49" s="88"/>
      <c r="E49" s="88"/>
      <c r="F49" s="88"/>
      <c r="G49" s="88"/>
      <c r="H49" s="89"/>
      <c r="I49" s="90" t="s">
        <v>59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60</v>
      </c>
      <c r="AH49" s="88"/>
      <c r="AI49" s="88"/>
      <c r="AJ49" s="88"/>
      <c r="AK49" s="88"/>
      <c r="AL49" s="88"/>
      <c r="AM49" s="88"/>
      <c r="AN49" s="90" t="s">
        <v>61</v>
      </c>
      <c r="AO49" s="88"/>
      <c r="AP49" s="88"/>
      <c r="AQ49" s="92" t="s">
        <v>62</v>
      </c>
      <c r="AR49" s="47"/>
      <c r="AS49" s="93" t="s">
        <v>63</v>
      </c>
      <c r="AT49" s="94" t="s">
        <v>64</v>
      </c>
      <c r="AU49" s="94" t="s">
        <v>65</v>
      </c>
      <c r="AV49" s="94" t="s">
        <v>66</v>
      </c>
      <c r="AW49" s="94" t="s">
        <v>67</v>
      </c>
      <c r="AX49" s="94" t="s">
        <v>68</v>
      </c>
      <c r="AY49" s="94" t="s">
        <v>69</v>
      </c>
      <c r="AZ49" s="94" t="s">
        <v>70</v>
      </c>
      <c r="BA49" s="94" t="s">
        <v>71</v>
      </c>
      <c r="BB49" s="94" t="s">
        <v>72</v>
      </c>
      <c r="BC49" s="94" t="s">
        <v>73</v>
      </c>
      <c r="BD49" s="95" t="s">
        <v>74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75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ROUND(AG52+AG54,2)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ROUND(AS52+AS54,2)</f>
        <v>0</v>
      </c>
      <c r="AT51" s="103">
        <f>ROUND(SUM(AV51:AW51),2)</f>
        <v>0</v>
      </c>
      <c r="AU51" s="104">
        <f>ROUND(AU52+AU54,5)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ROUND(AZ52+AZ54,2)</f>
        <v>0</v>
      </c>
      <c r="BA51" s="103">
        <f>ROUND(BA52+BA54,2)</f>
        <v>0</v>
      </c>
      <c r="BB51" s="103">
        <f>ROUND(BB52+BB54,2)</f>
        <v>0</v>
      </c>
      <c r="BC51" s="103">
        <f>ROUND(BC52+BC54,2)</f>
        <v>0</v>
      </c>
      <c r="BD51" s="105">
        <f>ROUND(BD52+BD54,2)</f>
        <v>0</v>
      </c>
      <c r="BS51" s="77" t="s">
        <v>76</v>
      </c>
      <c r="BT51" s="77" t="s">
        <v>77</v>
      </c>
      <c r="BU51" s="106" t="s">
        <v>78</v>
      </c>
      <c r="BV51" s="77" t="s">
        <v>79</v>
      </c>
      <c r="BW51" s="77" t="s">
        <v>7</v>
      </c>
      <c r="BX51" s="77" t="s">
        <v>80</v>
      </c>
      <c r="CL51" s="77" t="s">
        <v>22</v>
      </c>
    </row>
    <row r="52" s="5" customFormat="1" ht="16.5" customHeight="1">
      <c r="B52" s="107"/>
      <c r="C52" s="108"/>
      <c r="D52" s="109" t="s">
        <v>81</v>
      </c>
      <c r="E52" s="109"/>
      <c r="F52" s="109"/>
      <c r="G52" s="109"/>
      <c r="H52" s="109"/>
      <c r="I52" s="110"/>
      <c r="J52" s="109" t="s">
        <v>82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ROUND(AG53,2)</f>
        <v>0</v>
      </c>
      <c r="AH52" s="110"/>
      <c r="AI52" s="110"/>
      <c r="AJ52" s="110"/>
      <c r="AK52" s="110"/>
      <c r="AL52" s="110"/>
      <c r="AM52" s="110"/>
      <c r="AN52" s="112">
        <f>SUM(AG52,AT52)</f>
        <v>0</v>
      </c>
      <c r="AO52" s="110"/>
      <c r="AP52" s="110"/>
      <c r="AQ52" s="113" t="s">
        <v>83</v>
      </c>
      <c r="AR52" s="107"/>
      <c r="AS52" s="114">
        <f>ROUND(AS53,2)</f>
        <v>0</v>
      </c>
      <c r="AT52" s="115">
        <f>ROUND(SUM(AV52:AW52),2)</f>
        <v>0</v>
      </c>
      <c r="AU52" s="116">
        <f>ROUND(AU53,5)</f>
        <v>0</v>
      </c>
      <c r="AV52" s="115">
        <f>ROUND(AZ52*L26,2)</f>
        <v>0</v>
      </c>
      <c r="AW52" s="115">
        <f>ROUND(BA52*L27,2)</f>
        <v>0</v>
      </c>
      <c r="AX52" s="115">
        <f>ROUND(BB52*L26,2)</f>
        <v>0</v>
      </c>
      <c r="AY52" s="115">
        <f>ROUND(BC52*L27,2)</f>
        <v>0</v>
      </c>
      <c r="AZ52" s="115">
        <f>ROUND(AZ53,2)</f>
        <v>0</v>
      </c>
      <c r="BA52" s="115">
        <f>ROUND(BA53,2)</f>
        <v>0</v>
      </c>
      <c r="BB52" s="115">
        <f>ROUND(BB53,2)</f>
        <v>0</v>
      </c>
      <c r="BC52" s="115">
        <f>ROUND(BC53,2)</f>
        <v>0</v>
      </c>
      <c r="BD52" s="117">
        <f>ROUND(BD53,2)</f>
        <v>0</v>
      </c>
      <c r="BS52" s="118" t="s">
        <v>76</v>
      </c>
      <c r="BT52" s="118" t="s">
        <v>84</v>
      </c>
      <c r="BU52" s="118" t="s">
        <v>78</v>
      </c>
      <c r="BV52" s="118" t="s">
        <v>79</v>
      </c>
      <c r="BW52" s="118" t="s">
        <v>85</v>
      </c>
      <c r="BX52" s="118" t="s">
        <v>7</v>
      </c>
      <c r="CL52" s="118" t="s">
        <v>86</v>
      </c>
      <c r="CM52" s="118" t="s">
        <v>87</v>
      </c>
    </row>
    <row r="53" s="6" customFormat="1" ht="16.5" customHeight="1">
      <c r="A53" s="119" t="s">
        <v>88</v>
      </c>
      <c r="B53" s="120"/>
      <c r="C53" s="9"/>
      <c r="D53" s="9"/>
      <c r="E53" s="121" t="s">
        <v>81</v>
      </c>
      <c r="F53" s="121"/>
      <c r="G53" s="121"/>
      <c r="H53" s="121"/>
      <c r="I53" s="121"/>
      <c r="J53" s="9"/>
      <c r="K53" s="121" t="s">
        <v>89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2">
        <f>'VRN - Vedlejší a ostatní ...'!J29</f>
        <v>0</v>
      </c>
      <c r="AH53" s="9"/>
      <c r="AI53" s="9"/>
      <c r="AJ53" s="9"/>
      <c r="AK53" s="9"/>
      <c r="AL53" s="9"/>
      <c r="AM53" s="9"/>
      <c r="AN53" s="122">
        <f>SUM(AG53,AT53)</f>
        <v>0</v>
      </c>
      <c r="AO53" s="9"/>
      <c r="AP53" s="9"/>
      <c r="AQ53" s="123" t="s">
        <v>90</v>
      </c>
      <c r="AR53" s="120"/>
      <c r="AS53" s="124">
        <v>0</v>
      </c>
      <c r="AT53" s="125">
        <f>ROUND(SUM(AV53:AW53),2)</f>
        <v>0</v>
      </c>
      <c r="AU53" s="126">
        <f>'VRN - Vedlejší a ostatní ...'!P84</f>
        <v>0</v>
      </c>
      <c r="AV53" s="125">
        <f>'VRN - Vedlejší a ostatní ...'!J32</f>
        <v>0</v>
      </c>
      <c r="AW53" s="125">
        <f>'VRN - Vedlejší a ostatní ...'!J33</f>
        <v>0</v>
      </c>
      <c r="AX53" s="125">
        <f>'VRN - Vedlejší a ostatní ...'!J34</f>
        <v>0</v>
      </c>
      <c r="AY53" s="125">
        <f>'VRN - Vedlejší a ostatní ...'!J35</f>
        <v>0</v>
      </c>
      <c r="AZ53" s="125">
        <f>'VRN - Vedlejší a ostatní ...'!F32</f>
        <v>0</v>
      </c>
      <c r="BA53" s="125">
        <f>'VRN - Vedlejší a ostatní ...'!F33</f>
        <v>0</v>
      </c>
      <c r="BB53" s="125">
        <f>'VRN - Vedlejší a ostatní ...'!F34</f>
        <v>0</v>
      </c>
      <c r="BC53" s="125">
        <f>'VRN - Vedlejší a ostatní ...'!F35</f>
        <v>0</v>
      </c>
      <c r="BD53" s="127">
        <f>'VRN - Vedlejší a ostatní ...'!F36</f>
        <v>0</v>
      </c>
      <c r="BT53" s="128" t="s">
        <v>87</v>
      </c>
      <c r="BV53" s="128" t="s">
        <v>79</v>
      </c>
      <c r="BW53" s="128" t="s">
        <v>91</v>
      </c>
      <c r="BX53" s="128" t="s">
        <v>85</v>
      </c>
      <c r="CL53" s="128" t="s">
        <v>22</v>
      </c>
    </row>
    <row r="54" s="5" customFormat="1" ht="16.5" customHeight="1">
      <c r="B54" s="107"/>
      <c r="C54" s="108"/>
      <c r="D54" s="109" t="s">
        <v>92</v>
      </c>
      <c r="E54" s="109"/>
      <c r="F54" s="109"/>
      <c r="G54" s="109"/>
      <c r="H54" s="109"/>
      <c r="I54" s="110"/>
      <c r="J54" s="109" t="s">
        <v>93</v>
      </c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11">
        <f>ROUND(AG55,2)</f>
        <v>0</v>
      </c>
      <c r="AH54" s="110"/>
      <c r="AI54" s="110"/>
      <c r="AJ54" s="110"/>
      <c r="AK54" s="110"/>
      <c r="AL54" s="110"/>
      <c r="AM54" s="110"/>
      <c r="AN54" s="112">
        <f>SUM(AG54,AT54)</f>
        <v>0</v>
      </c>
      <c r="AO54" s="110"/>
      <c r="AP54" s="110"/>
      <c r="AQ54" s="113" t="s">
        <v>94</v>
      </c>
      <c r="AR54" s="107"/>
      <c r="AS54" s="114">
        <f>ROUND(AS55,2)</f>
        <v>0</v>
      </c>
      <c r="AT54" s="115">
        <f>ROUND(SUM(AV54:AW54),2)</f>
        <v>0</v>
      </c>
      <c r="AU54" s="116">
        <f>ROUND(AU55,5)</f>
        <v>0</v>
      </c>
      <c r="AV54" s="115">
        <f>ROUND(AZ54*L26,2)</f>
        <v>0</v>
      </c>
      <c r="AW54" s="115">
        <f>ROUND(BA54*L27,2)</f>
        <v>0</v>
      </c>
      <c r="AX54" s="115">
        <f>ROUND(BB54*L26,2)</f>
        <v>0</v>
      </c>
      <c r="AY54" s="115">
        <f>ROUND(BC54*L27,2)</f>
        <v>0</v>
      </c>
      <c r="AZ54" s="115">
        <f>ROUND(AZ55,2)</f>
        <v>0</v>
      </c>
      <c r="BA54" s="115">
        <f>ROUND(BA55,2)</f>
        <v>0</v>
      </c>
      <c r="BB54" s="115">
        <f>ROUND(BB55,2)</f>
        <v>0</v>
      </c>
      <c r="BC54" s="115">
        <f>ROUND(BC55,2)</f>
        <v>0</v>
      </c>
      <c r="BD54" s="117">
        <f>ROUND(BD55,2)</f>
        <v>0</v>
      </c>
      <c r="BS54" s="118" t="s">
        <v>76</v>
      </c>
      <c r="BT54" s="118" t="s">
        <v>84</v>
      </c>
      <c r="BU54" s="118" t="s">
        <v>78</v>
      </c>
      <c r="BV54" s="118" t="s">
        <v>79</v>
      </c>
      <c r="BW54" s="118" t="s">
        <v>95</v>
      </c>
      <c r="BX54" s="118" t="s">
        <v>7</v>
      </c>
      <c r="CL54" s="118" t="s">
        <v>5</v>
      </c>
      <c r="CM54" s="118" t="s">
        <v>87</v>
      </c>
    </row>
    <row r="55" s="6" customFormat="1" ht="16.5" customHeight="1">
      <c r="A55" s="119" t="s">
        <v>88</v>
      </c>
      <c r="B55" s="120"/>
      <c r="C55" s="9"/>
      <c r="D55" s="9"/>
      <c r="E55" s="121" t="s">
        <v>96</v>
      </c>
      <c r="F55" s="121"/>
      <c r="G55" s="121"/>
      <c r="H55" s="121"/>
      <c r="I55" s="121"/>
      <c r="J55" s="9"/>
      <c r="K55" s="121" t="s">
        <v>97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2">
        <f>'01-1 - Architektonicko-st...'!J29</f>
        <v>0</v>
      </c>
      <c r="AH55" s="9"/>
      <c r="AI55" s="9"/>
      <c r="AJ55" s="9"/>
      <c r="AK55" s="9"/>
      <c r="AL55" s="9"/>
      <c r="AM55" s="9"/>
      <c r="AN55" s="122">
        <f>SUM(AG55,AT55)</f>
        <v>0</v>
      </c>
      <c r="AO55" s="9"/>
      <c r="AP55" s="9"/>
      <c r="AQ55" s="123" t="s">
        <v>90</v>
      </c>
      <c r="AR55" s="120"/>
      <c r="AS55" s="129">
        <v>0</v>
      </c>
      <c r="AT55" s="130">
        <f>ROUND(SUM(AV55:AW55),2)</f>
        <v>0</v>
      </c>
      <c r="AU55" s="131">
        <f>'01-1 - Architektonicko-st...'!P95</f>
        <v>0</v>
      </c>
      <c r="AV55" s="130">
        <f>'01-1 - Architektonicko-st...'!J32</f>
        <v>0</v>
      </c>
      <c r="AW55" s="130">
        <f>'01-1 - Architektonicko-st...'!J33</f>
        <v>0</v>
      </c>
      <c r="AX55" s="130">
        <f>'01-1 - Architektonicko-st...'!J34</f>
        <v>0</v>
      </c>
      <c r="AY55" s="130">
        <f>'01-1 - Architektonicko-st...'!J35</f>
        <v>0</v>
      </c>
      <c r="AZ55" s="130">
        <f>'01-1 - Architektonicko-st...'!F32</f>
        <v>0</v>
      </c>
      <c r="BA55" s="130">
        <f>'01-1 - Architektonicko-st...'!F33</f>
        <v>0</v>
      </c>
      <c r="BB55" s="130">
        <f>'01-1 - Architektonicko-st...'!F34</f>
        <v>0</v>
      </c>
      <c r="BC55" s="130">
        <f>'01-1 - Architektonicko-st...'!F35</f>
        <v>0</v>
      </c>
      <c r="BD55" s="132">
        <f>'01-1 - Architektonicko-st...'!F36</f>
        <v>0</v>
      </c>
      <c r="BT55" s="128" t="s">
        <v>87</v>
      </c>
      <c r="BV55" s="128" t="s">
        <v>79</v>
      </c>
      <c r="BW55" s="128" t="s">
        <v>98</v>
      </c>
      <c r="BX55" s="128" t="s">
        <v>95</v>
      </c>
      <c r="CL55" s="128" t="s">
        <v>99</v>
      </c>
    </row>
    <row r="56" s="1" customFormat="1" ht="30" customHeight="1">
      <c r="B56" s="47"/>
      <c r="AR56" s="47"/>
    </row>
    <row r="57" s="1" customFormat="1" ht="6.96" customHeight="1">
      <c r="B57" s="68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47"/>
    </row>
  </sheetData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01-1 - Architektonicko-s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4"/>
      <c r="C1" s="134"/>
      <c r="D1" s="135" t="s">
        <v>1</v>
      </c>
      <c r="E1" s="134"/>
      <c r="F1" s="136" t="s">
        <v>100</v>
      </c>
      <c r="G1" s="136" t="s">
        <v>101</v>
      </c>
      <c r="H1" s="136"/>
      <c r="I1" s="137"/>
      <c r="J1" s="136" t="s">
        <v>102</v>
      </c>
      <c r="K1" s="135" t="s">
        <v>103</v>
      </c>
      <c r="L1" s="136" t="s">
        <v>104</v>
      </c>
      <c r="M1" s="136"/>
      <c r="N1" s="136"/>
      <c r="O1" s="136"/>
      <c r="P1" s="136"/>
      <c r="Q1" s="136"/>
      <c r="R1" s="136"/>
      <c r="S1" s="136"/>
      <c r="T1" s="13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91</v>
      </c>
    </row>
    <row r="3" ht="6.96" customHeight="1">
      <c r="B3" s="26"/>
      <c r="C3" s="27"/>
      <c r="D3" s="27"/>
      <c r="E3" s="27"/>
      <c r="F3" s="27"/>
      <c r="G3" s="27"/>
      <c r="H3" s="27"/>
      <c r="I3" s="138"/>
      <c r="J3" s="27"/>
      <c r="K3" s="28"/>
      <c r="AT3" s="25" t="s">
        <v>87</v>
      </c>
    </row>
    <row r="4" ht="36.96" customHeight="1">
      <c r="B4" s="29"/>
      <c r="C4" s="30"/>
      <c r="D4" s="31" t="s">
        <v>105</v>
      </c>
      <c r="E4" s="30"/>
      <c r="F4" s="30"/>
      <c r="G4" s="30"/>
      <c r="H4" s="30"/>
      <c r="I4" s="13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3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39"/>
      <c r="J6" s="30"/>
      <c r="K6" s="32"/>
    </row>
    <row r="7" ht="16.5" customHeight="1">
      <c r="B7" s="29"/>
      <c r="C7" s="30"/>
      <c r="D7" s="30"/>
      <c r="E7" s="140" t="str">
        <f>'Rekapitulace stavby'!K6</f>
        <v>OU a PRŠ Černovice – oprava oken na tělocvičně</v>
      </c>
      <c r="F7" s="41"/>
      <c r="G7" s="41"/>
      <c r="H7" s="41"/>
      <c r="I7" s="139"/>
      <c r="J7" s="30"/>
      <c r="K7" s="32"/>
    </row>
    <row r="8">
      <c r="B8" s="29"/>
      <c r="C8" s="30"/>
      <c r="D8" s="41" t="s">
        <v>106</v>
      </c>
      <c r="E8" s="30"/>
      <c r="F8" s="30"/>
      <c r="G8" s="30"/>
      <c r="H8" s="30"/>
      <c r="I8" s="139"/>
      <c r="J8" s="30"/>
      <c r="K8" s="32"/>
    </row>
    <row r="9" s="1" customFormat="1" ht="16.5" customHeight="1">
      <c r="B9" s="47"/>
      <c r="C9" s="48"/>
      <c r="D9" s="48"/>
      <c r="E9" s="140" t="s">
        <v>107</v>
      </c>
      <c r="F9" s="48"/>
      <c r="G9" s="48"/>
      <c r="H9" s="48"/>
      <c r="I9" s="141"/>
      <c r="J9" s="48"/>
      <c r="K9" s="52"/>
    </row>
    <row r="10" s="1" customFormat="1">
      <c r="B10" s="47"/>
      <c r="C10" s="48"/>
      <c r="D10" s="41" t="s">
        <v>108</v>
      </c>
      <c r="E10" s="48"/>
      <c r="F10" s="48"/>
      <c r="G10" s="48"/>
      <c r="H10" s="48"/>
      <c r="I10" s="141"/>
      <c r="J10" s="48"/>
      <c r="K10" s="52"/>
    </row>
    <row r="11" s="1" customFormat="1" ht="36.96" customHeight="1">
      <c r="B11" s="47"/>
      <c r="C11" s="48"/>
      <c r="D11" s="48"/>
      <c r="E11" s="142" t="s">
        <v>109</v>
      </c>
      <c r="F11" s="48"/>
      <c r="G11" s="48"/>
      <c r="H11" s="48"/>
      <c r="I11" s="141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1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22</v>
      </c>
      <c r="G13" s="48"/>
      <c r="H13" s="48"/>
      <c r="I13" s="143" t="s">
        <v>23</v>
      </c>
      <c r="J13" s="36" t="s">
        <v>5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43" t="s">
        <v>26</v>
      </c>
      <c r="J14" s="144" t="str">
        <f>'Rekapitulace stavby'!AN8</f>
        <v>17. 1. 2018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1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43" t="s">
        <v>29</v>
      </c>
      <c r="J16" s="36" t="s">
        <v>30</v>
      </c>
      <c r="K16" s="52"/>
    </row>
    <row r="17" s="1" customFormat="1" ht="18" customHeight="1">
      <c r="B17" s="47"/>
      <c r="C17" s="48"/>
      <c r="D17" s="48"/>
      <c r="E17" s="36" t="s">
        <v>31</v>
      </c>
      <c r="F17" s="48"/>
      <c r="G17" s="48"/>
      <c r="H17" s="48"/>
      <c r="I17" s="143" t="s">
        <v>32</v>
      </c>
      <c r="J17" s="36" t="s">
        <v>33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1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43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3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1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43" t="s">
        <v>29</v>
      </c>
      <c r="J22" s="36" t="s">
        <v>37</v>
      </c>
      <c r="K22" s="52"/>
    </row>
    <row r="23" s="1" customFormat="1" ht="18" customHeight="1">
      <c r="B23" s="47"/>
      <c r="C23" s="48"/>
      <c r="D23" s="48"/>
      <c r="E23" s="36" t="s">
        <v>38</v>
      </c>
      <c r="F23" s="48"/>
      <c r="G23" s="48"/>
      <c r="H23" s="48"/>
      <c r="I23" s="143" t="s">
        <v>32</v>
      </c>
      <c r="J23" s="36" t="s">
        <v>39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1"/>
      <c r="J24" s="48"/>
      <c r="K24" s="52"/>
    </row>
    <row r="25" s="1" customFormat="1" ht="14.4" customHeight="1">
      <c r="B25" s="47"/>
      <c r="C25" s="48"/>
      <c r="D25" s="41" t="s">
        <v>41</v>
      </c>
      <c r="E25" s="48"/>
      <c r="F25" s="48"/>
      <c r="G25" s="48"/>
      <c r="H25" s="48"/>
      <c r="I25" s="141"/>
      <c r="J25" s="48"/>
      <c r="K25" s="52"/>
    </row>
    <row r="26" s="7" customFormat="1" ht="213.75" customHeight="1">
      <c r="B26" s="145"/>
      <c r="C26" s="146"/>
      <c r="D26" s="146"/>
      <c r="E26" s="45" t="s">
        <v>110</v>
      </c>
      <c r="F26" s="45"/>
      <c r="G26" s="45"/>
      <c r="H26" s="45"/>
      <c r="I26" s="147"/>
      <c r="J26" s="146"/>
      <c r="K26" s="148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1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49"/>
      <c r="J28" s="83"/>
      <c r="K28" s="150"/>
    </row>
    <row r="29" s="1" customFormat="1" ht="25.44" customHeight="1">
      <c r="B29" s="47"/>
      <c r="C29" s="48"/>
      <c r="D29" s="151" t="s">
        <v>43</v>
      </c>
      <c r="E29" s="48"/>
      <c r="F29" s="48"/>
      <c r="G29" s="48"/>
      <c r="H29" s="48"/>
      <c r="I29" s="141"/>
      <c r="J29" s="152">
        <f>ROUND(J84,2)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49"/>
      <c r="J30" s="83"/>
      <c r="K30" s="150"/>
    </row>
    <row r="31" s="1" customFormat="1" ht="14.4" customHeight="1">
      <c r="B31" s="47"/>
      <c r="C31" s="48"/>
      <c r="D31" s="48"/>
      <c r="E31" s="48"/>
      <c r="F31" s="53" t="s">
        <v>45</v>
      </c>
      <c r="G31" s="48"/>
      <c r="H31" s="48"/>
      <c r="I31" s="153" t="s">
        <v>44</v>
      </c>
      <c r="J31" s="53" t="s">
        <v>46</v>
      </c>
      <c r="K31" s="52"/>
    </row>
    <row r="32" s="1" customFormat="1" ht="14.4" customHeight="1">
      <c r="B32" s="47"/>
      <c r="C32" s="48"/>
      <c r="D32" s="56" t="s">
        <v>47</v>
      </c>
      <c r="E32" s="56" t="s">
        <v>48</v>
      </c>
      <c r="F32" s="154">
        <f>ROUND(SUM(BE84:BE100), 2)</f>
        <v>0</v>
      </c>
      <c r="G32" s="48"/>
      <c r="H32" s="48"/>
      <c r="I32" s="155">
        <v>0.20999999999999999</v>
      </c>
      <c r="J32" s="154">
        <f>ROUND(ROUND((SUM(BE84:BE100)), 2)*I32, 2)</f>
        <v>0</v>
      </c>
      <c r="K32" s="52"/>
    </row>
    <row r="33" s="1" customFormat="1" ht="14.4" customHeight="1">
      <c r="B33" s="47"/>
      <c r="C33" s="48"/>
      <c r="D33" s="48"/>
      <c r="E33" s="56" t="s">
        <v>49</v>
      </c>
      <c r="F33" s="154">
        <f>ROUND(SUM(BF84:BF100), 2)</f>
        <v>0</v>
      </c>
      <c r="G33" s="48"/>
      <c r="H33" s="48"/>
      <c r="I33" s="155">
        <v>0.14999999999999999</v>
      </c>
      <c r="J33" s="154">
        <f>ROUND(ROUND((SUM(BF84:BF100)),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50</v>
      </c>
      <c r="F34" s="154">
        <f>ROUND(SUM(BG84:BG100), 2)</f>
        <v>0</v>
      </c>
      <c r="G34" s="48"/>
      <c r="H34" s="48"/>
      <c r="I34" s="155">
        <v>0.20999999999999999</v>
      </c>
      <c r="J34" s="154">
        <v>0</v>
      </c>
      <c r="K34" s="52"/>
    </row>
    <row r="35" hidden="1" s="1" customFormat="1" ht="14.4" customHeight="1">
      <c r="B35" s="47"/>
      <c r="C35" s="48"/>
      <c r="D35" s="48"/>
      <c r="E35" s="56" t="s">
        <v>51</v>
      </c>
      <c r="F35" s="154">
        <f>ROUND(SUM(BH84:BH100), 2)</f>
        <v>0</v>
      </c>
      <c r="G35" s="48"/>
      <c r="H35" s="48"/>
      <c r="I35" s="155">
        <v>0.14999999999999999</v>
      </c>
      <c r="J35" s="154">
        <v>0</v>
      </c>
      <c r="K35" s="52"/>
    </row>
    <row r="36" hidden="1" s="1" customFormat="1" ht="14.4" customHeight="1">
      <c r="B36" s="47"/>
      <c r="C36" s="48"/>
      <c r="D36" s="48"/>
      <c r="E36" s="56" t="s">
        <v>52</v>
      </c>
      <c r="F36" s="154">
        <f>ROUND(SUM(BI84:BI100), 2)</f>
        <v>0</v>
      </c>
      <c r="G36" s="48"/>
      <c r="H36" s="48"/>
      <c r="I36" s="155">
        <v>0</v>
      </c>
      <c r="J36" s="154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1"/>
      <c r="J37" s="48"/>
      <c r="K37" s="52"/>
    </row>
    <row r="38" s="1" customFormat="1" ht="25.44" customHeight="1">
      <c r="B38" s="47"/>
      <c r="C38" s="156"/>
      <c r="D38" s="157" t="s">
        <v>53</v>
      </c>
      <c r="E38" s="89"/>
      <c r="F38" s="89"/>
      <c r="G38" s="158" t="s">
        <v>54</v>
      </c>
      <c r="H38" s="159" t="s">
        <v>55</v>
      </c>
      <c r="I38" s="160"/>
      <c r="J38" s="161">
        <f>SUM(J29:J36)</f>
        <v>0</v>
      </c>
      <c r="K38" s="162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3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4"/>
      <c r="J43" s="72"/>
      <c r="K43" s="165"/>
    </row>
    <row r="44" s="1" customFormat="1" ht="36.96" customHeight="1">
      <c r="B44" s="47"/>
      <c r="C44" s="31" t="s">
        <v>111</v>
      </c>
      <c r="D44" s="48"/>
      <c r="E44" s="48"/>
      <c r="F44" s="48"/>
      <c r="G44" s="48"/>
      <c r="H44" s="48"/>
      <c r="I44" s="141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1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1"/>
      <c r="J46" s="48"/>
      <c r="K46" s="52"/>
    </row>
    <row r="47" s="1" customFormat="1" ht="16.5" customHeight="1">
      <c r="B47" s="47"/>
      <c r="C47" s="48"/>
      <c r="D47" s="48"/>
      <c r="E47" s="140" t="str">
        <f>E7</f>
        <v>OU a PRŠ Černovice – oprava oken na tělocvičně</v>
      </c>
      <c r="F47" s="41"/>
      <c r="G47" s="41"/>
      <c r="H47" s="41"/>
      <c r="I47" s="141"/>
      <c r="J47" s="48"/>
      <c r="K47" s="52"/>
    </row>
    <row r="48">
      <c r="B48" s="29"/>
      <c r="C48" s="41" t="s">
        <v>106</v>
      </c>
      <c r="D48" s="30"/>
      <c r="E48" s="30"/>
      <c r="F48" s="30"/>
      <c r="G48" s="30"/>
      <c r="H48" s="30"/>
      <c r="I48" s="139"/>
      <c r="J48" s="30"/>
      <c r="K48" s="32"/>
    </row>
    <row r="49" s="1" customFormat="1" ht="16.5" customHeight="1">
      <c r="B49" s="47"/>
      <c r="C49" s="48"/>
      <c r="D49" s="48"/>
      <c r="E49" s="140" t="s">
        <v>107</v>
      </c>
      <c r="F49" s="48"/>
      <c r="G49" s="48"/>
      <c r="H49" s="48"/>
      <c r="I49" s="141"/>
      <c r="J49" s="48"/>
      <c r="K49" s="52"/>
    </row>
    <row r="50" s="1" customFormat="1" ht="14.4" customHeight="1">
      <c r="B50" s="47"/>
      <c r="C50" s="41" t="s">
        <v>108</v>
      </c>
      <c r="D50" s="48"/>
      <c r="E50" s="48"/>
      <c r="F50" s="48"/>
      <c r="G50" s="48"/>
      <c r="H50" s="48"/>
      <c r="I50" s="141"/>
      <c r="J50" s="48"/>
      <c r="K50" s="52"/>
    </row>
    <row r="51" s="1" customFormat="1" ht="17.25" customHeight="1">
      <c r="B51" s="47"/>
      <c r="C51" s="48"/>
      <c r="D51" s="48"/>
      <c r="E51" s="142" t="str">
        <f>E11</f>
        <v>VRN - Vedlejší a ostatní náklady</v>
      </c>
      <c r="F51" s="48"/>
      <c r="G51" s="48"/>
      <c r="H51" s="48"/>
      <c r="I51" s="141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1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Černovice, ul. Dobešova, č.p. 10</v>
      </c>
      <c r="G53" s="48"/>
      <c r="H53" s="48"/>
      <c r="I53" s="143" t="s">
        <v>26</v>
      </c>
      <c r="J53" s="144" t="str">
        <f>IF(J14="","",J14)</f>
        <v>17. 1. 2018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1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Kraj Vysočina</v>
      </c>
      <c r="G55" s="48"/>
      <c r="H55" s="48"/>
      <c r="I55" s="143" t="s">
        <v>36</v>
      </c>
      <c r="J55" s="45" t="str">
        <f>E23</f>
        <v>PROJEKT CENTRUM NOVA s.r.o.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41"/>
      <c r="J56" s="166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1"/>
      <c r="J57" s="48"/>
      <c r="K57" s="52"/>
    </row>
    <row r="58" s="1" customFormat="1" ht="29.28" customHeight="1">
      <c r="B58" s="47"/>
      <c r="C58" s="167" t="s">
        <v>112</v>
      </c>
      <c r="D58" s="156"/>
      <c r="E58" s="156"/>
      <c r="F58" s="156"/>
      <c r="G58" s="156"/>
      <c r="H58" s="156"/>
      <c r="I58" s="168"/>
      <c r="J58" s="169" t="s">
        <v>113</v>
      </c>
      <c r="K58" s="170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1"/>
      <c r="J59" s="48"/>
      <c r="K59" s="52"/>
    </row>
    <row r="60" s="1" customFormat="1" ht="29.28" customHeight="1">
      <c r="B60" s="47"/>
      <c r="C60" s="171" t="s">
        <v>114</v>
      </c>
      <c r="D60" s="48"/>
      <c r="E60" s="48"/>
      <c r="F60" s="48"/>
      <c r="G60" s="48"/>
      <c r="H60" s="48"/>
      <c r="I60" s="141"/>
      <c r="J60" s="152">
        <f>J84</f>
        <v>0</v>
      </c>
      <c r="K60" s="52"/>
      <c r="AU60" s="25" t="s">
        <v>115</v>
      </c>
    </row>
    <row r="61" s="8" customFormat="1" ht="24.96" customHeight="1">
      <c r="B61" s="172"/>
      <c r="C61" s="173"/>
      <c r="D61" s="174" t="s">
        <v>116</v>
      </c>
      <c r="E61" s="175"/>
      <c r="F61" s="175"/>
      <c r="G61" s="175"/>
      <c r="H61" s="175"/>
      <c r="I61" s="176"/>
      <c r="J61" s="177">
        <f>J85</f>
        <v>0</v>
      </c>
      <c r="K61" s="178"/>
    </row>
    <row r="62" s="9" customFormat="1" ht="19.92" customHeight="1">
      <c r="B62" s="179"/>
      <c r="C62" s="180"/>
      <c r="D62" s="181" t="s">
        <v>117</v>
      </c>
      <c r="E62" s="182"/>
      <c r="F62" s="182"/>
      <c r="G62" s="182"/>
      <c r="H62" s="182"/>
      <c r="I62" s="183"/>
      <c r="J62" s="184">
        <f>J86</f>
        <v>0</v>
      </c>
      <c r="K62" s="185"/>
    </row>
    <row r="63" s="1" customFormat="1" ht="21.84" customHeight="1">
      <c r="B63" s="47"/>
      <c r="C63" s="48"/>
      <c r="D63" s="48"/>
      <c r="E63" s="48"/>
      <c r="F63" s="48"/>
      <c r="G63" s="48"/>
      <c r="H63" s="48"/>
      <c r="I63" s="141"/>
      <c r="J63" s="48"/>
      <c r="K63" s="52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3"/>
      <c r="J64" s="69"/>
      <c r="K64" s="70"/>
    </row>
    <row r="68" s="1" customFormat="1" ht="6.96" customHeight="1">
      <c r="B68" s="71"/>
      <c r="C68" s="72"/>
      <c r="D68" s="72"/>
      <c r="E68" s="72"/>
      <c r="F68" s="72"/>
      <c r="G68" s="72"/>
      <c r="H68" s="72"/>
      <c r="I68" s="164"/>
      <c r="J68" s="72"/>
      <c r="K68" s="72"/>
      <c r="L68" s="47"/>
    </row>
    <row r="69" s="1" customFormat="1" ht="36.96" customHeight="1">
      <c r="B69" s="47"/>
      <c r="C69" s="73" t="s">
        <v>118</v>
      </c>
      <c r="L69" s="47"/>
    </row>
    <row r="70" s="1" customFormat="1" ht="6.96" customHeight="1">
      <c r="B70" s="47"/>
      <c r="L70" s="47"/>
    </row>
    <row r="71" s="1" customFormat="1" ht="14.4" customHeight="1">
      <c r="B71" s="47"/>
      <c r="C71" s="75" t="s">
        <v>19</v>
      </c>
      <c r="L71" s="47"/>
    </row>
    <row r="72" s="1" customFormat="1" ht="16.5" customHeight="1">
      <c r="B72" s="47"/>
      <c r="E72" s="186" t="str">
        <f>E7</f>
        <v>OU a PRŠ Černovice – oprava oken na tělocvičně</v>
      </c>
      <c r="F72" s="75"/>
      <c r="G72" s="75"/>
      <c r="H72" s="75"/>
      <c r="L72" s="47"/>
    </row>
    <row r="73">
      <c r="B73" s="29"/>
      <c r="C73" s="75" t="s">
        <v>106</v>
      </c>
      <c r="L73" s="29"/>
    </row>
    <row r="74" s="1" customFormat="1" ht="16.5" customHeight="1">
      <c r="B74" s="47"/>
      <c r="E74" s="186" t="s">
        <v>107</v>
      </c>
      <c r="F74" s="1"/>
      <c r="G74" s="1"/>
      <c r="H74" s="1"/>
      <c r="L74" s="47"/>
    </row>
    <row r="75" s="1" customFormat="1" ht="14.4" customHeight="1">
      <c r="B75" s="47"/>
      <c r="C75" s="75" t="s">
        <v>108</v>
      </c>
      <c r="L75" s="47"/>
    </row>
    <row r="76" s="1" customFormat="1" ht="17.25" customHeight="1">
      <c r="B76" s="47"/>
      <c r="E76" s="78" t="str">
        <f>E11</f>
        <v>VRN - Vedlejší a ostatní náklady</v>
      </c>
      <c r="F76" s="1"/>
      <c r="G76" s="1"/>
      <c r="H76" s="1"/>
      <c r="L76" s="47"/>
    </row>
    <row r="77" s="1" customFormat="1" ht="6.96" customHeight="1">
      <c r="B77" s="47"/>
      <c r="L77" s="47"/>
    </row>
    <row r="78" s="1" customFormat="1" ht="18" customHeight="1">
      <c r="B78" s="47"/>
      <c r="C78" s="75" t="s">
        <v>24</v>
      </c>
      <c r="F78" s="187" t="str">
        <f>F14</f>
        <v>Černovice, ul. Dobešova, č.p. 10</v>
      </c>
      <c r="I78" s="188" t="s">
        <v>26</v>
      </c>
      <c r="J78" s="80" t="str">
        <f>IF(J14="","",J14)</f>
        <v>17. 1. 2018</v>
      </c>
      <c r="L78" s="47"/>
    </row>
    <row r="79" s="1" customFormat="1" ht="6.96" customHeight="1">
      <c r="B79" s="47"/>
      <c r="L79" s="47"/>
    </row>
    <row r="80" s="1" customFormat="1">
      <c r="B80" s="47"/>
      <c r="C80" s="75" t="s">
        <v>28</v>
      </c>
      <c r="F80" s="187" t="str">
        <f>E17</f>
        <v>Kraj Vysočina</v>
      </c>
      <c r="I80" s="188" t="s">
        <v>36</v>
      </c>
      <c r="J80" s="187" t="str">
        <f>E23</f>
        <v>PROJEKT CENTRUM NOVA s.r.o.</v>
      </c>
      <c r="L80" s="47"/>
    </row>
    <row r="81" s="1" customFormat="1" ht="14.4" customHeight="1">
      <c r="B81" s="47"/>
      <c r="C81" s="75" t="s">
        <v>34</v>
      </c>
      <c r="F81" s="187" t="str">
        <f>IF(E20="","",E20)</f>
        <v/>
      </c>
      <c r="L81" s="47"/>
    </row>
    <row r="82" s="1" customFormat="1" ht="10.32" customHeight="1">
      <c r="B82" s="47"/>
      <c r="L82" s="47"/>
    </row>
    <row r="83" s="10" customFormat="1" ht="29.28" customHeight="1">
      <c r="B83" s="189"/>
      <c r="C83" s="190" t="s">
        <v>119</v>
      </c>
      <c r="D83" s="191" t="s">
        <v>62</v>
      </c>
      <c r="E83" s="191" t="s">
        <v>58</v>
      </c>
      <c r="F83" s="191" t="s">
        <v>120</v>
      </c>
      <c r="G83" s="191" t="s">
        <v>121</v>
      </c>
      <c r="H83" s="191" t="s">
        <v>122</v>
      </c>
      <c r="I83" s="192" t="s">
        <v>123</v>
      </c>
      <c r="J83" s="191" t="s">
        <v>113</v>
      </c>
      <c r="K83" s="193" t="s">
        <v>124</v>
      </c>
      <c r="L83" s="189"/>
      <c r="M83" s="93" t="s">
        <v>125</v>
      </c>
      <c r="N83" s="94" t="s">
        <v>47</v>
      </c>
      <c r="O83" s="94" t="s">
        <v>126</v>
      </c>
      <c r="P83" s="94" t="s">
        <v>127</v>
      </c>
      <c r="Q83" s="94" t="s">
        <v>128</v>
      </c>
      <c r="R83" s="94" t="s">
        <v>129</v>
      </c>
      <c r="S83" s="94" t="s">
        <v>130</v>
      </c>
      <c r="T83" s="95" t="s">
        <v>131</v>
      </c>
    </row>
    <row r="84" s="1" customFormat="1" ht="29.28" customHeight="1">
      <c r="B84" s="47"/>
      <c r="C84" s="97" t="s">
        <v>114</v>
      </c>
      <c r="J84" s="194">
        <f>BK84</f>
        <v>0</v>
      </c>
      <c r="L84" s="47"/>
      <c r="M84" s="96"/>
      <c r="N84" s="83"/>
      <c r="O84" s="83"/>
      <c r="P84" s="195">
        <f>P85</f>
        <v>0</v>
      </c>
      <c r="Q84" s="83"/>
      <c r="R84" s="195">
        <f>R85</f>
        <v>0</v>
      </c>
      <c r="S84" s="83"/>
      <c r="T84" s="196">
        <f>T85</f>
        <v>0</v>
      </c>
      <c r="AT84" s="25" t="s">
        <v>76</v>
      </c>
      <c r="AU84" s="25" t="s">
        <v>115</v>
      </c>
      <c r="BK84" s="197">
        <f>BK85</f>
        <v>0</v>
      </c>
    </row>
    <row r="85" s="11" customFormat="1" ht="37.44" customHeight="1">
      <c r="B85" s="198"/>
      <c r="D85" s="199" t="s">
        <v>76</v>
      </c>
      <c r="E85" s="200" t="s">
        <v>132</v>
      </c>
      <c r="F85" s="200" t="s">
        <v>133</v>
      </c>
      <c r="I85" s="201"/>
      <c r="J85" s="202">
        <f>BK85</f>
        <v>0</v>
      </c>
      <c r="L85" s="198"/>
      <c r="M85" s="203"/>
      <c r="N85" s="204"/>
      <c r="O85" s="204"/>
      <c r="P85" s="205">
        <f>P86</f>
        <v>0</v>
      </c>
      <c r="Q85" s="204"/>
      <c r="R85" s="205">
        <f>R86</f>
        <v>0</v>
      </c>
      <c r="S85" s="204"/>
      <c r="T85" s="206">
        <f>T86</f>
        <v>0</v>
      </c>
      <c r="AR85" s="199" t="s">
        <v>134</v>
      </c>
      <c r="AT85" s="207" t="s">
        <v>76</v>
      </c>
      <c r="AU85" s="207" t="s">
        <v>77</v>
      </c>
      <c r="AY85" s="199" t="s">
        <v>135</v>
      </c>
      <c r="BK85" s="208">
        <f>BK86</f>
        <v>0</v>
      </c>
    </row>
    <row r="86" s="11" customFormat="1" ht="19.92" customHeight="1">
      <c r="B86" s="198"/>
      <c r="D86" s="199" t="s">
        <v>76</v>
      </c>
      <c r="E86" s="209" t="s">
        <v>136</v>
      </c>
      <c r="F86" s="209" t="s">
        <v>89</v>
      </c>
      <c r="I86" s="201"/>
      <c r="J86" s="210">
        <f>BK86</f>
        <v>0</v>
      </c>
      <c r="L86" s="198"/>
      <c r="M86" s="203"/>
      <c r="N86" s="204"/>
      <c r="O86" s="204"/>
      <c r="P86" s="205">
        <f>SUM(P87:P100)</f>
        <v>0</v>
      </c>
      <c r="Q86" s="204"/>
      <c r="R86" s="205">
        <f>SUM(R87:R100)</f>
        <v>0</v>
      </c>
      <c r="S86" s="204"/>
      <c r="T86" s="206">
        <f>SUM(T87:T100)</f>
        <v>0</v>
      </c>
      <c r="AR86" s="199" t="s">
        <v>134</v>
      </c>
      <c r="AT86" s="207" t="s">
        <v>76</v>
      </c>
      <c r="AU86" s="207" t="s">
        <v>84</v>
      </c>
      <c r="AY86" s="199" t="s">
        <v>135</v>
      </c>
      <c r="BK86" s="208">
        <f>SUM(BK87:BK100)</f>
        <v>0</v>
      </c>
    </row>
    <row r="87" s="1" customFormat="1" ht="16.5" customHeight="1">
      <c r="B87" s="211"/>
      <c r="C87" s="212" t="s">
        <v>84</v>
      </c>
      <c r="D87" s="212" t="s">
        <v>137</v>
      </c>
      <c r="E87" s="213" t="s">
        <v>138</v>
      </c>
      <c r="F87" s="214" t="s">
        <v>139</v>
      </c>
      <c r="G87" s="215" t="s">
        <v>140</v>
      </c>
      <c r="H87" s="216">
        <v>1</v>
      </c>
      <c r="I87" s="217"/>
      <c r="J87" s="218">
        <f>ROUND(I87*H87,2)</f>
        <v>0</v>
      </c>
      <c r="K87" s="214" t="s">
        <v>5</v>
      </c>
      <c r="L87" s="47"/>
      <c r="M87" s="219" t="s">
        <v>5</v>
      </c>
      <c r="N87" s="220" t="s">
        <v>48</v>
      </c>
      <c r="O87" s="48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5" t="s">
        <v>134</v>
      </c>
      <c r="AT87" s="25" t="s">
        <v>137</v>
      </c>
      <c r="AU87" s="25" t="s">
        <v>87</v>
      </c>
      <c r="AY87" s="25" t="s">
        <v>135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25" t="s">
        <v>84</v>
      </c>
      <c r="BK87" s="223">
        <f>ROUND(I87*H87,2)</f>
        <v>0</v>
      </c>
      <c r="BL87" s="25" t="s">
        <v>134</v>
      </c>
      <c r="BM87" s="25" t="s">
        <v>141</v>
      </c>
    </row>
    <row r="88" s="1" customFormat="1">
      <c r="B88" s="47"/>
      <c r="D88" s="224" t="s">
        <v>142</v>
      </c>
      <c r="F88" s="225" t="s">
        <v>143</v>
      </c>
      <c r="I88" s="226"/>
      <c r="L88" s="47"/>
      <c r="M88" s="227"/>
      <c r="N88" s="48"/>
      <c r="O88" s="48"/>
      <c r="P88" s="48"/>
      <c r="Q88" s="48"/>
      <c r="R88" s="48"/>
      <c r="S88" s="48"/>
      <c r="T88" s="86"/>
      <c r="AT88" s="25" t="s">
        <v>142</v>
      </c>
      <c r="AU88" s="25" t="s">
        <v>87</v>
      </c>
    </row>
    <row r="89" s="1" customFormat="1" ht="25.5" customHeight="1">
      <c r="B89" s="211"/>
      <c r="C89" s="212" t="s">
        <v>87</v>
      </c>
      <c r="D89" s="212" t="s">
        <v>137</v>
      </c>
      <c r="E89" s="213" t="s">
        <v>144</v>
      </c>
      <c r="F89" s="214" t="s">
        <v>145</v>
      </c>
      <c r="G89" s="215" t="s">
        <v>140</v>
      </c>
      <c r="H89" s="216">
        <v>1</v>
      </c>
      <c r="I89" s="217"/>
      <c r="J89" s="218">
        <f>ROUND(I89*H89,2)</f>
        <v>0</v>
      </c>
      <c r="K89" s="214" t="s">
        <v>5</v>
      </c>
      <c r="L89" s="47"/>
      <c r="M89" s="219" t="s">
        <v>5</v>
      </c>
      <c r="N89" s="220" t="s">
        <v>48</v>
      </c>
      <c r="O89" s="48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AR89" s="25" t="s">
        <v>134</v>
      </c>
      <c r="AT89" s="25" t="s">
        <v>137</v>
      </c>
      <c r="AU89" s="25" t="s">
        <v>87</v>
      </c>
      <c r="AY89" s="25" t="s">
        <v>135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25" t="s">
        <v>84</v>
      </c>
      <c r="BK89" s="223">
        <f>ROUND(I89*H89,2)</f>
        <v>0</v>
      </c>
      <c r="BL89" s="25" t="s">
        <v>134</v>
      </c>
      <c r="BM89" s="25" t="s">
        <v>146</v>
      </c>
    </row>
    <row r="90" s="1" customFormat="1">
      <c r="B90" s="47"/>
      <c r="D90" s="224" t="s">
        <v>142</v>
      </c>
      <c r="F90" s="225" t="s">
        <v>147</v>
      </c>
      <c r="I90" s="226"/>
      <c r="L90" s="47"/>
      <c r="M90" s="227"/>
      <c r="N90" s="48"/>
      <c r="O90" s="48"/>
      <c r="P90" s="48"/>
      <c r="Q90" s="48"/>
      <c r="R90" s="48"/>
      <c r="S90" s="48"/>
      <c r="T90" s="86"/>
      <c r="AT90" s="25" t="s">
        <v>142</v>
      </c>
      <c r="AU90" s="25" t="s">
        <v>87</v>
      </c>
    </row>
    <row r="91" s="1" customFormat="1" ht="16.5" customHeight="1">
      <c r="B91" s="211"/>
      <c r="C91" s="212" t="s">
        <v>148</v>
      </c>
      <c r="D91" s="212" t="s">
        <v>137</v>
      </c>
      <c r="E91" s="213" t="s">
        <v>149</v>
      </c>
      <c r="F91" s="214" t="s">
        <v>150</v>
      </c>
      <c r="G91" s="215" t="s">
        <v>140</v>
      </c>
      <c r="H91" s="216">
        <v>1</v>
      </c>
      <c r="I91" s="217"/>
      <c r="J91" s="218">
        <f>ROUND(I91*H91,2)</f>
        <v>0</v>
      </c>
      <c r="K91" s="214" t="s">
        <v>5</v>
      </c>
      <c r="L91" s="47"/>
      <c r="M91" s="219" t="s">
        <v>5</v>
      </c>
      <c r="N91" s="220" t="s">
        <v>48</v>
      </c>
      <c r="O91" s="48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5" t="s">
        <v>134</v>
      </c>
      <c r="AT91" s="25" t="s">
        <v>137</v>
      </c>
      <c r="AU91" s="25" t="s">
        <v>87</v>
      </c>
      <c r="AY91" s="25" t="s">
        <v>135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25" t="s">
        <v>84</v>
      </c>
      <c r="BK91" s="223">
        <f>ROUND(I91*H91,2)</f>
        <v>0</v>
      </c>
      <c r="BL91" s="25" t="s">
        <v>134</v>
      </c>
      <c r="BM91" s="25" t="s">
        <v>151</v>
      </c>
    </row>
    <row r="92" s="1" customFormat="1">
      <c r="B92" s="47"/>
      <c r="D92" s="224" t="s">
        <v>142</v>
      </c>
      <c r="F92" s="225" t="s">
        <v>152</v>
      </c>
      <c r="I92" s="226"/>
      <c r="L92" s="47"/>
      <c r="M92" s="227"/>
      <c r="N92" s="48"/>
      <c r="O92" s="48"/>
      <c r="P92" s="48"/>
      <c r="Q92" s="48"/>
      <c r="R92" s="48"/>
      <c r="S92" s="48"/>
      <c r="T92" s="86"/>
      <c r="AT92" s="25" t="s">
        <v>142</v>
      </c>
      <c r="AU92" s="25" t="s">
        <v>87</v>
      </c>
    </row>
    <row r="93" s="1" customFormat="1" ht="16.5" customHeight="1">
      <c r="B93" s="211"/>
      <c r="C93" s="212" t="s">
        <v>134</v>
      </c>
      <c r="D93" s="212" t="s">
        <v>137</v>
      </c>
      <c r="E93" s="213" t="s">
        <v>153</v>
      </c>
      <c r="F93" s="214" t="s">
        <v>154</v>
      </c>
      <c r="G93" s="215" t="s">
        <v>140</v>
      </c>
      <c r="H93" s="216">
        <v>1</v>
      </c>
      <c r="I93" s="217"/>
      <c r="J93" s="218">
        <f>ROUND(I93*H93,2)</f>
        <v>0</v>
      </c>
      <c r="K93" s="214" t="s">
        <v>5</v>
      </c>
      <c r="L93" s="47"/>
      <c r="M93" s="219" t="s">
        <v>5</v>
      </c>
      <c r="N93" s="220" t="s">
        <v>48</v>
      </c>
      <c r="O93" s="48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AR93" s="25" t="s">
        <v>134</v>
      </c>
      <c r="AT93" s="25" t="s">
        <v>137</v>
      </c>
      <c r="AU93" s="25" t="s">
        <v>87</v>
      </c>
      <c r="AY93" s="25" t="s">
        <v>135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25" t="s">
        <v>84</v>
      </c>
      <c r="BK93" s="223">
        <f>ROUND(I93*H93,2)</f>
        <v>0</v>
      </c>
      <c r="BL93" s="25" t="s">
        <v>134</v>
      </c>
      <c r="BM93" s="25" t="s">
        <v>155</v>
      </c>
    </row>
    <row r="94" s="1" customFormat="1">
      <c r="B94" s="47"/>
      <c r="D94" s="224" t="s">
        <v>142</v>
      </c>
      <c r="F94" s="225" t="s">
        <v>156</v>
      </c>
      <c r="I94" s="226"/>
      <c r="L94" s="47"/>
      <c r="M94" s="227"/>
      <c r="N94" s="48"/>
      <c r="O94" s="48"/>
      <c r="P94" s="48"/>
      <c r="Q94" s="48"/>
      <c r="R94" s="48"/>
      <c r="S94" s="48"/>
      <c r="T94" s="86"/>
      <c r="AT94" s="25" t="s">
        <v>142</v>
      </c>
      <c r="AU94" s="25" t="s">
        <v>87</v>
      </c>
    </row>
    <row r="95" s="1" customFormat="1" ht="16.5" customHeight="1">
      <c r="B95" s="211"/>
      <c r="C95" s="212" t="s">
        <v>157</v>
      </c>
      <c r="D95" s="212" t="s">
        <v>137</v>
      </c>
      <c r="E95" s="213" t="s">
        <v>158</v>
      </c>
      <c r="F95" s="214" t="s">
        <v>159</v>
      </c>
      <c r="G95" s="215" t="s">
        <v>140</v>
      </c>
      <c r="H95" s="216">
        <v>1</v>
      </c>
      <c r="I95" s="217"/>
      <c r="J95" s="218">
        <f>ROUND(I95*H95,2)</f>
        <v>0</v>
      </c>
      <c r="K95" s="214" t="s">
        <v>5</v>
      </c>
      <c r="L95" s="47"/>
      <c r="M95" s="219" t="s">
        <v>5</v>
      </c>
      <c r="N95" s="220" t="s">
        <v>48</v>
      </c>
      <c r="O95" s="48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5" t="s">
        <v>134</v>
      </c>
      <c r="AT95" s="25" t="s">
        <v>137</v>
      </c>
      <c r="AU95" s="25" t="s">
        <v>87</v>
      </c>
      <c r="AY95" s="25" t="s">
        <v>135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25" t="s">
        <v>84</v>
      </c>
      <c r="BK95" s="223">
        <f>ROUND(I95*H95,2)</f>
        <v>0</v>
      </c>
      <c r="BL95" s="25" t="s">
        <v>134</v>
      </c>
      <c r="BM95" s="25" t="s">
        <v>160</v>
      </c>
    </row>
    <row r="96" s="1" customFormat="1">
      <c r="B96" s="47"/>
      <c r="D96" s="224" t="s">
        <v>142</v>
      </c>
      <c r="F96" s="225" t="s">
        <v>161</v>
      </c>
      <c r="I96" s="226"/>
      <c r="L96" s="47"/>
      <c r="M96" s="227"/>
      <c r="N96" s="48"/>
      <c r="O96" s="48"/>
      <c r="P96" s="48"/>
      <c r="Q96" s="48"/>
      <c r="R96" s="48"/>
      <c r="S96" s="48"/>
      <c r="T96" s="86"/>
      <c r="AT96" s="25" t="s">
        <v>142</v>
      </c>
      <c r="AU96" s="25" t="s">
        <v>87</v>
      </c>
    </row>
    <row r="97" s="1" customFormat="1" ht="16.5" customHeight="1">
      <c r="B97" s="211"/>
      <c r="C97" s="212" t="s">
        <v>162</v>
      </c>
      <c r="D97" s="212" t="s">
        <v>137</v>
      </c>
      <c r="E97" s="213" t="s">
        <v>163</v>
      </c>
      <c r="F97" s="214" t="s">
        <v>164</v>
      </c>
      <c r="G97" s="215" t="s">
        <v>140</v>
      </c>
      <c r="H97" s="216">
        <v>1</v>
      </c>
      <c r="I97" s="217"/>
      <c r="J97" s="218">
        <f>ROUND(I97*H97,2)</f>
        <v>0</v>
      </c>
      <c r="K97" s="214" t="s">
        <v>5</v>
      </c>
      <c r="L97" s="47"/>
      <c r="M97" s="219" t="s">
        <v>5</v>
      </c>
      <c r="N97" s="220" t="s">
        <v>48</v>
      </c>
      <c r="O97" s="48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AR97" s="25" t="s">
        <v>134</v>
      </c>
      <c r="AT97" s="25" t="s">
        <v>137</v>
      </c>
      <c r="AU97" s="25" t="s">
        <v>87</v>
      </c>
      <c r="AY97" s="25" t="s">
        <v>135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25" t="s">
        <v>84</v>
      </c>
      <c r="BK97" s="223">
        <f>ROUND(I97*H97,2)</f>
        <v>0</v>
      </c>
      <c r="BL97" s="25" t="s">
        <v>134</v>
      </c>
      <c r="BM97" s="25" t="s">
        <v>165</v>
      </c>
    </row>
    <row r="98" s="1" customFormat="1">
      <c r="B98" s="47"/>
      <c r="D98" s="224" t="s">
        <v>142</v>
      </c>
      <c r="F98" s="225" t="s">
        <v>166</v>
      </c>
      <c r="I98" s="226"/>
      <c r="L98" s="47"/>
      <c r="M98" s="227"/>
      <c r="N98" s="48"/>
      <c r="O98" s="48"/>
      <c r="P98" s="48"/>
      <c r="Q98" s="48"/>
      <c r="R98" s="48"/>
      <c r="S98" s="48"/>
      <c r="T98" s="86"/>
      <c r="AT98" s="25" t="s">
        <v>142</v>
      </c>
      <c r="AU98" s="25" t="s">
        <v>87</v>
      </c>
    </row>
    <row r="99" s="1" customFormat="1" ht="25.5" customHeight="1">
      <c r="B99" s="211"/>
      <c r="C99" s="212" t="s">
        <v>167</v>
      </c>
      <c r="D99" s="212" t="s">
        <v>137</v>
      </c>
      <c r="E99" s="213" t="s">
        <v>168</v>
      </c>
      <c r="F99" s="214" t="s">
        <v>169</v>
      </c>
      <c r="G99" s="215" t="s">
        <v>140</v>
      </c>
      <c r="H99" s="216">
        <v>1</v>
      </c>
      <c r="I99" s="217"/>
      <c r="J99" s="218">
        <f>ROUND(I99*H99,2)</f>
        <v>0</v>
      </c>
      <c r="K99" s="214" t="s">
        <v>5</v>
      </c>
      <c r="L99" s="47"/>
      <c r="M99" s="219" t="s">
        <v>5</v>
      </c>
      <c r="N99" s="220" t="s">
        <v>48</v>
      </c>
      <c r="O99" s="48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5" t="s">
        <v>134</v>
      </c>
      <c r="AT99" s="25" t="s">
        <v>137</v>
      </c>
      <c r="AU99" s="25" t="s">
        <v>87</v>
      </c>
      <c r="AY99" s="25" t="s">
        <v>135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25" t="s">
        <v>84</v>
      </c>
      <c r="BK99" s="223">
        <f>ROUND(I99*H99,2)</f>
        <v>0</v>
      </c>
      <c r="BL99" s="25" t="s">
        <v>134</v>
      </c>
      <c r="BM99" s="25" t="s">
        <v>170</v>
      </c>
    </row>
    <row r="100" s="1" customFormat="1">
      <c r="B100" s="47"/>
      <c r="D100" s="224" t="s">
        <v>142</v>
      </c>
      <c r="F100" s="225" t="s">
        <v>171</v>
      </c>
      <c r="I100" s="226"/>
      <c r="L100" s="47"/>
      <c r="M100" s="228"/>
      <c r="N100" s="229"/>
      <c r="O100" s="229"/>
      <c r="P100" s="229"/>
      <c r="Q100" s="229"/>
      <c r="R100" s="229"/>
      <c r="S100" s="229"/>
      <c r="T100" s="230"/>
      <c r="AT100" s="25" t="s">
        <v>142</v>
      </c>
      <c r="AU100" s="25" t="s">
        <v>87</v>
      </c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163"/>
      <c r="J101" s="69"/>
      <c r="K101" s="69"/>
      <c r="L101" s="47"/>
    </row>
  </sheetData>
  <autoFilter ref="C83:K10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4"/>
      <c r="C1" s="134"/>
      <c r="D1" s="135" t="s">
        <v>1</v>
      </c>
      <c r="E1" s="134"/>
      <c r="F1" s="136" t="s">
        <v>100</v>
      </c>
      <c r="G1" s="136" t="s">
        <v>101</v>
      </c>
      <c r="H1" s="136"/>
      <c r="I1" s="137"/>
      <c r="J1" s="136" t="s">
        <v>102</v>
      </c>
      <c r="K1" s="135" t="s">
        <v>103</v>
      </c>
      <c r="L1" s="136" t="s">
        <v>104</v>
      </c>
      <c r="M1" s="136"/>
      <c r="N1" s="136"/>
      <c r="O1" s="136"/>
      <c r="P1" s="136"/>
      <c r="Q1" s="136"/>
      <c r="R1" s="136"/>
      <c r="S1" s="136"/>
      <c r="T1" s="13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98</v>
      </c>
    </row>
    <row r="3" ht="6.96" customHeight="1">
      <c r="B3" s="26"/>
      <c r="C3" s="27"/>
      <c r="D3" s="27"/>
      <c r="E3" s="27"/>
      <c r="F3" s="27"/>
      <c r="G3" s="27"/>
      <c r="H3" s="27"/>
      <c r="I3" s="138"/>
      <c r="J3" s="27"/>
      <c r="K3" s="28"/>
      <c r="AT3" s="25" t="s">
        <v>87</v>
      </c>
    </row>
    <row r="4" ht="36.96" customHeight="1">
      <c r="B4" s="29"/>
      <c r="C4" s="30"/>
      <c r="D4" s="31" t="s">
        <v>105</v>
      </c>
      <c r="E4" s="30"/>
      <c r="F4" s="30"/>
      <c r="G4" s="30"/>
      <c r="H4" s="30"/>
      <c r="I4" s="13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3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39"/>
      <c r="J6" s="30"/>
      <c r="K6" s="32"/>
    </row>
    <row r="7" ht="16.5" customHeight="1">
      <c r="B7" s="29"/>
      <c r="C7" s="30"/>
      <c r="D7" s="30"/>
      <c r="E7" s="140" t="str">
        <f>'Rekapitulace stavby'!K6</f>
        <v>OU a PRŠ Černovice – oprava oken na tělocvičně</v>
      </c>
      <c r="F7" s="41"/>
      <c r="G7" s="41"/>
      <c r="H7" s="41"/>
      <c r="I7" s="139"/>
      <c r="J7" s="30"/>
      <c r="K7" s="32"/>
    </row>
    <row r="8">
      <c r="B8" s="29"/>
      <c r="C8" s="30"/>
      <c r="D8" s="41" t="s">
        <v>106</v>
      </c>
      <c r="E8" s="30"/>
      <c r="F8" s="30"/>
      <c r="G8" s="30"/>
      <c r="H8" s="30"/>
      <c r="I8" s="139"/>
      <c r="J8" s="30"/>
      <c r="K8" s="32"/>
    </row>
    <row r="9" s="1" customFormat="1" ht="16.5" customHeight="1">
      <c r="B9" s="47"/>
      <c r="C9" s="48"/>
      <c r="D9" s="48"/>
      <c r="E9" s="140" t="s">
        <v>172</v>
      </c>
      <c r="F9" s="48"/>
      <c r="G9" s="48"/>
      <c r="H9" s="48"/>
      <c r="I9" s="141"/>
      <c r="J9" s="48"/>
      <c r="K9" s="52"/>
    </row>
    <row r="10" s="1" customFormat="1">
      <c r="B10" s="47"/>
      <c r="C10" s="48"/>
      <c r="D10" s="41" t="s">
        <v>108</v>
      </c>
      <c r="E10" s="48"/>
      <c r="F10" s="48"/>
      <c r="G10" s="48"/>
      <c r="H10" s="48"/>
      <c r="I10" s="141"/>
      <c r="J10" s="48"/>
      <c r="K10" s="52"/>
    </row>
    <row r="11" s="1" customFormat="1" ht="36.96" customHeight="1">
      <c r="B11" s="47"/>
      <c r="C11" s="48"/>
      <c r="D11" s="48"/>
      <c r="E11" s="142" t="s">
        <v>173</v>
      </c>
      <c r="F11" s="48"/>
      <c r="G11" s="48"/>
      <c r="H11" s="48"/>
      <c r="I11" s="141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1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99</v>
      </c>
      <c r="G13" s="48"/>
      <c r="H13" s="48"/>
      <c r="I13" s="143" t="s">
        <v>23</v>
      </c>
      <c r="J13" s="36" t="s">
        <v>5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43" t="s">
        <v>26</v>
      </c>
      <c r="J14" s="144" t="str">
        <f>'Rekapitulace stavby'!AN8</f>
        <v>17. 1. 2018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1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43" t="s">
        <v>29</v>
      </c>
      <c r="J16" s="36" t="s">
        <v>30</v>
      </c>
      <c r="K16" s="52"/>
    </row>
    <row r="17" s="1" customFormat="1" ht="18" customHeight="1">
      <c r="B17" s="47"/>
      <c r="C17" s="48"/>
      <c r="D17" s="48"/>
      <c r="E17" s="36" t="s">
        <v>31</v>
      </c>
      <c r="F17" s="48"/>
      <c r="G17" s="48"/>
      <c r="H17" s="48"/>
      <c r="I17" s="143" t="s">
        <v>32</v>
      </c>
      <c r="J17" s="36" t="s">
        <v>33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1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43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3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1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43" t="s">
        <v>29</v>
      </c>
      <c r="J22" s="36" t="s">
        <v>37</v>
      </c>
      <c r="K22" s="52"/>
    </row>
    <row r="23" s="1" customFormat="1" ht="18" customHeight="1">
      <c r="B23" s="47"/>
      <c r="C23" s="48"/>
      <c r="D23" s="48"/>
      <c r="E23" s="36" t="s">
        <v>38</v>
      </c>
      <c r="F23" s="48"/>
      <c r="G23" s="48"/>
      <c r="H23" s="48"/>
      <c r="I23" s="143" t="s">
        <v>32</v>
      </c>
      <c r="J23" s="36" t="s">
        <v>39</v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1"/>
      <c r="J24" s="48"/>
      <c r="K24" s="52"/>
    </row>
    <row r="25" s="1" customFormat="1" ht="14.4" customHeight="1">
      <c r="B25" s="47"/>
      <c r="C25" s="48"/>
      <c r="D25" s="41" t="s">
        <v>41</v>
      </c>
      <c r="E25" s="48"/>
      <c r="F25" s="48"/>
      <c r="G25" s="48"/>
      <c r="H25" s="48"/>
      <c r="I25" s="141"/>
      <c r="J25" s="48"/>
      <c r="K25" s="52"/>
    </row>
    <row r="26" s="7" customFormat="1" ht="270.75" customHeight="1">
      <c r="B26" s="145"/>
      <c r="C26" s="146"/>
      <c r="D26" s="146"/>
      <c r="E26" s="45" t="s">
        <v>174</v>
      </c>
      <c r="F26" s="45"/>
      <c r="G26" s="45"/>
      <c r="H26" s="45"/>
      <c r="I26" s="147"/>
      <c r="J26" s="146"/>
      <c r="K26" s="148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1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49"/>
      <c r="J28" s="83"/>
      <c r="K28" s="150"/>
    </row>
    <row r="29" s="1" customFormat="1" ht="25.44" customHeight="1">
      <c r="B29" s="47"/>
      <c r="C29" s="48"/>
      <c r="D29" s="151" t="s">
        <v>43</v>
      </c>
      <c r="E29" s="48"/>
      <c r="F29" s="48"/>
      <c r="G29" s="48"/>
      <c r="H29" s="48"/>
      <c r="I29" s="141"/>
      <c r="J29" s="152">
        <f>ROUND(J95,2)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49"/>
      <c r="J30" s="83"/>
      <c r="K30" s="150"/>
    </row>
    <row r="31" s="1" customFormat="1" ht="14.4" customHeight="1">
      <c r="B31" s="47"/>
      <c r="C31" s="48"/>
      <c r="D31" s="48"/>
      <c r="E31" s="48"/>
      <c r="F31" s="53" t="s">
        <v>45</v>
      </c>
      <c r="G31" s="48"/>
      <c r="H31" s="48"/>
      <c r="I31" s="153" t="s">
        <v>44</v>
      </c>
      <c r="J31" s="53" t="s">
        <v>46</v>
      </c>
      <c r="K31" s="52"/>
    </row>
    <row r="32" s="1" customFormat="1" ht="14.4" customHeight="1">
      <c r="B32" s="47"/>
      <c r="C32" s="48"/>
      <c r="D32" s="56" t="s">
        <v>47</v>
      </c>
      <c r="E32" s="56" t="s">
        <v>48</v>
      </c>
      <c r="F32" s="154">
        <f>ROUND(SUM(BE95:BE417), 2)</f>
        <v>0</v>
      </c>
      <c r="G32" s="48"/>
      <c r="H32" s="48"/>
      <c r="I32" s="155">
        <v>0.20999999999999999</v>
      </c>
      <c r="J32" s="154">
        <f>ROUND(ROUND((SUM(BE95:BE417)), 2)*I32, 2)</f>
        <v>0</v>
      </c>
      <c r="K32" s="52"/>
    </row>
    <row r="33" s="1" customFormat="1" ht="14.4" customHeight="1">
      <c r="B33" s="47"/>
      <c r="C33" s="48"/>
      <c r="D33" s="48"/>
      <c r="E33" s="56" t="s">
        <v>49</v>
      </c>
      <c r="F33" s="154">
        <f>ROUND(SUM(BF95:BF417), 2)</f>
        <v>0</v>
      </c>
      <c r="G33" s="48"/>
      <c r="H33" s="48"/>
      <c r="I33" s="155">
        <v>0.14999999999999999</v>
      </c>
      <c r="J33" s="154">
        <f>ROUND(ROUND((SUM(BF95:BF417)),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50</v>
      </c>
      <c r="F34" s="154">
        <f>ROUND(SUM(BG95:BG417), 2)</f>
        <v>0</v>
      </c>
      <c r="G34" s="48"/>
      <c r="H34" s="48"/>
      <c r="I34" s="155">
        <v>0.20999999999999999</v>
      </c>
      <c r="J34" s="154">
        <v>0</v>
      </c>
      <c r="K34" s="52"/>
    </row>
    <row r="35" hidden="1" s="1" customFormat="1" ht="14.4" customHeight="1">
      <c r="B35" s="47"/>
      <c r="C35" s="48"/>
      <c r="D35" s="48"/>
      <c r="E35" s="56" t="s">
        <v>51</v>
      </c>
      <c r="F35" s="154">
        <f>ROUND(SUM(BH95:BH417), 2)</f>
        <v>0</v>
      </c>
      <c r="G35" s="48"/>
      <c r="H35" s="48"/>
      <c r="I35" s="155">
        <v>0.14999999999999999</v>
      </c>
      <c r="J35" s="154">
        <v>0</v>
      </c>
      <c r="K35" s="52"/>
    </row>
    <row r="36" hidden="1" s="1" customFormat="1" ht="14.4" customHeight="1">
      <c r="B36" s="47"/>
      <c r="C36" s="48"/>
      <c r="D36" s="48"/>
      <c r="E36" s="56" t="s">
        <v>52</v>
      </c>
      <c r="F36" s="154">
        <f>ROUND(SUM(BI95:BI417), 2)</f>
        <v>0</v>
      </c>
      <c r="G36" s="48"/>
      <c r="H36" s="48"/>
      <c r="I36" s="155">
        <v>0</v>
      </c>
      <c r="J36" s="154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1"/>
      <c r="J37" s="48"/>
      <c r="K37" s="52"/>
    </row>
    <row r="38" s="1" customFormat="1" ht="25.44" customHeight="1">
      <c r="B38" s="47"/>
      <c r="C38" s="156"/>
      <c r="D38" s="157" t="s">
        <v>53</v>
      </c>
      <c r="E38" s="89"/>
      <c r="F38" s="89"/>
      <c r="G38" s="158" t="s">
        <v>54</v>
      </c>
      <c r="H38" s="159" t="s">
        <v>55</v>
      </c>
      <c r="I38" s="160"/>
      <c r="J38" s="161">
        <f>SUM(J29:J36)</f>
        <v>0</v>
      </c>
      <c r="K38" s="162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3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4"/>
      <c r="J43" s="72"/>
      <c r="K43" s="165"/>
    </row>
    <row r="44" s="1" customFormat="1" ht="36.96" customHeight="1">
      <c r="B44" s="47"/>
      <c r="C44" s="31" t="s">
        <v>111</v>
      </c>
      <c r="D44" s="48"/>
      <c r="E44" s="48"/>
      <c r="F44" s="48"/>
      <c r="G44" s="48"/>
      <c r="H44" s="48"/>
      <c r="I44" s="141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1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1"/>
      <c r="J46" s="48"/>
      <c r="K46" s="52"/>
    </row>
    <row r="47" s="1" customFormat="1" ht="16.5" customHeight="1">
      <c r="B47" s="47"/>
      <c r="C47" s="48"/>
      <c r="D47" s="48"/>
      <c r="E47" s="140" t="str">
        <f>E7</f>
        <v>OU a PRŠ Černovice – oprava oken na tělocvičně</v>
      </c>
      <c r="F47" s="41"/>
      <c r="G47" s="41"/>
      <c r="H47" s="41"/>
      <c r="I47" s="141"/>
      <c r="J47" s="48"/>
      <c r="K47" s="52"/>
    </row>
    <row r="48">
      <c r="B48" s="29"/>
      <c r="C48" s="41" t="s">
        <v>106</v>
      </c>
      <c r="D48" s="30"/>
      <c r="E48" s="30"/>
      <c r="F48" s="30"/>
      <c r="G48" s="30"/>
      <c r="H48" s="30"/>
      <c r="I48" s="139"/>
      <c r="J48" s="30"/>
      <c r="K48" s="32"/>
    </row>
    <row r="49" s="1" customFormat="1" ht="16.5" customHeight="1">
      <c r="B49" s="47"/>
      <c r="C49" s="48"/>
      <c r="D49" s="48"/>
      <c r="E49" s="140" t="s">
        <v>172</v>
      </c>
      <c r="F49" s="48"/>
      <c r="G49" s="48"/>
      <c r="H49" s="48"/>
      <c r="I49" s="141"/>
      <c r="J49" s="48"/>
      <c r="K49" s="52"/>
    </row>
    <row r="50" s="1" customFormat="1" ht="14.4" customHeight="1">
      <c r="B50" s="47"/>
      <c r="C50" s="41" t="s">
        <v>108</v>
      </c>
      <c r="D50" s="48"/>
      <c r="E50" s="48"/>
      <c r="F50" s="48"/>
      <c r="G50" s="48"/>
      <c r="H50" s="48"/>
      <c r="I50" s="141"/>
      <c r="J50" s="48"/>
      <c r="K50" s="52"/>
    </row>
    <row r="51" s="1" customFormat="1" ht="17.25" customHeight="1">
      <c r="B51" s="47"/>
      <c r="C51" s="48"/>
      <c r="D51" s="48"/>
      <c r="E51" s="142" t="str">
        <f>E11</f>
        <v>01-1 - Architektonicko-stavební řešení</v>
      </c>
      <c r="F51" s="48"/>
      <c r="G51" s="48"/>
      <c r="H51" s="48"/>
      <c r="I51" s="141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1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Černovice, ul. Dobešova, č.p. 10</v>
      </c>
      <c r="G53" s="48"/>
      <c r="H53" s="48"/>
      <c r="I53" s="143" t="s">
        <v>26</v>
      </c>
      <c r="J53" s="144" t="str">
        <f>IF(J14="","",J14)</f>
        <v>17. 1. 2018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1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Kraj Vysočina</v>
      </c>
      <c r="G55" s="48"/>
      <c r="H55" s="48"/>
      <c r="I55" s="143" t="s">
        <v>36</v>
      </c>
      <c r="J55" s="45" t="str">
        <f>E23</f>
        <v>PROJEKT CENTRUM NOVA s.r.o.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41"/>
      <c r="J56" s="166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1"/>
      <c r="J57" s="48"/>
      <c r="K57" s="52"/>
    </row>
    <row r="58" s="1" customFormat="1" ht="29.28" customHeight="1">
      <c r="B58" s="47"/>
      <c r="C58" s="167" t="s">
        <v>112</v>
      </c>
      <c r="D58" s="156"/>
      <c r="E58" s="156"/>
      <c r="F58" s="156"/>
      <c r="G58" s="156"/>
      <c r="H58" s="156"/>
      <c r="I58" s="168"/>
      <c r="J58" s="169" t="s">
        <v>113</v>
      </c>
      <c r="K58" s="170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1"/>
      <c r="J59" s="48"/>
      <c r="K59" s="52"/>
    </row>
    <row r="60" s="1" customFormat="1" ht="29.28" customHeight="1">
      <c r="B60" s="47"/>
      <c r="C60" s="171" t="s">
        <v>114</v>
      </c>
      <c r="D60" s="48"/>
      <c r="E60" s="48"/>
      <c r="F60" s="48"/>
      <c r="G60" s="48"/>
      <c r="H60" s="48"/>
      <c r="I60" s="141"/>
      <c r="J60" s="152">
        <f>J95</f>
        <v>0</v>
      </c>
      <c r="K60" s="52"/>
      <c r="AU60" s="25" t="s">
        <v>115</v>
      </c>
    </row>
    <row r="61" s="8" customFormat="1" ht="24.96" customHeight="1">
      <c r="B61" s="172"/>
      <c r="C61" s="173"/>
      <c r="D61" s="174" t="s">
        <v>175</v>
      </c>
      <c r="E61" s="175"/>
      <c r="F61" s="175"/>
      <c r="G61" s="175"/>
      <c r="H61" s="175"/>
      <c r="I61" s="176"/>
      <c r="J61" s="177">
        <f>J96</f>
        <v>0</v>
      </c>
      <c r="K61" s="178"/>
    </row>
    <row r="62" s="9" customFormat="1" ht="19.92" customHeight="1">
      <c r="B62" s="179"/>
      <c r="C62" s="180"/>
      <c r="D62" s="181" t="s">
        <v>176</v>
      </c>
      <c r="E62" s="182"/>
      <c r="F62" s="182"/>
      <c r="G62" s="182"/>
      <c r="H62" s="182"/>
      <c r="I62" s="183"/>
      <c r="J62" s="184">
        <f>J97</f>
        <v>0</v>
      </c>
      <c r="K62" s="185"/>
    </row>
    <row r="63" s="9" customFormat="1" ht="19.92" customHeight="1">
      <c r="B63" s="179"/>
      <c r="C63" s="180"/>
      <c r="D63" s="181" t="s">
        <v>177</v>
      </c>
      <c r="E63" s="182"/>
      <c r="F63" s="182"/>
      <c r="G63" s="182"/>
      <c r="H63" s="182"/>
      <c r="I63" s="183"/>
      <c r="J63" s="184">
        <f>J174</f>
        <v>0</v>
      </c>
      <c r="K63" s="185"/>
    </row>
    <row r="64" s="9" customFormat="1" ht="19.92" customHeight="1">
      <c r="B64" s="179"/>
      <c r="C64" s="180"/>
      <c r="D64" s="181" t="s">
        <v>178</v>
      </c>
      <c r="E64" s="182"/>
      <c r="F64" s="182"/>
      <c r="G64" s="182"/>
      <c r="H64" s="182"/>
      <c r="I64" s="183"/>
      <c r="J64" s="184">
        <f>J244</f>
        <v>0</v>
      </c>
      <c r="K64" s="185"/>
    </row>
    <row r="65" s="9" customFormat="1" ht="19.92" customHeight="1">
      <c r="B65" s="179"/>
      <c r="C65" s="180"/>
      <c r="D65" s="181" t="s">
        <v>179</v>
      </c>
      <c r="E65" s="182"/>
      <c r="F65" s="182"/>
      <c r="G65" s="182"/>
      <c r="H65" s="182"/>
      <c r="I65" s="183"/>
      <c r="J65" s="184">
        <f>J265</f>
        <v>0</v>
      </c>
      <c r="K65" s="185"/>
    </row>
    <row r="66" s="8" customFormat="1" ht="24.96" customHeight="1">
      <c r="B66" s="172"/>
      <c r="C66" s="173"/>
      <c r="D66" s="174" t="s">
        <v>180</v>
      </c>
      <c r="E66" s="175"/>
      <c r="F66" s="175"/>
      <c r="G66" s="175"/>
      <c r="H66" s="175"/>
      <c r="I66" s="176"/>
      <c r="J66" s="177">
        <f>J268</f>
        <v>0</v>
      </c>
      <c r="K66" s="178"/>
    </row>
    <row r="67" s="9" customFormat="1" ht="19.92" customHeight="1">
      <c r="B67" s="179"/>
      <c r="C67" s="180"/>
      <c r="D67" s="181" t="s">
        <v>181</v>
      </c>
      <c r="E67" s="182"/>
      <c r="F67" s="182"/>
      <c r="G67" s="182"/>
      <c r="H67" s="182"/>
      <c r="I67" s="183"/>
      <c r="J67" s="184">
        <f>J269</f>
        <v>0</v>
      </c>
      <c r="K67" s="185"/>
    </row>
    <row r="68" s="9" customFormat="1" ht="19.92" customHeight="1">
      <c r="B68" s="179"/>
      <c r="C68" s="180"/>
      <c r="D68" s="181" t="s">
        <v>182</v>
      </c>
      <c r="E68" s="182"/>
      <c r="F68" s="182"/>
      <c r="G68" s="182"/>
      <c r="H68" s="182"/>
      <c r="I68" s="183"/>
      <c r="J68" s="184">
        <f>J280</f>
        <v>0</v>
      </c>
      <c r="K68" s="185"/>
    </row>
    <row r="69" s="9" customFormat="1" ht="19.92" customHeight="1">
      <c r="B69" s="179"/>
      <c r="C69" s="180"/>
      <c r="D69" s="181" t="s">
        <v>183</v>
      </c>
      <c r="E69" s="182"/>
      <c r="F69" s="182"/>
      <c r="G69" s="182"/>
      <c r="H69" s="182"/>
      <c r="I69" s="183"/>
      <c r="J69" s="184">
        <f>J345</f>
        <v>0</v>
      </c>
      <c r="K69" s="185"/>
    </row>
    <row r="70" s="9" customFormat="1" ht="19.92" customHeight="1">
      <c r="B70" s="179"/>
      <c r="C70" s="180"/>
      <c r="D70" s="181" t="s">
        <v>184</v>
      </c>
      <c r="E70" s="182"/>
      <c r="F70" s="182"/>
      <c r="G70" s="182"/>
      <c r="H70" s="182"/>
      <c r="I70" s="183"/>
      <c r="J70" s="184">
        <f>J358</f>
        <v>0</v>
      </c>
      <c r="K70" s="185"/>
    </row>
    <row r="71" s="9" customFormat="1" ht="19.92" customHeight="1">
      <c r="B71" s="179"/>
      <c r="C71" s="180"/>
      <c r="D71" s="181" t="s">
        <v>185</v>
      </c>
      <c r="E71" s="182"/>
      <c r="F71" s="182"/>
      <c r="G71" s="182"/>
      <c r="H71" s="182"/>
      <c r="I71" s="183"/>
      <c r="J71" s="184">
        <f>J377</f>
        <v>0</v>
      </c>
      <c r="K71" s="185"/>
    </row>
    <row r="72" s="9" customFormat="1" ht="19.92" customHeight="1">
      <c r="B72" s="179"/>
      <c r="C72" s="180"/>
      <c r="D72" s="181" t="s">
        <v>186</v>
      </c>
      <c r="E72" s="182"/>
      <c r="F72" s="182"/>
      <c r="G72" s="182"/>
      <c r="H72" s="182"/>
      <c r="I72" s="183"/>
      <c r="J72" s="184">
        <f>J394</f>
        <v>0</v>
      </c>
      <c r="K72" s="185"/>
    </row>
    <row r="73" s="9" customFormat="1" ht="19.92" customHeight="1">
      <c r="B73" s="179"/>
      <c r="C73" s="180"/>
      <c r="D73" s="181" t="s">
        <v>187</v>
      </c>
      <c r="E73" s="182"/>
      <c r="F73" s="182"/>
      <c r="G73" s="182"/>
      <c r="H73" s="182"/>
      <c r="I73" s="183"/>
      <c r="J73" s="184">
        <f>J402</f>
        <v>0</v>
      </c>
      <c r="K73" s="185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1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3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64"/>
      <c r="J79" s="72"/>
      <c r="K79" s="72"/>
      <c r="L79" s="47"/>
    </row>
    <row r="80" s="1" customFormat="1" ht="36.96" customHeight="1">
      <c r="B80" s="47"/>
      <c r="C80" s="73" t="s">
        <v>118</v>
      </c>
      <c r="L80" s="47"/>
    </row>
    <row r="81" s="1" customFormat="1" ht="6.96" customHeight="1">
      <c r="B81" s="47"/>
      <c r="L81" s="47"/>
    </row>
    <row r="82" s="1" customFormat="1" ht="14.4" customHeight="1">
      <c r="B82" s="47"/>
      <c r="C82" s="75" t="s">
        <v>19</v>
      </c>
      <c r="L82" s="47"/>
    </row>
    <row r="83" s="1" customFormat="1" ht="16.5" customHeight="1">
      <c r="B83" s="47"/>
      <c r="E83" s="186" t="str">
        <f>E7</f>
        <v>OU a PRŠ Černovice – oprava oken na tělocvičně</v>
      </c>
      <c r="F83" s="75"/>
      <c r="G83" s="75"/>
      <c r="H83" s="75"/>
      <c r="L83" s="47"/>
    </row>
    <row r="84">
      <c r="B84" s="29"/>
      <c r="C84" s="75" t="s">
        <v>106</v>
      </c>
      <c r="L84" s="29"/>
    </row>
    <row r="85" s="1" customFormat="1" ht="16.5" customHeight="1">
      <c r="B85" s="47"/>
      <c r="E85" s="186" t="s">
        <v>172</v>
      </c>
      <c r="F85" s="1"/>
      <c r="G85" s="1"/>
      <c r="H85" s="1"/>
      <c r="L85" s="47"/>
    </row>
    <row r="86" s="1" customFormat="1" ht="14.4" customHeight="1">
      <c r="B86" s="47"/>
      <c r="C86" s="75" t="s">
        <v>108</v>
      </c>
      <c r="L86" s="47"/>
    </row>
    <row r="87" s="1" customFormat="1" ht="17.25" customHeight="1">
      <c r="B87" s="47"/>
      <c r="E87" s="78" t="str">
        <f>E11</f>
        <v>01-1 - Architektonicko-stavební řešení</v>
      </c>
      <c r="F87" s="1"/>
      <c r="G87" s="1"/>
      <c r="H87" s="1"/>
      <c r="L87" s="47"/>
    </row>
    <row r="88" s="1" customFormat="1" ht="6.96" customHeight="1">
      <c r="B88" s="47"/>
      <c r="L88" s="47"/>
    </row>
    <row r="89" s="1" customFormat="1" ht="18" customHeight="1">
      <c r="B89" s="47"/>
      <c r="C89" s="75" t="s">
        <v>24</v>
      </c>
      <c r="F89" s="187" t="str">
        <f>F14</f>
        <v>Černovice, ul. Dobešova, č.p. 10</v>
      </c>
      <c r="I89" s="188" t="s">
        <v>26</v>
      </c>
      <c r="J89" s="80" t="str">
        <f>IF(J14="","",J14)</f>
        <v>17. 1. 2018</v>
      </c>
      <c r="L89" s="47"/>
    </row>
    <row r="90" s="1" customFormat="1" ht="6.96" customHeight="1">
      <c r="B90" s="47"/>
      <c r="L90" s="47"/>
    </row>
    <row r="91" s="1" customFormat="1">
      <c r="B91" s="47"/>
      <c r="C91" s="75" t="s">
        <v>28</v>
      </c>
      <c r="F91" s="187" t="str">
        <f>E17</f>
        <v>Kraj Vysočina</v>
      </c>
      <c r="I91" s="188" t="s">
        <v>36</v>
      </c>
      <c r="J91" s="187" t="str">
        <f>E23</f>
        <v>PROJEKT CENTRUM NOVA s.r.o.</v>
      </c>
      <c r="L91" s="47"/>
    </row>
    <row r="92" s="1" customFormat="1" ht="14.4" customHeight="1">
      <c r="B92" s="47"/>
      <c r="C92" s="75" t="s">
        <v>34</v>
      </c>
      <c r="F92" s="187" t="str">
        <f>IF(E20="","",E20)</f>
        <v/>
      </c>
      <c r="L92" s="47"/>
    </row>
    <row r="93" s="1" customFormat="1" ht="10.32" customHeight="1">
      <c r="B93" s="47"/>
      <c r="L93" s="47"/>
    </row>
    <row r="94" s="10" customFormat="1" ht="29.28" customHeight="1">
      <c r="B94" s="189"/>
      <c r="C94" s="190" t="s">
        <v>119</v>
      </c>
      <c r="D94" s="191" t="s">
        <v>62</v>
      </c>
      <c r="E94" s="191" t="s">
        <v>58</v>
      </c>
      <c r="F94" s="191" t="s">
        <v>120</v>
      </c>
      <c r="G94" s="191" t="s">
        <v>121</v>
      </c>
      <c r="H94" s="191" t="s">
        <v>122</v>
      </c>
      <c r="I94" s="192" t="s">
        <v>123</v>
      </c>
      <c r="J94" s="191" t="s">
        <v>113</v>
      </c>
      <c r="K94" s="193" t="s">
        <v>124</v>
      </c>
      <c r="L94" s="189"/>
      <c r="M94" s="93" t="s">
        <v>125</v>
      </c>
      <c r="N94" s="94" t="s">
        <v>47</v>
      </c>
      <c r="O94" s="94" t="s">
        <v>126</v>
      </c>
      <c r="P94" s="94" t="s">
        <v>127</v>
      </c>
      <c r="Q94" s="94" t="s">
        <v>128</v>
      </c>
      <c r="R94" s="94" t="s">
        <v>129</v>
      </c>
      <c r="S94" s="94" t="s">
        <v>130</v>
      </c>
      <c r="T94" s="95" t="s">
        <v>131</v>
      </c>
    </row>
    <row r="95" s="1" customFormat="1" ht="29.28" customHeight="1">
      <c r="B95" s="47"/>
      <c r="C95" s="97" t="s">
        <v>114</v>
      </c>
      <c r="J95" s="194">
        <f>BK95</f>
        <v>0</v>
      </c>
      <c r="L95" s="47"/>
      <c r="M95" s="96"/>
      <c r="N95" s="83"/>
      <c r="O95" s="83"/>
      <c r="P95" s="195">
        <f>P96+P268</f>
        <v>0</v>
      </c>
      <c r="Q95" s="83"/>
      <c r="R95" s="195">
        <f>R96+R268</f>
        <v>6.1793542100000014</v>
      </c>
      <c r="S95" s="83"/>
      <c r="T95" s="196">
        <f>T96+T268</f>
        <v>3.9342060000000001</v>
      </c>
      <c r="AT95" s="25" t="s">
        <v>76</v>
      </c>
      <c r="AU95" s="25" t="s">
        <v>115</v>
      </c>
      <c r="BK95" s="197">
        <f>BK96+BK268</f>
        <v>0</v>
      </c>
    </row>
    <row r="96" s="11" customFormat="1" ht="37.44" customHeight="1">
      <c r="B96" s="198"/>
      <c r="D96" s="199" t="s">
        <v>76</v>
      </c>
      <c r="E96" s="200" t="s">
        <v>188</v>
      </c>
      <c r="F96" s="200" t="s">
        <v>189</v>
      </c>
      <c r="I96" s="201"/>
      <c r="J96" s="202">
        <f>BK96</f>
        <v>0</v>
      </c>
      <c r="L96" s="198"/>
      <c r="M96" s="203"/>
      <c r="N96" s="204"/>
      <c r="O96" s="204"/>
      <c r="P96" s="205">
        <f>P97+P174+P244+P265</f>
        <v>0</v>
      </c>
      <c r="Q96" s="204"/>
      <c r="R96" s="205">
        <f>R97+R174+R244+R265</f>
        <v>3.7742734100000006</v>
      </c>
      <c r="S96" s="204"/>
      <c r="T96" s="206">
        <f>T97+T174+T244+T265</f>
        <v>3.8307899999999999</v>
      </c>
      <c r="AR96" s="199" t="s">
        <v>84</v>
      </c>
      <c r="AT96" s="207" t="s">
        <v>76</v>
      </c>
      <c r="AU96" s="207" t="s">
        <v>77</v>
      </c>
      <c r="AY96" s="199" t="s">
        <v>135</v>
      </c>
      <c r="BK96" s="208">
        <f>BK97+BK174+BK244+BK265</f>
        <v>0</v>
      </c>
    </row>
    <row r="97" s="11" customFormat="1" ht="19.92" customHeight="1">
      <c r="B97" s="198"/>
      <c r="D97" s="199" t="s">
        <v>76</v>
      </c>
      <c r="E97" s="209" t="s">
        <v>162</v>
      </c>
      <c r="F97" s="209" t="s">
        <v>190</v>
      </c>
      <c r="I97" s="201"/>
      <c r="J97" s="210">
        <f>BK97</f>
        <v>0</v>
      </c>
      <c r="L97" s="198"/>
      <c r="M97" s="203"/>
      <c r="N97" s="204"/>
      <c r="O97" s="204"/>
      <c r="P97" s="205">
        <f>SUM(P98:P173)</f>
        <v>0</v>
      </c>
      <c r="Q97" s="204"/>
      <c r="R97" s="205">
        <f>SUM(R98:R173)</f>
        <v>3.7609420100000004</v>
      </c>
      <c r="S97" s="204"/>
      <c r="T97" s="206">
        <f>SUM(T98:T173)</f>
        <v>0</v>
      </c>
      <c r="AR97" s="199" t="s">
        <v>84</v>
      </c>
      <c r="AT97" s="207" t="s">
        <v>76</v>
      </c>
      <c r="AU97" s="207" t="s">
        <v>84</v>
      </c>
      <c r="AY97" s="199" t="s">
        <v>135</v>
      </c>
      <c r="BK97" s="208">
        <f>SUM(BK98:BK173)</f>
        <v>0</v>
      </c>
    </row>
    <row r="98" s="1" customFormat="1" ht="16.5" customHeight="1">
      <c r="B98" s="211"/>
      <c r="C98" s="212" t="s">
        <v>84</v>
      </c>
      <c r="D98" s="212" t="s">
        <v>137</v>
      </c>
      <c r="E98" s="213" t="s">
        <v>191</v>
      </c>
      <c r="F98" s="214" t="s">
        <v>192</v>
      </c>
      <c r="G98" s="215" t="s">
        <v>193</v>
      </c>
      <c r="H98" s="216">
        <v>25.757999999999999</v>
      </c>
      <c r="I98" s="217"/>
      <c r="J98" s="218">
        <f>ROUND(I98*H98,2)</f>
        <v>0</v>
      </c>
      <c r="K98" s="214" t="s">
        <v>194</v>
      </c>
      <c r="L98" s="47"/>
      <c r="M98" s="219" t="s">
        <v>5</v>
      </c>
      <c r="N98" s="220" t="s">
        <v>48</v>
      </c>
      <c r="O98" s="48"/>
      <c r="P98" s="221">
        <f>O98*H98</f>
        <v>0</v>
      </c>
      <c r="Q98" s="221">
        <v>0.00025999999999999998</v>
      </c>
      <c r="R98" s="221">
        <f>Q98*H98</f>
        <v>0.0066970799999999994</v>
      </c>
      <c r="S98" s="221">
        <v>0</v>
      </c>
      <c r="T98" s="222">
        <f>S98*H98</f>
        <v>0</v>
      </c>
      <c r="AR98" s="25" t="s">
        <v>134</v>
      </c>
      <c r="AT98" s="25" t="s">
        <v>137</v>
      </c>
      <c r="AU98" s="25" t="s">
        <v>87</v>
      </c>
      <c r="AY98" s="25" t="s">
        <v>135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25" t="s">
        <v>84</v>
      </c>
      <c r="BK98" s="223">
        <f>ROUND(I98*H98,2)</f>
        <v>0</v>
      </c>
      <c r="BL98" s="25" t="s">
        <v>134</v>
      </c>
      <c r="BM98" s="25" t="s">
        <v>195</v>
      </c>
    </row>
    <row r="99" s="1" customFormat="1">
      <c r="B99" s="47"/>
      <c r="D99" s="224" t="s">
        <v>142</v>
      </c>
      <c r="F99" s="225" t="s">
        <v>196</v>
      </c>
      <c r="I99" s="226"/>
      <c r="L99" s="47"/>
      <c r="M99" s="227"/>
      <c r="N99" s="48"/>
      <c r="O99" s="48"/>
      <c r="P99" s="48"/>
      <c r="Q99" s="48"/>
      <c r="R99" s="48"/>
      <c r="S99" s="48"/>
      <c r="T99" s="86"/>
      <c r="AT99" s="25" t="s">
        <v>142</v>
      </c>
      <c r="AU99" s="25" t="s">
        <v>87</v>
      </c>
    </row>
    <row r="100" s="12" customFormat="1">
      <c r="B100" s="231"/>
      <c r="D100" s="224" t="s">
        <v>197</v>
      </c>
      <c r="E100" s="232" t="s">
        <v>5</v>
      </c>
      <c r="F100" s="233" t="s">
        <v>198</v>
      </c>
      <c r="H100" s="232" t="s">
        <v>5</v>
      </c>
      <c r="I100" s="234"/>
      <c r="L100" s="231"/>
      <c r="M100" s="235"/>
      <c r="N100" s="236"/>
      <c r="O100" s="236"/>
      <c r="P100" s="236"/>
      <c r="Q100" s="236"/>
      <c r="R100" s="236"/>
      <c r="S100" s="236"/>
      <c r="T100" s="237"/>
      <c r="AT100" s="232" t="s">
        <v>197</v>
      </c>
      <c r="AU100" s="232" t="s">
        <v>87</v>
      </c>
      <c r="AV100" s="12" t="s">
        <v>84</v>
      </c>
      <c r="AW100" s="12" t="s">
        <v>40</v>
      </c>
      <c r="AX100" s="12" t="s">
        <v>77</v>
      </c>
      <c r="AY100" s="232" t="s">
        <v>135</v>
      </c>
    </row>
    <row r="101" s="13" customFormat="1">
      <c r="B101" s="238"/>
      <c r="D101" s="224" t="s">
        <v>197</v>
      </c>
      <c r="E101" s="239" t="s">
        <v>5</v>
      </c>
      <c r="F101" s="240" t="s">
        <v>199</v>
      </c>
      <c r="H101" s="241">
        <v>25.757999999999999</v>
      </c>
      <c r="I101" s="242"/>
      <c r="L101" s="238"/>
      <c r="M101" s="243"/>
      <c r="N101" s="244"/>
      <c r="O101" s="244"/>
      <c r="P101" s="244"/>
      <c r="Q101" s="244"/>
      <c r="R101" s="244"/>
      <c r="S101" s="244"/>
      <c r="T101" s="245"/>
      <c r="AT101" s="239" t="s">
        <v>197</v>
      </c>
      <c r="AU101" s="239" t="s">
        <v>87</v>
      </c>
      <c r="AV101" s="13" t="s">
        <v>87</v>
      </c>
      <c r="AW101" s="13" t="s">
        <v>40</v>
      </c>
      <c r="AX101" s="13" t="s">
        <v>77</v>
      </c>
      <c r="AY101" s="239" t="s">
        <v>135</v>
      </c>
    </row>
    <row r="102" s="14" customFormat="1">
      <c r="B102" s="246"/>
      <c r="D102" s="224" t="s">
        <v>197</v>
      </c>
      <c r="E102" s="247" t="s">
        <v>5</v>
      </c>
      <c r="F102" s="248" t="s">
        <v>200</v>
      </c>
      <c r="H102" s="249">
        <v>25.757999999999999</v>
      </c>
      <c r="I102" s="250"/>
      <c r="L102" s="246"/>
      <c r="M102" s="251"/>
      <c r="N102" s="252"/>
      <c r="O102" s="252"/>
      <c r="P102" s="252"/>
      <c r="Q102" s="252"/>
      <c r="R102" s="252"/>
      <c r="S102" s="252"/>
      <c r="T102" s="253"/>
      <c r="AT102" s="247" t="s">
        <v>197</v>
      </c>
      <c r="AU102" s="247" t="s">
        <v>87</v>
      </c>
      <c r="AV102" s="14" t="s">
        <v>134</v>
      </c>
      <c r="AW102" s="14" t="s">
        <v>40</v>
      </c>
      <c r="AX102" s="14" t="s">
        <v>84</v>
      </c>
      <c r="AY102" s="247" t="s">
        <v>135</v>
      </c>
    </row>
    <row r="103" s="1" customFormat="1" ht="16.5" customHeight="1">
      <c r="B103" s="211"/>
      <c r="C103" s="212" t="s">
        <v>87</v>
      </c>
      <c r="D103" s="212" t="s">
        <v>137</v>
      </c>
      <c r="E103" s="213" t="s">
        <v>201</v>
      </c>
      <c r="F103" s="214" t="s">
        <v>202</v>
      </c>
      <c r="G103" s="215" t="s">
        <v>193</v>
      </c>
      <c r="H103" s="216">
        <v>25.757999999999999</v>
      </c>
      <c r="I103" s="217"/>
      <c r="J103" s="218">
        <f>ROUND(I103*H103,2)</f>
        <v>0</v>
      </c>
      <c r="K103" s="214" t="s">
        <v>5</v>
      </c>
      <c r="L103" s="47"/>
      <c r="M103" s="219" t="s">
        <v>5</v>
      </c>
      <c r="N103" s="220" t="s">
        <v>48</v>
      </c>
      <c r="O103" s="48"/>
      <c r="P103" s="221">
        <f>O103*H103</f>
        <v>0</v>
      </c>
      <c r="Q103" s="221">
        <v>0.033579999999999999</v>
      </c>
      <c r="R103" s="221">
        <f>Q103*H103</f>
        <v>0.86495363999999997</v>
      </c>
      <c r="S103" s="221">
        <v>0</v>
      </c>
      <c r="T103" s="222">
        <f>S103*H103</f>
        <v>0</v>
      </c>
      <c r="AR103" s="25" t="s">
        <v>134</v>
      </c>
      <c r="AT103" s="25" t="s">
        <v>137</v>
      </c>
      <c r="AU103" s="25" t="s">
        <v>87</v>
      </c>
      <c r="AY103" s="25" t="s">
        <v>135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25" t="s">
        <v>84</v>
      </c>
      <c r="BK103" s="223">
        <f>ROUND(I103*H103,2)</f>
        <v>0</v>
      </c>
      <c r="BL103" s="25" t="s">
        <v>134</v>
      </c>
      <c r="BM103" s="25" t="s">
        <v>203</v>
      </c>
    </row>
    <row r="104" s="1" customFormat="1" ht="16.5" customHeight="1">
      <c r="B104" s="211"/>
      <c r="C104" s="212" t="s">
        <v>148</v>
      </c>
      <c r="D104" s="212" t="s">
        <v>137</v>
      </c>
      <c r="E104" s="213" t="s">
        <v>204</v>
      </c>
      <c r="F104" s="214" t="s">
        <v>205</v>
      </c>
      <c r="G104" s="215" t="s">
        <v>193</v>
      </c>
      <c r="H104" s="216">
        <v>108.47199999999999</v>
      </c>
      <c r="I104" s="217"/>
      <c r="J104" s="218">
        <f>ROUND(I104*H104,2)</f>
        <v>0</v>
      </c>
      <c r="K104" s="214" t="s">
        <v>194</v>
      </c>
      <c r="L104" s="47"/>
      <c r="M104" s="219" t="s">
        <v>5</v>
      </c>
      <c r="N104" s="220" t="s">
        <v>48</v>
      </c>
      <c r="O104" s="48"/>
      <c r="P104" s="221">
        <f>O104*H104</f>
        <v>0</v>
      </c>
      <c r="Q104" s="221">
        <v>0.00024000000000000001</v>
      </c>
      <c r="R104" s="221">
        <f>Q104*H104</f>
        <v>0.026033279999999999</v>
      </c>
      <c r="S104" s="221">
        <v>0</v>
      </c>
      <c r="T104" s="222">
        <f>S104*H104</f>
        <v>0</v>
      </c>
      <c r="AR104" s="25" t="s">
        <v>134</v>
      </c>
      <c r="AT104" s="25" t="s">
        <v>137</v>
      </c>
      <c r="AU104" s="25" t="s">
        <v>87</v>
      </c>
      <c r="AY104" s="25" t="s">
        <v>135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25" t="s">
        <v>84</v>
      </c>
      <c r="BK104" s="223">
        <f>ROUND(I104*H104,2)</f>
        <v>0</v>
      </c>
      <c r="BL104" s="25" t="s">
        <v>134</v>
      </c>
      <c r="BM104" s="25" t="s">
        <v>206</v>
      </c>
    </row>
    <row r="105" s="1" customFormat="1">
      <c r="B105" s="47"/>
      <c r="D105" s="224" t="s">
        <v>142</v>
      </c>
      <c r="F105" s="225" t="s">
        <v>207</v>
      </c>
      <c r="I105" s="226"/>
      <c r="L105" s="47"/>
      <c r="M105" s="227"/>
      <c r="N105" s="48"/>
      <c r="O105" s="48"/>
      <c r="P105" s="48"/>
      <c r="Q105" s="48"/>
      <c r="R105" s="48"/>
      <c r="S105" s="48"/>
      <c r="T105" s="86"/>
      <c r="AT105" s="25" t="s">
        <v>142</v>
      </c>
      <c r="AU105" s="25" t="s">
        <v>87</v>
      </c>
    </row>
    <row r="106" s="12" customFormat="1">
      <c r="B106" s="231"/>
      <c r="D106" s="224" t="s">
        <v>197</v>
      </c>
      <c r="E106" s="232" t="s">
        <v>5</v>
      </c>
      <c r="F106" s="233" t="s">
        <v>208</v>
      </c>
      <c r="H106" s="232" t="s">
        <v>5</v>
      </c>
      <c r="I106" s="234"/>
      <c r="L106" s="231"/>
      <c r="M106" s="235"/>
      <c r="N106" s="236"/>
      <c r="O106" s="236"/>
      <c r="P106" s="236"/>
      <c r="Q106" s="236"/>
      <c r="R106" s="236"/>
      <c r="S106" s="236"/>
      <c r="T106" s="237"/>
      <c r="AT106" s="232" t="s">
        <v>197</v>
      </c>
      <c r="AU106" s="232" t="s">
        <v>87</v>
      </c>
      <c r="AV106" s="12" t="s">
        <v>84</v>
      </c>
      <c r="AW106" s="12" t="s">
        <v>40</v>
      </c>
      <c r="AX106" s="12" t="s">
        <v>77</v>
      </c>
      <c r="AY106" s="232" t="s">
        <v>135</v>
      </c>
    </row>
    <row r="107" s="13" customFormat="1">
      <c r="B107" s="238"/>
      <c r="D107" s="224" t="s">
        <v>197</v>
      </c>
      <c r="E107" s="239" t="s">
        <v>5</v>
      </c>
      <c r="F107" s="240" t="s">
        <v>209</v>
      </c>
      <c r="H107" s="241">
        <v>3.6000000000000001</v>
      </c>
      <c r="I107" s="242"/>
      <c r="L107" s="238"/>
      <c r="M107" s="243"/>
      <c r="N107" s="244"/>
      <c r="O107" s="244"/>
      <c r="P107" s="244"/>
      <c r="Q107" s="244"/>
      <c r="R107" s="244"/>
      <c r="S107" s="244"/>
      <c r="T107" s="245"/>
      <c r="AT107" s="239" t="s">
        <v>197</v>
      </c>
      <c r="AU107" s="239" t="s">
        <v>87</v>
      </c>
      <c r="AV107" s="13" t="s">
        <v>87</v>
      </c>
      <c r="AW107" s="13" t="s">
        <v>40</v>
      </c>
      <c r="AX107" s="13" t="s">
        <v>77</v>
      </c>
      <c r="AY107" s="239" t="s">
        <v>135</v>
      </c>
    </row>
    <row r="108" s="13" customFormat="1">
      <c r="B108" s="238"/>
      <c r="D108" s="224" t="s">
        <v>197</v>
      </c>
      <c r="E108" s="239" t="s">
        <v>5</v>
      </c>
      <c r="F108" s="240" t="s">
        <v>210</v>
      </c>
      <c r="H108" s="241">
        <v>6.2999999999999998</v>
      </c>
      <c r="I108" s="242"/>
      <c r="L108" s="238"/>
      <c r="M108" s="243"/>
      <c r="N108" s="244"/>
      <c r="O108" s="244"/>
      <c r="P108" s="244"/>
      <c r="Q108" s="244"/>
      <c r="R108" s="244"/>
      <c r="S108" s="244"/>
      <c r="T108" s="245"/>
      <c r="AT108" s="239" t="s">
        <v>197</v>
      </c>
      <c r="AU108" s="239" t="s">
        <v>87</v>
      </c>
      <c r="AV108" s="13" t="s">
        <v>87</v>
      </c>
      <c r="AW108" s="13" t="s">
        <v>40</v>
      </c>
      <c r="AX108" s="13" t="s">
        <v>77</v>
      </c>
      <c r="AY108" s="239" t="s">
        <v>135</v>
      </c>
    </row>
    <row r="109" s="13" customFormat="1">
      <c r="B109" s="238"/>
      <c r="D109" s="224" t="s">
        <v>197</v>
      </c>
      <c r="E109" s="239" t="s">
        <v>5</v>
      </c>
      <c r="F109" s="240" t="s">
        <v>211</v>
      </c>
      <c r="H109" s="241">
        <v>12.6</v>
      </c>
      <c r="I109" s="242"/>
      <c r="L109" s="238"/>
      <c r="M109" s="243"/>
      <c r="N109" s="244"/>
      <c r="O109" s="244"/>
      <c r="P109" s="244"/>
      <c r="Q109" s="244"/>
      <c r="R109" s="244"/>
      <c r="S109" s="244"/>
      <c r="T109" s="245"/>
      <c r="AT109" s="239" t="s">
        <v>197</v>
      </c>
      <c r="AU109" s="239" t="s">
        <v>87</v>
      </c>
      <c r="AV109" s="13" t="s">
        <v>87</v>
      </c>
      <c r="AW109" s="13" t="s">
        <v>40</v>
      </c>
      <c r="AX109" s="13" t="s">
        <v>77</v>
      </c>
      <c r="AY109" s="239" t="s">
        <v>135</v>
      </c>
    </row>
    <row r="110" s="13" customFormat="1">
      <c r="B110" s="238"/>
      <c r="D110" s="224" t="s">
        <v>197</v>
      </c>
      <c r="E110" s="239" t="s">
        <v>5</v>
      </c>
      <c r="F110" s="240" t="s">
        <v>212</v>
      </c>
      <c r="H110" s="241">
        <v>3.6000000000000001</v>
      </c>
      <c r="I110" s="242"/>
      <c r="L110" s="238"/>
      <c r="M110" s="243"/>
      <c r="N110" s="244"/>
      <c r="O110" s="244"/>
      <c r="P110" s="244"/>
      <c r="Q110" s="244"/>
      <c r="R110" s="244"/>
      <c r="S110" s="244"/>
      <c r="T110" s="245"/>
      <c r="AT110" s="239" t="s">
        <v>197</v>
      </c>
      <c r="AU110" s="239" t="s">
        <v>87</v>
      </c>
      <c r="AV110" s="13" t="s">
        <v>87</v>
      </c>
      <c r="AW110" s="13" t="s">
        <v>40</v>
      </c>
      <c r="AX110" s="13" t="s">
        <v>77</v>
      </c>
      <c r="AY110" s="239" t="s">
        <v>135</v>
      </c>
    </row>
    <row r="111" s="13" customFormat="1">
      <c r="B111" s="238"/>
      <c r="D111" s="224" t="s">
        <v>197</v>
      </c>
      <c r="E111" s="239" t="s">
        <v>5</v>
      </c>
      <c r="F111" s="240" t="s">
        <v>213</v>
      </c>
      <c r="H111" s="241">
        <v>7.2000000000000002</v>
      </c>
      <c r="I111" s="242"/>
      <c r="L111" s="238"/>
      <c r="M111" s="243"/>
      <c r="N111" s="244"/>
      <c r="O111" s="244"/>
      <c r="P111" s="244"/>
      <c r="Q111" s="244"/>
      <c r="R111" s="244"/>
      <c r="S111" s="244"/>
      <c r="T111" s="245"/>
      <c r="AT111" s="239" t="s">
        <v>197</v>
      </c>
      <c r="AU111" s="239" t="s">
        <v>87</v>
      </c>
      <c r="AV111" s="13" t="s">
        <v>87</v>
      </c>
      <c r="AW111" s="13" t="s">
        <v>40</v>
      </c>
      <c r="AX111" s="13" t="s">
        <v>77</v>
      </c>
      <c r="AY111" s="239" t="s">
        <v>135</v>
      </c>
    </row>
    <row r="112" s="13" customFormat="1">
      <c r="B112" s="238"/>
      <c r="D112" s="224" t="s">
        <v>197</v>
      </c>
      <c r="E112" s="239" t="s">
        <v>5</v>
      </c>
      <c r="F112" s="240" t="s">
        <v>214</v>
      </c>
      <c r="H112" s="241">
        <v>2.8999999999999999</v>
      </c>
      <c r="I112" s="242"/>
      <c r="L112" s="238"/>
      <c r="M112" s="243"/>
      <c r="N112" s="244"/>
      <c r="O112" s="244"/>
      <c r="P112" s="244"/>
      <c r="Q112" s="244"/>
      <c r="R112" s="244"/>
      <c r="S112" s="244"/>
      <c r="T112" s="245"/>
      <c r="AT112" s="239" t="s">
        <v>197</v>
      </c>
      <c r="AU112" s="239" t="s">
        <v>87</v>
      </c>
      <c r="AV112" s="13" t="s">
        <v>87</v>
      </c>
      <c r="AW112" s="13" t="s">
        <v>40</v>
      </c>
      <c r="AX112" s="13" t="s">
        <v>77</v>
      </c>
      <c r="AY112" s="239" t="s">
        <v>135</v>
      </c>
    </row>
    <row r="113" s="13" customFormat="1">
      <c r="B113" s="238"/>
      <c r="D113" s="224" t="s">
        <v>197</v>
      </c>
      <c r="E113" s="239" t="s">
        <v>5</v>
      </c>
      <c r="F113" s="240" t="s">
        <v>215</v>
      </c>
      <c r="H113" s="241">
        <v>3.8999999999999999</v>
      </c>
      <c r="I113" s="242"/>
      <c r="L113" s="238"/>
      <c r="M113" s="243"/>
      <c r="N113" s="244"/>
      <c r="O113" s="244"/>
      <c r="P113" s="244"/>
      <c r="Q113" s="244"/>
      <c r="R113" s="244"/>
      <c r="S113" s="244"/>
      <c r="T113" s="245"/>
      <c r="AT113" s="239" t="s">
        <v>197</v>
      </c>
      <c r="AU113" s="239" t="s">
        <v>87</v>
      </c>
      <c r="AV113" s="13" t="s">
        <v>87</v>
      </c>
      <c r="AW113" s="13" t="s">
        <v>40</v>
      </c>
      <c r="AX113" s="13" t="s">
        <v>77</v>
      </c>
      <c r="AY113" s="239" t="s">
        <v>135</v>
      </c>
    </row>
    <row r="114" s="12" customFormat="1">
      <c r="B114" s="231"/>
      <c r="D114" s="224" t="s">
        <v>197</v>
      </c>
      <c r="E114" s="232" t="s">
        <v>5</v>
      </c>
      <c r="F114" s="233" t="s">
        <v>216</v>
      </c>
      <c r="H114" s="232" t="s">
        <v>5</v>
      </c>
      <c r="I114" s="234"/>
      <c r="L114" s="231"/>
      <c r="M114" s="235"/>
      <c r="N114" s="236"/>
      <c r="O114" s="236"/>
      <c r="P114" s="236"/>
      <c r="Q114" s="236"/>
      <c r="R114" s="236"/>
      <c r="S114" s="236"/>
      <c r="T114" s="237"/>
      <c r="AT114" s="232" t="s">
        <v>197</v>
      </c>
      <c r="AU114" s="232" t="s">
        <v>87</v>
      </c>
      <c r="AV114" s="12" t="s">
        <v>84</v>
      </c>
      <c r="AW114" s="12" t="s">
        <v>40</v>
      </c>
      <c r="AX114" s="12" t="s">
        <v>77</v>
      </c>
      <c r="AY114" s="232" t="s">
        <v>135</v>
      </c>
    </row>
    <row r="115" s="13" customFormat="1">
      <c r="B115" s="238"/>
      <c r="D115" s="224" t="s">
        <v>197</v>
      </c>
      <c r="E115" s="239" t="s">
        <v>5</v>
      </c>
      <c r="F115" s="240" t="s">
        <v>217</v>
      </c>
      <c r="H115" s="241">
        <v>68.372</v>
      </c>
      <c r="I115" s="242"/>
      <c r="L115" s="238"/>
      <c r="M115" s="243"/>
      <c r="N115" s="244"/>
      <c r="O115" s="244"/>
      <c r="P115" s="244"/>
      <c r="Q115" s="244"/>
      <c r="R115" s="244"/>
      <c r="S115" s="244"/>
      <c r="T115" s="245"/>
      <c r="AT115" s="239" t="s">
        <v>197</v>
      </c>
      <c r="AU115" s="239" t="s">
        <v>87</v>
      </c>
      <c r="AV115" s="13" t="s">
        <v>87</v>
      </c>
      <c r="AW115" s="13" t="s">
        <v>40</v>
      </c>
      <c r="AX115" s="13" t="s">
        <v>77</v>
      </c>
      <c r="AY115" s="239" t="s">
        <v>135</v>
      </c>
    </row>
    <row r="116" s="14" customFormat="1">
      <c r="B116" s="246"/>
      <c r="D116" s="224" t="s">
        <v>197</v>
      </c>
      <c r="E116" s="247" t="s">
        <v>5</v>
      </c>
      <c r="F116" s="248" t="s">
        <v>200</v>
      </c>
      <c r="H116" s="249">
        <v>108.47199999999999</v>
      </c>
      <c r="I116" s="250"/>
      <c r="L116" s="246"/>
      <c r="M116" s="251"/>
      <c r="N116" s="252"/>
      <c r="O116" s="252"/>
      <c r="P116" s="252"/>
      <c r="Q116" s="252"/>
      <c r="R116" s="252"/>
      <c r="S116" s="252"/>
      <c r="T116" s="253"/>
      <c r="AT116" s="247" t="s">
        <v>197</v>
      </c>
      <c r="AU116" s="247" t="s">
        <v>87</v>
      </c>
      <c r="AV116" s="14" t="s">
        <v>134</v>
      </c>
      <c r="AW116" s="14" t="s">
        <v>40</v>
      </c>
      <c r="AX116" s="14" t="s">
        <v>84</v>
      </c>
      <c r="AY116" s="247" t="s">
        <v>135</v>
      </c>
    </row>
    <row r="117" s="1" customFormat="1" ht="16.5" customHeight="1">
      <c r="B117" s="211"/>
      <c r="C117" s="212" t="s">
        <v>134</v>
      </c>
      <c r="D117" s="212" t="s">
        <v>137</v>
      </c>
      <c r="E117" s="213" t="s">
        <v>218</v>
      </c>
      <c r="F117" s="214" t="s">
        <v>219</v>
      </c>
      <c r="G117" s="215" t="s">
        <v>193</v>
      </c>
      <c r="H117" s="216">
        <v>153.06</v>
      </c>
      <c r="I117" s="217"/>
      <c r="J117" s="218">
        <f>ROUND(I117*H117,2)</f>
        <v>0</v>
      </c>
      <c r="K117" s="214" t="s">
        <v>194</v>
      </c>
      <c r="L117" s="47"/>
      <c r="M117" s="219" t="s">
        <v>5</v>
      </c>
      <c r="N117" s="220" t="s">
        <v>48</v>
      </c>
      <c r="O117" s="48"/>
      <c r="P117" s="221">
        <f>O117*H117</f>
        <v>0</v>
      </c>
      <c r="Q117" s="221">
        <v>0.0094000000000000004</v>
      </c>
      <c r="R117" s="221">
        <f>Q117*H117</f>
        <v>1.4387640000000002</v>
      </c>
      <c r="S117" s="221">
        <v>0</v>
      </c>
      <c r="T117" s="222">
        <f>S117*H117</f>
        <v>0</v>
      </c>
      <c r="AR117" s="25" t="s">
        <v>134</v>
      </c>
      <c r="AT117" s="25" t="s">
        <v>137</v>
      </c>
      <c r="AU117" s="25" t="s">
        <v>87</v>
      </c>
      <c r="AY117" s="25" t="s">
        <v>135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25" t="s">
        <v>84</v>
      </c>
      <c r="BK117" s="223">
        <f>ROUND(I117*H117,2)</f>
        <v>0</v>
      </c>
      <c r="BL117" s="25" t="s">
        <v>134</v>
      </c>
      <c r="BM117" s="25" t="s">
        <v>220</v>
      </c>
    </row>
    <row r="118" s="1" customFormat="1">
      <c r="B118" s="47"/>
      <c r="D118" s="224" t="s">
        <v>142</v>
      </c>
      <c r="F118" s="225" t="s">
        <v>221</v>
      </c>
      <c r="I118" s="226"/>
      <c r="L118" s="47"/>
      <c r="M118" s="227"/>
      <c r="N118" s="48"/>
      <c r="O118" s="48"/>
      <c r="P118" s="48"/>
      <c r="Q118" s="48"/>
      <c r="R118" s="48"/>
      <c r="S118" s="48"/>
      <c r="T118" s="86"/>
      <c r="AT118" s="25" t="s">
        <v>142</v>
      </c>
      <c r="AU118" s="25" t="s">
        <v>87</v>
      </c>
    </row>
    <row r="119" s="12" customFormat="1">
      <c r="B119" s="231"/>
      <c r="D119" s="224" t="s">
        <v>197</v>
      </c>
      <c r="E119" s="232" t="s">
        <v>5</v>
      </c>
      <c r="F119" s="233" t="s">
        <v>222</v>
      </c>
      <c r="H119" s="232" t="s">
        <v>5</v>
      </c>
      <c r="I119" s="234"/>
      <c r="L119" s="231"/>
      <c r="M119" s="235"/>
      <c r="N119" s="236"/>
      <c r="O119" s="236"/>
      <c r="P119" s="236"/>
      <c r="Q119" s="236"/>
      <c r="R119" s="236"/>
      <c r="S119" s="236"/>
      <c r="T119" s="237"/>
      <c r="AT119" s="232" t="s">
        <v>197</v>
      </c>
      <c r="AU119" s="232" t="s">
        <v>87</v>
      </c>
      <c r="AV119" s="12" t="s">
        <v>84</v>
      </c>
      <c r="AW119" s="12" t="s">
        <v>40</v>
      </c>
      <c r="AX119" s="12" t="s">
        <v>77</v>
      </c>
      <c r="AY119" s="232" t="s">
        <v>135</v>
      </c>
    </row>
    <row r="120" s="13" customFormat="1">
      <c r="B120" s="238"/>
      <c r="D120" s="224" t="s">
        <v>197</v>
      </c>
      <c r="E120" s="239" t="s">
        <v>5</v>
      </c>
      <c r="F120" s="240" t="s">
        <v>223</v>
      </c>
      <c r="H120" s="241">
        <v>62.700000000000003</v>
      </c>
      <c r="I120" s="242"/>
      <c r="L120" s="238"/>
      <c r="M120" s="243"/>
      <c r="N120" s="244"/>
      <c r="O120" s="244"/>
      <c r="P120" s="244"/>
      <c r="Q120" s="244"/>
      <c r="R120" s="244"/>
      <c r="S120" s="244"/>
      <c r="T120" s="245"/>
      <c r="AT120" s="239" t="s">
        <v>197</v>
      </c>
      <c r="AU120" s="239" t="s">
        <v>87</v>
      </c>
      <c r="AV120" s="13" t="s">
        <v>87</v>
      </c>
      <c r="AW120" s="13" t="s">
        <v>40</v>
      </c>
      <c r="AX120" s="13" t="s">
        <v>77</v>
      </c>
      <c r="AY120" s="239" t="s">
        <v>135</v>
      </c>
    </row>
    <row r="121" s="12" customFormat="1">
      <c r="B121" s="231"/>
      <c r="D121" s="224" t="s">
        <v>197</v>
      </c>
      <c r="E121" s="232" t="s">
        <v>5</v>
      </c>
      <c r="F121" s="233" t="s">
        <v>224</v>
      </c>
      <c r="H121" s="232" t="s">
        <v>5</v>
      </c>
      <c r="I121" s="234"/>
      <c r="L121" s="231"/>
      <c r="M121" s="235"/>
      <c r="N121" s="236"/>
      <c r="O121" s="236"/>
      <c r="P121" s="236"/>
      <c r="Q121" s="236"/>
      <c r="R121" s="236"/>
      <c r="S121" s="236"/>
      <c r="T121" s="237"/>
      <c r="AT121" s="232" t="s">
        <v>197</v>
      </c>
      <c r="AU121" s="232" t="s">
        <v>87</v>
      </c>
      <c r="AV121" s="12" t="s">
        <v>84</v>
      </c>
      <c r="AW121" s="12" t="s">
        <v>40</v>
      </c>
      <c r="AX121" s="12" t="s">
        <v>77</v>
      </c>
      <c r="AY121" s="232" t="s">
        <v>135</v>
      </c>
    </row>
    <row r="122" s="13" customFormat="1">
      <c r="B122" s="238"/>
      <c r="D122" s="224" t="s">
        <v>197</v>
      </c>
      <c r="E122" s="239" t="s">
        <v>5</v>
      </c>
      <c r="F122" s="240" t="s">
        <v>225</v>
      </c>
      <c r="H122" s="241">
        <v>90.359999999999999</v>
      </c>
      <c r="I122" s="242"/>
      <c r="L122" s="238"/>
      <c r="M122" s="243"/>
      <c r="N122" s="244"/>
      <c r="O122" s="244"/>
      <c r="P122" s="244"/>
      <c r="Q122" s="244"/>
      <c r="R122" s="244"/>
      <c r="S122" s="244"/>
      <c r="T122" s="245"/>
      <c r="AT122" s="239" t="s">
        <v>197</v>
      </c>
      <c r="AU122" s="239" t="s">
        <v>87</v>
      </c>
      <c r="AV122" s="13" t="s">
        <v>87</v>
      </c>
      <c r="AW122" s="13" t="s">
        <v>40</v>
      </c>
      <c r="AX122" s="13" t="s">
        <v>77</v>
      </c>
      <c r="AY122" s="239" t="s">
        <v>135</v>
      </c>
    </row>
    <row r="123" s="14" customFormat="1">
      <c r="B123" s="246"/>
      <c r="D123" s="224" t="s">
        <v>197</v>
      </c>
      <c r="E123" s="247" t="s">
        <v>5</v>
      </c>
      <c r="F123" s="248" t="s">
        <v>200</v>
      </c>
      <c r="H123" s="249">
        <v>153.06</v>
      </c>
      <c r="I123" s="250"/>
      <c r="L123" s="246"/>
      <c r="M123" s="251"/>
      <c r="N123" s="252"/>
      <c r="O123" s="252"/>
      <c r="P123" s="252"/>
      <c r="Q123" s="252"/>
      <c r="R123" s="252"/>
      <c r="S123" s="252"/>
      <c r="T123" s="253"/>
      <c r="AT123" s="247" t="s">
        <v>197</v>
      </c>
      <c r="AU123" s="247" t="s">
        <v>87</v>
      </c>
      <c r="AV123" s="14" t="s">
        <v>134</v>
      </c>
      <c r="AW123" s="14" t="s">
        <v>40</v>
      </c>
      <c r="AX123" s="14" t="s">
        <v>84</v>
      </c>
      <c r="AY123" s="247" t="s">
        <v>135</v>
      </c>
    </row>
    <row r="124" s="1" customFormat="1" ht="16.5" customHeight="1">
      <c r="B124" s="211"/>
      <c r="C124" s="212" t="s">
        <v>157</v>
      </c>
      <c r="D124" s="212" t="s">
        <v>137</v>
      </c>
      <c r="E124" s="213" t="s">
        <v>226</v>
      </c>
      <c r="F124" s="214" t="s">
        <v>227</v>
      </c>
      <c r="G124" s="215" t="s">
        <v>193</v>
      </c>
      <c r="H124" s="216">
        <v>153.06</v>
      </c>
      <c r="I124" s="217"/>
      <c r="J124" s="218">
        <f>ROUND(I124*H124,2)</f>
        <v>0</v>
      </c>
      <c r="K124" s="214" t="s">
        <v>194</v>
      </c>
      <c r="L124" s="47"/>
      <c r="M124" s="219" t="s">
        <v>5</v>
      </c>
      <c r="N124" s="220" t="s">
        <v>48</v>
      </c>
      <c r="O124" s="48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AR124" s="25" t="s">
        <v>134</v>
      </c>
      <c r="AT124" s="25" t="s">
        <v>137</v>
      </c>
      <c r="AU124" s="25" t="s">
        <v>87</v>
      </c>
      <c r="AY124" s="25" t="s">
        <v>135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25" t="s">
        <v>84</v>
      </c>
      <c r="BK124" s="223">
        <f>ROUND(I124*H124,2)</f>
        <v>0</v>
      </c>
      <c r="BL124" s="25" t="s">
        <v>134</v>
      </c>
      <c r="BM124" s="25" t="s">
        <v>228</v>
      </c>
    </row>
    <row r="125" s="1" customFormat="1">
      <c r="B125" s="47"/>
      <c r="D125" s="224" t="s">
        <v>142</v>
      </c>
      <c r="F125" s="225" t="s">
        <v>229</v>
      </c>
      <c r="I125" s="226"/>
      <c r="L125" s="47"/>
      <c r="M125" s="227"/>
      <c r="N125" s="48"/>
      <c r="O125" s="48"/>
      <c r="P125" s="48"/>
      <c r="Q125" s="48"/>
      <c r="R125" s="48"/>
      <c r="S125" s="48"/>
      <c r="T125" s="86"/>
      <c r="AT125" s="25" t="s">
        <v>142</v>
      </c>
      <c r="AU125" s="25" t="s">
        <v>87</v>
      </c>
    </row>
    <row r="126" s="1" customFormat="1" ht="16.5" customHeight="1">
      <c r="B126" s="211"/>
      <c r="C126" s="212" t="s">
        <v>162</v>
      </c>
      <c r="D126" s="212" t="s">
        <v>137</v>
      </c>
      <c r="E126" s="213" t="s">
        <v>230</v>
      </c>
      <c r="F126" s="214" t="s">
        <v>231</v>
      </c>
      <c r="G126" s="215" t="s">
        <v>193</v>
      </c>
      <c r="H126" s="216">
        <v>19.754999999999999</v>
      </c>
      <c r="I126" s="217"/>
      <c r="J126" s="218">
        <f>ROUND(I126*H126,2)</f>
        <v>0</v>
      </c>
      <c r="K126" s="214" t="s">
        <v>194</v>
      </c>
      <c r="L126" s="47"/>
      <c r="M126" s="219" t="s">
        <v>5</v>
      </c>
      <c r="N126" s="220" t="s">
        <v>48</v>
      </c>
      <c r="O126" s="48"/>
      <c r="P126" s="221">
        <f>O126*H126</f>
        <v>0</v>
      </c>
      <c r="Q126" s="221">
        <v>0.00025999999999999998</v>
      </c>
      <c r="R126" s="221">
        <f>Q126*H126</f>
        <v>0.005136299999999999</v>
      </c>
      <c r="S126" s="221">
        <v>0</v>
      </c>
      <c r="T126" s="222">
        <f>S126*H126</f>
        <v>0</v>
      </c>
      <c r="AR126" s="25" t="s">
        <v>134</v>
      </c>
      <c r="AT126" s="25" t="s">
        <v>137</v>
      </c>
      <c r="AU126" s="25" t="s">
        <v>87</v>
      </c>
      <c r="AY126" s="25" t="s">
        <v>135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25" t="s">
        <v>84</v>
      </c>
      <c r="BK126" s="223">
        <f>ROUND(I126*H126,2)</f>
        <v>0</v>
      </c>
      <c r="BL126" s="25" t="s">
        <v>134</v>
      </c>
      <c r="BM126" s="25" t="s">
        <v>232</v>
      </c>
    </row>
    <row r="127" s="1" customFormat="1">
      <c r="B127" s="47"/>
      <c r="D127" s="224" t="s">
        <v>142</v>
      </c>
      <c r="F127" s="225" t="s">
        <v>233</v>
      </c>
      <c r="I127" s="226"/>
      <c r="L127" s="47"/>
      <c r="M127" s="227"/>
      <c r="N127" s="48"/>
      <c r="O127" s="48"/>
      <c r="P127" s="48"/>
      <c r="Q127" s="48"/>
      <c r="R127" s="48"/>
      <c r="S127" s="48"/>
      <c r="T127" s="86"/>
      <c r="AT127" s="25" t="s">
        <v>142</v>
      </c>
      <c r="AU127" s="25" t="s">
        <v>87</v>
      </c>
    </row>
    <row r="128" s="13" customFormat="1">
      <c r="B128" s="238"/>
      <c r="D128" s="224" t="s">
        <v>197</v>
      </c>
      <c r="E128" s="239" t="s">
        <v>5</v>
      </c>
      <c r="F128" s="240" t="s">
        <v>234</v>
      </c>
      <c r="H128" s="241">
        <v>2.1600000000000001</v>
      </c>
      <c r="I128" s="242"/>
      <c r="L128" s="238"/>
      <c r="M128" s="243"/>
      <c r="N128" s="244"/>
      <c r="O128" s="244"/>
      <c r="P128" s="244"/>
      <c r="Q128" s="244"/>
      <c r="R128" s="244"/>
      <c r="S128" s="244"/>
      <c r="T128" s="245"/>
      <c r="AT128" s="239" t="s">
        <v>197</v>
      </c>
      <c r="AU128" s="239" t="s">
        <v>87</v>
      </c>
      <c r="AV128" s="13" t="s">
        <v>87</v>
      </c>
      <c r="AW128" s="13" t="s">
        <v>40</v>
      </c>
      <c r="AX128" s="13" t="s">
        <v>77</v>
      </c>
      <c r="AY128" s="239" t="s">
        <v>135</v>
      </c>
    </row>
    <row r="129" s="13" customFormat="1">
      <c r="B129" s="238"/>
      <c r="D129" s="224" t="s">
        <v>197</v>
      </c>
      <c r="E129" s="239" t="s">
        <v>5</v>
      </c>
      <c r="F129" s="240" t="s">
        <v>235</v>
      </c>
      <c r="H129" s="241">
        <v>2.2799999999999998</v>
      </c>
      <c r="I129" s="242"/>
      <c r="L129" s="238"/>
      <c r="M129" s="243"/>
      <c r="N129" s="244"/>
      <c r="O129" s="244"/>
      <c r="P129" s="244"/>
      <c r="Q129" s="244"/>
      <c r="R129" s="244"/>
      <c r="S129" s="244"/>
      <c r="T129" s="245"/>
      <c r="AT129" s="239" t="s">
        <v>197</v>
      </c>
      <c r="AU129" s="239" t="s">
        <v>87</v>
      </c>
      <c r="AV129" s="13" t="s">
        <v>87</v>
      </c>
      <c r="AW129" s="13" t="s">
        <v>40</v>
      </c>
      <c r="AX129" s="13" t="s">
        <v>77</v>
      </c>
      <c r="AY129" s="239" t="s">
        <v>135</v>
      </c>
    </row>
    <row r="130" s="13" customFormat="1">
      <c r="B130" s="238"/>
      <c r="D130" s="224" t="s">
        <v>197</v>
      </c>
      <c r="E130" s="239" t="s">
        <v>5</v>
      </c>
      <c r="F130" s="240" t="s">
        <v>236</v>
      </c>
      <c r="H130" s="241">
        <v>4.5599999999999996</v>
      </c>
      <c r="I130" s="242"/>
      <c r="L130" s="238"/>
      <c r="M130" s="243"/>
      <c r="N130" s="244"/>
      <c r="O130" s="244"/>
      <c r="P130" s="244"/>
      <c r="Q130" s="244"/>
      <c r="R130" s="244"/>
      <c r="S130" s="244"/>
      <c r="T130" s="245"/>
      <c r="AT130" s="239" t="s">
        <v>197</v>
      </c>
      <c r="AU130" s="239" t="s">
        <v>87</v>
      </c>
      <c r="AV130" s="13" t="s">
        <v>87</v>
      </c>
      <c r="AW130" s="13" t="s">
        <v>40</v>
      </c>
      <c r="AX130" s="13" t="s">
        <v>77</v>
      </c>
      <c r="AY130" s="239" t="s">
        <v>135</v>
      </c>
    </row>
    <row r="131" s="13" customFormat="1">
      <c r="B131" s="238"/>
      <c r="D131" s="224" t="s">
        <v>197</v>
      </c>
      <c r="E131" s="239" t="s">
        <v>5</v>
      </c>
      <c r="F131" s="240" t="s">
        <v>237</v>
      </c>
      <c r="H131" s="241">
        <v>1.5600000000000001</v>
      </c>
      <c r="I131" s="242"/>
      <c r="L131" s="238"/>
      <c r="M131" s="243"/>
      <c r="N131" s="244"/>
      <c r="O131" s="244"/>
      <c r="P131" s="244"/>
      <c r="Q131" s="244"/>
      <c r="R131" s="244"/>
      <c r="S131" s="244"/>
      <c r="T131" s="245"/>
      <c r="AT131" s="239" t="s">
        <v>197</v>
      </c>
      <c r="AU131" s="239" t="s">
        <v>87</v>
      </c>
      <c r="AV131" s="13" t="s">
        <v>87</v>
      </c>
      <c r="AW131" s="13" t="s">
        <v>40</v>
      </c>
      <c r="AX131" s="13" t="s">
        <v>77</v>
      </c>
      <c r="AY131" s="239" t="s">
        <v>135</v>
      </c>
    </row>
    <row r="132" s="13" customFormat="1">
      <c r="B132" s="238"/>
      <c r="D132" s="224" t="s">
        <v>197</v>
      </c>
      <c r="E132" s="239" t="s">
        <v>5</v>
      </c>
      <c r="F132" s="240" t="s">
        <v>238</v>
      </c>
      <c r="H132" s="241">
        <v>3.1200000000000001</v>
      </c>
      <c r="I132" s="242"/>
      <c r="L132" s="238"/>
      <c r="M132" s="243"/>
      <c r="N132" s="244"/>
      <c r="O132" s="244"/>
      <c r="P132" s="244"/>
      <c r="Q132" s="244"/>
      <c r="R132" s="244"/>
      <c r="S132" s="244"/>
      <c r="T132" s="245"/>
      <c r="AT132" s="239" t="s">
        <v>197</v>
      </c>
      <c r="AU132" s="239" t="s">
        <v>87</v>
      </c>
      <c r="AV132" s="13" t="s">
        <v>87</v>
      </c>
      <c r="AW132" s="13" t="s">
        <v>40</v>
      </c>
      <c r="AX132" s="13" t="s">
        <v>77</v>
      </c>
      <c r="AY132" s="239" t="s">
        <v>135</v>
      </c>
    </row>
    <row r="133" s="13" customFormat="1">
      <c r="B133" s="238"/>
      <c r="D133" s="224" t="s">
        <v>197</v>
      </c>
      <c r="E133" s="239" t="s">
        <v>5</v>
      </c>
      <c r="F133" s="240" t="s">
        <v>239</v>
      </c>
      <c r="H133" s="241">
        <v>2.7250000000000001</v>
      </c>
      <c r="I133" s="242"/>
      <c r="L133" s="238"/>
      <c r="M133" s="243"/>
      <c r="N133" s="244"/>
      <c r="O133" s="244"/>
      <c r="P133" s="244"/>
      <c r="Q133" s="244"/>
      <c r="R133" s="244"/>
      <c r="S133" s="244"/>
      <c r="T133" s="245"/>
      <c r="AT133" s="239" t="s">
        <v>197</v>
      </c>
      <c r="AU133" s="239" t="s">
        <v>87</v>
      </c>
      <c r="AV133" s="13" t="s">
        <v>87</v>
      </c>
      <c r="AW133" s="13" t="s">
        <v>40</v>
      </c>
      <c r="AX133" s="13" t="s">
        <v>77</v>
      </c>
      <c r="AY133" s="239" t="s">
        <v>135</v>
      </c>
    </row>
    <row r="134" s="13" customFormat="1">
      <c r="B134" s="238"/>
      <c r="D134" s="224" t="s">
        <v>197</v>
      </c>
      <c r="E134" s="239" t="s">
        <v>5</v>
      </c>
      <c r="F134" s="240" t="s">
        <v>240</v>
      </c>
      <c r="H134" s="241">
        <v>3.3500000000000001</v>
      </c>
      <c r="I134" s="242"/>
      <c r="L134" s="238"/>
      <c r="M134" s="243"/>
      <c r="N134" s="244"/>
      <c r="O134" s="244"/>
      <c r="P134" s="244"/>
      <c r="Q134" s="244"/>
      <c r="R134" s="244"/>
      <c r="S134" s="244"/>
      <c r="T134" s="245"/>
      <c r="AT134" s="239" t="s">
        <v>197</v>
      </c>
      <c r="AU134" s="239" t="s">
        <v>87</v>
      </c>
      <c r="AV134" s="13" t="s">
        <v>87</v>
      </c>
      <c r="AW134" s="13" t="s">
        <v>40</v>
      </c>
      <c r="AX134" s="13" t="s">
        <v>77</v>
      </c>
      <c r="AY134" s="239" t="s">
        <v>135</v>
      </c>
    </row>
    <row r="135" s="14" customFormat="1">
      <c r="B135" s="246"/>
      <c r="D135" s="224" t="s">
        <v>197</v>
      </c>
      <c r="E135" s="247" t="s">
        <v>5</v>
      </c>
      <c r="F135" s="248" t="s">
        <v>200</v>
      </c>
      <c r="H135" s="249">
        <v>19.754999999999999</v>
      </c>
      <c r="I135" s="250"/>
      <c r="L135" s="246"/>
      <c r="M135" s="251"/>
      <c r="N135" s="252"/>
      <c r="O135" s="252"/>
      <c r="P135" s="252"/>
      <c r="Q135" s="252"/>
      <c r="R135" s="252"/>
      <c r="S135" s="252"/>
      <c r="T135" s="253"/>
      <c r="AT135" s="247" t="s">
        <v>197</v>
      </c>
      <c r="AU135" s="247" t="s">
        <v>87</v>
      </c>
      <c r="AV135" s="14" t="s">
        <v>134</v>
      </c>
      <c r="AW135" s="14" t="s">
        <v>40</v>
      </c>
      <c r="AX135" s="14" t="s">
        <v>84</v>
      </c>
      <c r="AY135" s="247" t="s">
        <v>135</v>
      </c>
    </row>
    <row r="136" s="1" customFormat="1" ht="16.5" customHeight="1">
      <c r="B136" s="211"/>
      <c r="C136" s="212" t="s">
        <v>167</v>
      </c>
      <c r="D136" s="212" t="s">
        <v>137</v>
      </c>
      <c r="E136" s="213" t="s">
        <v>241</v>
      </c>
      <c r="F136" s="214" t="s">
        <v>242</v>
      </c>
      <c r="G136" s="215" t="s">
        <v>243</v>
      </c>
      <c r="H136" s="216">
        <v>161.09999999999999</v>
      </c>
      <c r="I136" s="217"/>
      <c r="J136" s="218">
        <f>ROUND(I136*H136,2)</f>
        <v>0</v>
      </c>
      <c r="K136" s="214" t="s">
        <v>194</v>
      </c>
      <c r="L136" s="47"/>
      <c r="M136" s="219" t="s">
        <v>5</v>
      </c>
      <c r="N136" s="220" t="s">
        <v>48</v>
      </c>
      <c r="O136" s="48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5" t="s">
        <v>134</v>
      </c>
      <c r="AT136" s="25" t="s">
        <v>137</v>
      </c>
      <c r="AU136" s="25" t="s">
        <v>87</v>
      </c>
      <c r="AY136" s="25" t="s">
        <v>135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25" t="s">
        <v>84</v>
      </c>
      <c r="BK136" s="223">
        <f>ROUND(I136*H136,2)</f>
        <v>0</v>
      </c>
      <c r="BL136" s="25" t="s">
        <v>134</v>
      </c>
      <c r="BM136" s="25" t="s">
        <v>244</v>
      </c>
    </row>
    <row r="137" s="1" customFormat="1">
      <c r="B137" s="47"/>
      <c r="D137" s="224" t="s">
        <v>142</v>
      </c>
      <c r="F137" s="225" t="s">
        <v>245</v>
      </c>
      <c r="I137" s="226"/>
      <c r="L137" s="47"/>
      <c r="M137" s="227"/>
      <c r="N137" s="48"/>
      <c r="O137" s="48"/>
      <c r="P137" s="48"/>
      <c r="Q137" s="48"/>
      <c r="R137" s="48"/>
      <c r="S137" s="48"/>
      <c r="T137" s="86"/>
      <c r="AT137" s="25" t="s">
        <v>142</v>
      </c>
      <c r="AU137" s="25" t="s">
        <v>87</v>
      </c>
    </row>
    <row r="138" s="13" customFormat="1">
      <c r="B138" s="238"/>
      <c r="D138" s="224" t="s">
        <v>197</v>
      </c>
      <c r="E138" s="239" t="s">
        <v>5</v>
      </c>
      <c r="F138" s="240" t="s">
        <v>246</v>
      </c>
      <c r="H138" s="241">
        <v>21.600000000000001</v>
      </c>
      <c r="I138" s="242"/>
      <c r="L138" s="238"/>
      <c r="M138" s="243"/>
      <c r="N138" s="244"/>
      <c r="O138" s="244"/>
      <c r="P138" s="244"/>
      <c r="Q138" s="244"/>
      <c r="R138" s="244"/>
      <c r="S138" s="244"/>
      <c r="T138" s="245"/>
      <c r="AT138" s="239" t="s">
        <v>197</v>
      </c>
      <c r="AU138" s="239" t="s">
        <v>87</v>
      </c>
      <c r="AV138" s="13" t="s">
        <v>87</v>
      </c>
      <c r="AW138" s="13" t="s">
        <v>40</v>
      </c>
      <c r="AX138" s="13" t="s">
        <v>77</v>
      </c>
      <c r="AY138" s="239" t="s">
        <v>135</v>
      </c>
    </row>
    <row r="139" s="13" customFormat="1">
      <c r="B139" s="238"/>
      <c r="D139" s="224" t="s">
        <v>197</v>
      </c>
      <c r="E139" s="239" t="s">
        <v>5</v>
      </c>
      <c r="F139" s="240" t="s">
        <v>247</v>
      </c>
      <c r="H139" s="241">
        <v>22.800000000000001</v>
      </c>
      <c r="I139" s="242"/>
      <c r="L139" s="238"/>
      <c r="M139" s="243"/>
      <c r="N139" s="244"/>
      <c r="O139" s="244"/>
      <c r="P139" s="244"/>
      <c r="Q139" s="244"/>
      <c r="R139" s="244"/>
      <c r="S139" s="244"/>
      <c r="T139" s="245"/>
      <c r="AT139" s="239" t="s">
        <v>197</v>
      </c>
      <c r="AU139" s="239" t="s">
        <v>87</v>
      </c>
      <c r="AV139" s="13" t="s">
        <v>87</v>
      </c>
      <c r="AW139" s="13" t="s">
        <v>40</v>
      </c>
      <c r="AX139" s="13" t="s">
        <v>77</v>
      </c>
      <c r="AY139" s="239" t="s">
        <v>135</v>
      </c>
    </row>
    <row r="140" s="13" customFormat="1">
      <c r="B140" s="238"/>
      <c r="D140" s="224" t="s">
        <v>197</v>
      </c>
      <c r="E140" s="239" t="s">
        <v>5</v>
      </c>
      <c r="F140" s="240" t="s">
        <v>248</v>
      </c>
      <c r="H140" s="241">
        <v>45.600000000000001</v>
      </c>
      <c r="I140" s="242"/>
      <c r="L140" s="238"/>
      <c r="M140" s="243"/>
      <c r="N140" s="244"/>
      <c r="O140" s="244"/>
      <c r="P140" s="244"/>
      <c r="Q140" s="244"/>
      <c r="R140" s="244"/>
      <c r="S140" s="244"/>
      <c r="T140" s="245"/>
      <c r="AT140" s="239" t="s">
        <v>197</v>
      </c>
      <c r="AU140" s="239" t="s">
        <v>87</v>
      </c>
      <c r="AV140" s="13" t="s">
        <v>87</v>
      </c>
      <c r="AW140" s="13" t="s">
        <v>40</v>
      </c>
      <c r="AX140" s="13" t="s">
        <v>77</v>
      </c>
      <c r="AY140" s="239" t="s">
        <v>135</v>
      </c>
    </row>
    <row r="141" s="13" customFormat="1">
      <c r="B141" s="238"/>
      <c r="D141" s="224" t="s">
        <v>197</v>
      </c>
      <c r="E141" s="239" t="s">
        <v>5</v>
      </c>
      <c r="F141" s="240" t="s">
        <v>249</v>
      </c>
      <c r="H141" s="241">
        <v>15.6</v>
      </c>
      <c r="I141" s="242"/>
      <c r="L141" s="238"/>
      <c r="M141" s="243"/>
      <c r="N141" s="244"/>
      <c r="O141" s="244"/>
      <c r="P141" s="244"/>
      <c r="Q141" s="244"/>
      <c r="R141" s="244"/>
      <c r="S141" s="244"/>
      <c r="T141" s="245"/>
      <c r="AT141" s="239" t="s">
        <v>197</v>
      </c>
      <c r="AU141" s="239" t="s">
        <v>87</v>
      </c>
      <c r="AV141" s="13" t="s">
        <v>87</v>
      </c>
      <c r="AW141" s="13" t="s">
        <v>40</v>
      </c>
      <c r="AX141" s="13" t="s">
        <v>77</v>
      </c>
      <c r="AY141" s="239" t="s">
        <v>135</v>
      </c>
    </row>
    <row r="142" s="13" customFormat="1">
      <c r="B142" s="238"/>
      <c r="D142" s="224" t="s">
        <v>197</v>
      </c>
      <c r="E142" s="239" t="s">
        <v>5</v>
      </c>
      <c r="F142" s="240" t="s">
        <v>250</v>
      </c>
      <c r="H142" s="241">
        <v>31.199999999999999</v>
      </c>
      <c r="I142" s="242"/>
      <c r="L142" s="238"/>
      <c r="M142" s="243"/>
      <c r="N142" s="244"/>
      <c r="O142" s="244"/>
      <c r="P142" s="244"/>
      <c r="Q142" s="244"/>
      <c r="R142" s="244"/>
      <c r="S142" s="244"/>
      <c r="T142" s="245"/>
      <c r="AT142" s="239" t="s">
        <v>197</v>
      </c>
      <c r="AU142" s="239" t="s">
        <v>87</v>
      </c>
      <c r="AV142" s="13" t="s">
        <v>87</v>
      </c>
      <c r="AW142" s="13" t="s">
        <v>40</v>
      </c>
      <c r="AX142" s="13" t="s">
        <v>77</v>
      </c>
      <c r="AY142" s="239" t="s">
        <v>135</v>
      </c>
    </row>
    <row r="143" s="13" customFormat="1">
      <c r="B143" s="238"/>
      <c r="D143" s="224" t="s">
        <v>197</v>
      </c>
      <c r="E143" s="239" t="s">
        <v>5</v>
      </c>
      <c r="F143" s="240" t="s">
        <v>251</v>
      </c>
      <c r="H143" s="241">
        <v>10.9</v>
      </c>
      <c r="I143" s="242"/>
      <c r="L143" s="238"/>
      <c r="M143" s="243"/>
      <c r="N143" s="244"/>
      <c r="O143" s="244"/>
      <c r="P143" s="244"/>
      <c r="Q143" s="244"/>
      <c r="R143" s="244"/>
      <c r="S143" s="244"/>
      <c r="T143" s="245"/>
      <c r="AT143" s="239" t="s">
        <v>197</v>
      </c>
      <c r="AU143" s="239" t="s">
        <v>87</v>
      </c>
      <c r="AV143" s="13" t="s">
        <v>87</v>
      </c>
      <c r="AW143" s="13" t="s">
        <v>40</v>
      </c>
      <c r="AX143" s="13" t="s">
        <v>77</v>
      </c>
      <c r="AY143" s="239" t="s">
        <v>135</v>
      </c>
    </row>
    <row r="144" s="13" customFormat="1">
      <c r="B144" s="238"/>
      <c r="D144" s="224" t="s">
        <v>197</v>
      </c>
      <c r="E144" s="239" t="s">
        <v>5</v>
      </c>
      <c r="F144" s="240" t="s">
        <v>252</v>
      </c>
      <c r="H144" s="241">
        <v>13.4</v>
      </c>
      <c r="I144" s="242"/>
      <c r="L144" s="238"/>
      <c r="M144" s="243"/>
      <c r="N144" s="244"/>
      <c r="O144" s="244"/>
      <c r="P144" s="244"/>
      <c r="Q144" s="244"/>
      <c r="R144" s="244"/>
      <c r="S144" s="244"/>
      <c r="T144" s="245"/>
      <c r="AT144" s="239" t="s">
        <v>197</v>
      </c>
      <c r="AU144" s="239" t="s">
        <v>87</v>
      </c>
      <c r="AV144" s="13" t="s">
        <v>87</v>
      </c>
      <c r="AW144" s="13" t="s">
        <v>40</v>
      </c>
      <c r="AX144" s="13" t="s">
        <v>77</v>
      </c>
      <c r="AY144" s="239" t="s">
        <v>135</v>
      </c>
    </row>
    <row r="145" s="14" customFormat="1">
      <c r="B145" s="246"/>
      <c r="D145" s="224" t="s">
        <v>197</v>
      </c>
      <c r="E145" s="247" t="s">
        <v>5</v>
      </c>
      <c r="F145" s="248" t="s">
        <v>200</v>
      </c>
      <c r="H145" s="249">
        <v>161.09999999999999</v>
      </c>
      <c r="I145" s="250"/>
      <c r="L145" s="246"/>
      <c r="M145" s="251"/>
      <c r="N145" s="252"/>
      <c r="O145" s="252"/>
      <c r="P145" s="252"/>
      <c r="Q145" s="252"/>
      <c r="R145" s="252"/>
      <c r="S145" s="252"/>
      <c r="T145" s="253"/>
      <c r="AT145" s="247" t="s">
        <v>197</v>
      </c>
      <c r="AU145" s="247" t="s">
        <v>87</v>
      </c>
      <c r="AV145" s="14" t="s">
        <v>134</v>
      </c>
      <c r="AW145" s="14" t="s">
        <v>40</v>
      </c>
      <c r="AX145" s="14" t="s">
        <v>84</v>
      </c>
      <c r="AY145" s="247" t="s">
        <v>135</v>
      </c>
    </row>
    <row r="146" s="1" customFormat="1" ht="16.5" customHeight="1">
      <c r="B146" s="211"/>
      <c r="C146" s="254" t="s">
        <v>253</v>
      </c>
      <c r="D146" s="254" t="s">
        <v>254</v>
      </c>
      <c r="E146" s="255" t="s">
        <v>255</v>
      </c>
      <c r="F146" s="256" t="s">
        <v>256</v>
      </c>
      <c r="G146" s="257" t="s">
        <v>243</v>
      </c>
      <c r="H146" s="258">
        <v>169.155</v>
      </c>
      <c r="I146" s="259"/>
      <c r="J146" s="260">
        <f>ROUND(I146*H146,2)</f>
        <v>0</v>
      </c>
      <c r="K146" s="256" t="s">
        <v>194</v>
      </c>
      <c r="L146" s="261"/>
      <c r="M146" s="262" t="s">
        <v>5</v>
      </c>
      <c r="N146" s="263" t="s">
        <v>48</v>
      </c>
      <c r="O146" s="48"/>
      <c r="P146" s="221">
        <f>O146*H146</f>
        <v>0</v>
      </c>
      <c r="Q146" s="221">
        <v>4.0000000000000003E-05</v>
      </c>
      <c r="R146" s="221">
        <f>Q146*H146</f>
        <v>0.0067662000000000009</v>
      </c>
      <c r="S146" s="221">
        <v>0</v>
      </c>
      <c r="T146" s="222">
        <f>S146*H146</f>
        <v>0</v>
      </c>
      <c r="AR146" s="25" t="s">
        <v>253</v>
      </c>
      <c r="AT146" s="25" t="s">
        <v>254</v>
      </c>
      <c r="AU146" s="25" t="s">
        <v>87</v>
      </c>
      <c r="AY146" s="25" t="s">
        <v>135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25" t="s">
        <v>84</v>
      </c>
      <c r="BK146" s="223">
        <f>ROUND(I146*H146,2)</f>
        <v>0</v>
      </c>
      <c r="BL146" s="25" t="s">
        <v>134</v>
      </c>
      <c r="BM146" s="25" t="s">
        <v>257</v>
      </c>
    </row>
    <row r="147" s="1" customFormat="1">
      <c r="B147" s="47"/>
      <c r="D147" s="224" t="s">
        <v>142</v>
      </c>
      <c r="F147" s="225" t="s">
        <v>258</v>
      </c>
      <c r="I147" s="226"/>
      <c r="L147" s="47"/>
      <c r="M147" s="227"/>
      <c r="N147" s="48"/>
      <c r="O147" s="48"/>
      <c r="P147" s="48"/>
      <c r="Q147" s="48"/>
      <c r="R147" s="48"/>
      <c r="S147" s="48"/>
      <c r="T147" s="86"/>
      <c r="AT147" s="25" t="s">
        <v>142</v>
      </c>
      <c r="AU147" s="25" t="s">
        <v>87</v>
      </c>
    </row>
    <row r="148" s="13" customFormat="1">
      <c r="B148" s="238"/>
      <c r="D148" s="224" t="s">
        <v>197</v>
      </c>
      <c r="E148" s="239" t="s">
        <v>5</v>
      </c>
      <c r="F148" s="240" t="s">
        <v>259</v>
      </c>
      <c r="H148" s="241">
        <v>169.155</v>
      </c>
      <c r="I148" s="242"/>
      <c r="L148" s="238"/>
      <c r="M148" s="243"/>
      <c r="N148" s="244"/>
      <c r="O148" s="244"/>
      <c r="P148" s="244"/>
      <c r="Q148" s="244"/>
      <c r="R148" s="244"/>
      <c r="S148" s="244"/>
      <c r="T148" s="245"/>
      <c r="AT148" s="239" t="s">
        <v>197</v>
      </c>
      <c r="AU148" s="239" t="s">
        <v>87</v>
      </c>
      <c r="AV148" s="13" t="s">
        <v>87</v>
      </c>
      <c r="AW148" s="13" t="s">
        <v>40</v>
      </c>
      <c r="AX148" s="13" t="s">
        <v>77</v>
      </c>
      <c r="AY148" s="239" t="s">
        <v>135</v>
      </c>
    </row>
    <row r="149" s="14" customFormat="1">
      <c r="B149" s="246"/>
      <c r="D149" s="224" t="s">
        <v>197</v>
      </c>
      <c r="E149" s="247" t="s">
        <v>5</v>
      </c>
      <c r="F149" s="248" t="s">
        <v>200</v>
      </c>
      <c r="H149" s="249">
        <v>169.155</v>
      </c>
      <c r="I149" s="250"/>
      <c r="L149" s="246"/>
      <c r="M149" s="251"/>
      <c r="N149" s="252"/>
      <c r="O149" s="252"/>
      <c r="P149" s="252"/>
      <c r="Q149" s="252"/>
      <c r="R149" s="252"/>
      <c r="S149" s="252"/>
      <c r="T149" s="253"/>
      <c r="AT149" s="247" t="s">
        <v>197</v>
      </c>
      <c r="AU149" s="247" t="s">
        <v>87</v>
      </c>
      <c r="AV149" s="14" t="s">
        <v>134</v>
      </c>
      <c r="AW149" s="14" t="s">
        <v>40</v>
      </c>
      <c r="AX149" s="14" t="s">
        <v>84</v>
      </c>
      <c r="AY149" s="247" t="s">
        <v>135</v>
      </c>
    </row>
    <row r="150" s="1" customFormat="1" ht="16.5" customHeight="1">
      <c r="B150" s="211"/>
      <c r="C150" s="212" t="s">
        <v>260</v>
      </c>
      <c r="D150" s="212" t="s">
        <v>137</v>
      </c>
      <c r="E150" s="213" t="s">
        <v>261</v>
      </c>
      <c r="F150" s="214" t="s">
        <v>262</v>
      </c>
      <c r="G150" s="215" t="s">
        <v>193</v>
      </c>
      <c r="H150" s="216">
        <v>19.754999999999999</v>
      </c>
      <c r="I150" s="217"/>
      <c r="J150" s="218">
        <f>ROUND(I150*H150,2)</f>
        <v>0</v>
      </c>
      <c r="K150" s="214" t="s">
        <v>194</v>
      </c>
      <c r="L150" s="47"/>
      <c r="M150" s="219" t="s">
        <v>5</v>
      </c>
      <c r="N150" s="220" t="s">
        <v>48</v>
      </c>
      <c r="O150" s="48"/>
      <c r="P150" s="221">
        <f>O150*H150</f>
        <v>0</v>
      </c>
      <c r="Q150" s="221">
        <v>0.059389999999999998</v>
      </c>
      <c r="R150" s="221">
        <f>Q150*H150</f>
        <v>1.1732494499999999</v>
      </c>
      <c r="S150" s="221">
        <v>0</v>
      </c>
      <c r="T150" s="222">
        <f>S150*H150</f>
        <v>0</v>
      </c>
      <c r="AR150" s="25" t="s">
        <v>134</v>
      </c>
      <c r="AT150" s="25" t="s">
        <v>137</v>
      </c>
      <c r="AU150" s="25" t="s">
        <v>87</v>
      </c>
      <c r="AY150" s="25" t="s">
        <v>135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25" t="s">
        <v>84</v>
      </c>
      <c r="BK150" s="223">
        <f>ROUND(I150*H150,2)</f>
        <v>0</v>
      </c>
      <c r="BL150" s="25" t="s">
        <v>134</v>
      </c>
      <c r="BM150" s="25" t="s">
        <v>263</v>
      </c>
    </row>
    <row r="151" s="1" customFormat="1">
      <c r="B151" s="47"/>
      <c r="D151" s="224" t="s">
        <v>142</v>
      </c>
      <c r="F151" s="225" t="s">
        <v>264</v>
      </c>
      <c r="I151" s="226"/>
      <c r="L151" s="47"/>
      <c r="M151" s="227"/>
      <c r="N151" s="48"/>
      <c r="O151" s="48"/>
      <c r="P151" s="48"/>
      <c r="Q151" s="48"/>
      <c r="R151" s="48"/>
      <c r="S151" s="48"/>
      <c r="T151" s="86"/>
      <c r="AT151" s="25" t="s">
        <v>142</v>
      </c>
      <c r="AU151" s="25" t="s">
        <v>87</v>
      </c>
    </row>
    <row r="152" s="1" customFormat="1" ht="16.5" customHeight="1">
      <c r="B152" s="211"/>
      <c r="C152" s="212" t="s">
        <v>265</v>
      </c>
      <c r="D152" s="212" t="s">
        <v>137</v>
      </c>
      <c r="E152" s="213" t="s">
        <v>266</v>
      </c>
      <c r="F152" s="214" t="s">
        <v>267</v>
      </c>
      <c r="G152" s="215" t="s">
        <v>193</v>
      </c>
      <c r="H152" s="216">
        <v>40.100000000000001</v>
      </c>
      <c r="I152" s="217"/>
      <c r="J152" s="218">
        <f>ROUND(I152*H152,2)</f>
        <v>0</v>
      </c>
      <c r="K152" s="214" t="s">
        <v>194</v>
      </c>
      <c r="L152" s="47"/>
      <c r="M152" s="219" t="s">
        <v>5</v>
      </c>
      <c r="N152" s="220" t="s">
        <v>48</v>
      </c>
      <c r="O152" s="48"/>
      <c r="P152" s="221">
        <f>O152*H152</f>
        <v>0</v>
      </c>
      <c r="Q152" s="221">
        <v>0.00012</v>
      </c>
      <c r="R152" s="221">
        <f>Q152*H152</f>
        <v>0.0048120000000000003</v>
      </c>
      <c r="S152" s="221">
        <v>0</v>
      </c>
      <c r="T152" s="222">
        <f>S152*H152</f>
        <v>0</v>
      </c>
      <c r="AR152" s="25" t="s">
        <v>134</v>
      </c>
      <c r="AT152" s="25" t="s">
        <v>137</v>
      </c>
      <c r="AU152" s="25" t="s">
        <v>87</v>
      </c>
      <c r="AY152" s="25" t="s">
        <v>135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25" t="s">
        <v>84</v>
      </c>
      <c r="BK152" s="223">
        <f>ROUND(I152*H152,2)</f>
        <v>0</v>
      </c>
      <c r="BL152" s="25" t="s">
        <v>134</v>
      </c>
      <c r="BM152" s="25" t="s">
        <v>268</v>
      </c>
    </row>
    <row r="153" s="1" customFormat="1">
      <c r="B153" s="47"/>
      <c r="D153" s="224" t="s">
        <v>142</v>
      </c>
      <c r="F153" s="225" t="s">
        <v>269</v>
      </c>
      <c r="I153" s="226"/>
      <c r="L153" s="47"/>
      <c r="M153" s="227"/>
      <c r="N153" s="48"/>
      <c r="O153" s="48"/>
      <c r="P153" s="48"/>
      <c r="Q153" s="48"/>
      <c r="R153" s="48"/>
      <c r="S153" s="48"/>
      <c r="T153" s="86"/>
      <c r="AT153" s="25" t="s">
        <v>142</v>
      </c>
      <c r="AU153" s="25" t="s">
        <v>87</v>
      </c>
    </row>
    <row r="154" s="12" customFormat="1">
      <c r="B154" s="231"/>
      <c r="D154" s="224" t="s">
        <v>197</v>
      </c>
      <c r="E154" s="232" t="s">
        <v>5</v>
      </c>
      <c r="F154" s="233" t="s">
        <v>208</v>
      </c>
      <c r="H154" s="232" t="s">
        <v>5</v>
      </c>
      <c r="I154" s="234"/>
      <c r="L154" s="231"/>
      <c r="M154" s="235"/>
      <c r="N154" s="236"/>
      <c r="O154" s="236"/>
      <c r="P154" s="236"/>
      <c r="Q154" s="236"/>
      <c r="R154" s="236"/>
      <c r="S154" s="236"/>
      <c r="T154" s="237"/>
      <c r="AT154" s="232" t="s">
        <v>197</v>
      </c>
      <c r="AU154" s="232" t="s">
        <v>87</v>
      </c>
      <c r="AV154" s="12" t="s">
        <v>84</v>
      </c>
      <c r="AW154" s="12" t="s">
        <v>40</v>
      </c>
      <c r="AX154" s="12" t="s">
        <v>77</v>
      </c>
      <c r="AY154" s="232" t="s">
        <v>135</v>
      </c>
    </row>
    <row r="155" s="13" customFormat="1">
      <c r="B155" s="238"/>
      <c r="D155" s="224" t="s">
        <v>197</v>
      </c>
      <c r="E155" s="239" t="s">
        <v>5</v>
      </c>
      <c r="F155" s="240" t="s">
        <v>209</v>
      </c>
      <c r="H155" s="241">
        <v>3.6000000000000001</v>
      </c>
      <c r="I155" s="242"/>
      <c r="L155" s="238"/>
      <c r="M155" s="243"/>
      <c r="N155" s="244"/>
      <c r="O155" s="244"/>
      <c r="P155" s="244"/>
      <c r="Q155" s="244"/>
      <c r="R155" s="244"/>
      <c r="S155" s="244"/>
      <c r="T155" s="245"/>
      <c r="AT155" s="239" t="s">
        <v>197</v>
      </c>
      <c r="AU155" s="239" t="s">
        <v>87</v>
      </c>
      <c r="AV155" s="13" t="s">
        <v>87</v>
      </c>
      <c r="AW155" s="13" t="s">
        <v>40</v>
      </c>
      <c r="AX155" s="13" t="s">
        <v>77</v>
      </c>
      <c r="AY155" s="239" t="s">
        <v>135</v>
      </c>
    </row>
    <row r="156" s="13" customFormat="1">
      <c r="B156" s="238"/>
      <c r="D156" s="224" t="s">
        <v>197</v>
      </c>
      <c r="E156" s="239" t="s">
        <v>5</v>
      </c>
      <c r="F156" s="240" t="s">
        <v>210</v>
      </c>
      <c r="H156" s="241">
        <v>6.2999999999999998</v>
      </c>
      <c r="I156" s="242"/>
      <c r="L156" s="238"/>
      <c r="M156" s="243"/>
      <c r="N156" s="244"/>
      <c r="O156" s="244"/>
      <c r="P156" s="244"/>
      <c r="Q156" s="244"/>
      <c r="R156" s="244"/>
      <c r="S156" s="244"/>
      <c r="T156" s="245"/>
      <c r="AT156" s="239" t="s">
        <v>197</v>
      </c>
      <c r="AU156" s="239" t="s">
        <v>87</v>
      </c>
      <c r="AV156" s="13" t="s">
        <v>87</v>
      </c>
      <c r="AW156" s="13" t="s">
        <v>40</v>
      </c>
      <c r="AX156" s="13" t="s">
        <v>77</v>
      </c>
      <c r="AY156" s="239" t="s">
        <v>135</v>
      </c>
    </row>
    <row r="157" s="13" customFormat="1">
      <c r="B157" s="238"/>
      <c r="D157" s="224" t="s">
        <v>197</v>
      </c>
      <c r="E157" s="239" t="s">
        <v>5</v>
      </c>
      <c r="F157" s="240" t="s">
        <v>211</v>
      </c>
      <c r="H157" s="241">
        <v>12.6</v>
      </c>
      <c r="I157" s="242"/>
      <c r="L157" s="238"/>
      <c r="M157" s="243"/>
      <c r="N157" s="244"/>
      <c r="O157" s="244"/>
      <c r="P157" s="244"/>
      <c r="Q157" s="244"/>
      <c r="R157" s="244"/>
      <c r="S157" s="244"/>
      <c r="T157" s="245"/>
      <c r="AT157" s="239" t="s">
        <v>197</v>
      </c>
      <c r="AU157" s="239" t="s">
        <v>87</v>
      </c>
      <c r="AV157" s="13" t="s">
        <v>87</v>
      </c>
      <c r="AW157" s="13" t="s">
        <v>40</v>
      </c>
      <c r="AX157" s="13" t="s">
        <v>77</v>
      </c>
      <c r="AY157" s="239" t="s">
        <v>135</v>
      </c>
    </row>
    <row r="158" s="13" customFormat="1">
      <c r="B158" s="238"/>
      <c r="D158" s="224" t="s">
        <v>197</v>
      </c>
      <c r="E158" s="239" t="s">
        <v>5</v>
      </c>
      <c r="F158" s="240" t="s">
        <v>212</v>
      </c>
      <c r="H158" s="241">
        <v>3.6000000000000001</v>
      </c>
      <c r="I158" s="242"/>
      <c r="L158" s="238"/>
      <c r="M158" s="243"/>
      <c r="N158" s="244"/>
      <c r="O158" s="244"/>
      <c r="P158" s="244"/>
      <c r="Q158" s="244"/>
      <c r="R158" s="244"/>
      <c r="S158" s="244"/>
      <c r="T158" s="245"/>
      <c r="AT158" s="239" t="s">
        <v>197</v>
      </c>
      <c r="AU158" s="239" t="s">
        <v>87</v>
      </c>
      <c r="AV158" s="13" t="s">
        <v>87</v>
      </c>
      <c r="AW158" s="13" t="s">
        <v>40</v>
      </c>
      <c r="AX158" s="13" t="s">
        <v>77</v>
      </c>
      <c r="AY158" s="239" t="s">
        <v>135</v>
      </c>
    </row>
    <row r="159" s="13" customFormat="1">
      <c r="B159" s="238"/>
      <c r="D159" s="224" t="s">
        <v>197</v>
      </c>
      <c r="E159" s="239" t="s">
        <v>5</v>
      </c>
      <c r="F159" s="240" t="s">
        <v>213</v>
      </c>
      <c r="H159" s="241">
        <v>7.2000000000000002</v>
      </c>
      <c r="I159" s="242"/>
      <c r="L159" s="238"/>
      <c r="M159" s="243"/>
      <c r="N159" s="244"/>
      <c r="O159" s="244"/>
      <c r="P159" s="244"/>
      <c r="Q159" s="244"/>
      <c r="R159" s="244"/>
      <c r="S159" s="244"/>
      <c r="T159" s="245"/>
      <c r="AT159" s="239" t="s">
        <v>197</v>
      </c>
      <c r="AU159" s="239" t="s">
        <v>87</v>
      </c>
      <c r="AV159" s="13" t="s">
        <v>87</v>
      </c>
      <c r="AW159" s="13" t="s">
        <v>40</v>
      </c>
      <c r="AX159" s="13" t="s">
        <v>77</v>
      </c>
      <c r="AY159" s="239" t="s">
        <v>135</v>
      </c>
    </row>
    <row r="160" s="13" customFormat="1">
      <c r="B160" s="238"/>
      <c r="D160" s="224" t="s">
        <v>197</v>
      </c>
      <c r="E160" s="239" t="s">
        <v>5</v>
      </c>
      <c r="F160" s="240" t="s">
        <v>214</v>
      </c>
      <c r="H160" s="241">
        <v>2.8999999999999999</v>
      </c>
      <c r="I160" s="242"/>
      <c r="L160" s="238"/>
      <c r="M160" s="243"/>
      <c r="N160" s="244"/>
      <c r="O160" s="244"/>
      <c r="P160" s="244"/>
      <c r="Q160" s="244"/>
      <c r="R160" s="244"/>
      <c r="S160" s="244"/>
      <c r="T160" s="245"/>
      <c r="AT160" s="239" t="s">
        <v>197</v>
      </c>
      <c r="AU160" s="239" t="s">
        <v>87</v>
      </c>
      <c r="AV160" s="13" t="s">
        <v>87</v>
      </c>
      <c r="AW160" s="13" t="s">
        <v>40</v>
      </c>
      <c r="AX160" s="13" t="s">
        <v>77</v>
      </c>
      <c r="AY160" s="239" t="s">
        <v>135</v>
      </c>
    </row>
    <row r="161" s="13" customFormat="1">
      <c r="B161" s="238"/>
      <c r="D161" s="224" t="s">
        <v>197</v>
      </c>
      <c r="E161" s="239" t="s">
        <v>5</v>
      </c>
      <c r="F161" s="240" t="s">
        <v>215</v>
      </c>
      <c r="H161" s="241">
        <v>3.8999999999999999</v>
      </c>
      <c r="I161" s="242"/>
      <c r="L161" s="238"/>
      <c r="M161" s="243"/>
      <c r="N161" s="244"/>
      <c r="O161" s="244"/>
      <c r="P161" s="244"/>
      <c r="Q161" s="244"/>
      <c r="R161" s="244"/>
      <c r="S161" s="244"/>
      <c r="T161" s="245"/>
      <c r="AT161" s="239" t="s">
        <v>197</v>
      </c>
      <c r="AU161" s="239" t="s">
        <v>87</v>
      </c>
      <c r="AV161" s="13" t="s">
        <v>87</v>
      </c>
      <c r="AW161" s="13" t="s">
        <v>40</v>
      </c>
      <c r="AX161" s="13" t="s">
        <v>77</v>
      </c>
      <c r="AY161" s="239" t="s">
        <v>135</v>
      </c>
    </row>
    <row r="162" s="14" customFormat="1">
      <c r="B162" s="246"/>
      <c r="D162" s="224" t="s">
        <v>197</v>
      </c>
      <c r="E162" s="247" t="s">
        <v>5</v>
      </c>
      <c r="F162" s="248" t="s">
        <v>200</v>
      </c>
      <c r="H162" s="249">
        <v>40.100000000000001</v>
      </c>
      <c r="I162" s="250"/>
      <c r="L162" s="246"/>
      <c r="M162" s="251"/>
      <c r="N162" s="252"/>
      <c r="O162" s="252"/>
      <c r="P162" s="252"/>
      <c r="Q162" s="252"/>
      <c r="R162" s="252"/>
      <c r="S162" s="252"/>
      <c r="T162" s="253"/>
      <c r="AT162" s="247" t="s">
        <v>197</v>
      </c>
      <c r="AU162" s="247" t="s">
        <v>87</v>
      </c>
      <c r="AV162" s="14" t="s">
        <v>134</v>
      </c>
      <c r="AW162" s="14" t="s">
        <v>40</v>
      </c>
      <c r="AX162" s="14" t="s">
        <v>84</v>
      </c>
      <c r="AY162" s="247" t="s">
        <v>135</v>
      </c>
    </row>
    <row r="163" s="1" customFormat="1" ht="25.5" customHeight="1">
      <c r="B163" s="211"/>
      <c r="C163" s="212" t="s">
        <v>270</v>
      </c>
      <c r="D163" s="212" t="s">
        <v>137</v>
      </c>
      <c r="E163" s="213" t="s">
        <v>271</v>
      </c>
      <c r="F163" s="214" t="s">
        <v>272</v>
      </c>
      <c r="G163" s="215" t="s">
        <v>273</v>
      </c>
      <c r="H163" s="216">
        <v>0.094</v>
      </c>
      <c r="I163" s="217"/>
      <c r="J163" s="218">
        <f>ROUND(I163*H163,2)</f>
        <v>0</v>
      </c>
      <c r="K163" s="214" t="s">
        <v>194</v>
      </c>
      <c r="L163" s="47"/>
      <c r="M163" s="219" t="s">
        <v>5</v>
      </c>
      <c r="N163" s="220" t="s">
        <v>48</v>
      </c>
      <c r="O163" s="48"/>
      <c r="P163" s="221">
        <f>O163*H163</f>
        <v>0</v>
      </c>
      <c r="Q163" s="221">
        <v>2.45329</v>
      </c>
      <c r="R163" s="221">
        <f>Q163*H163</f>
        <v>0.23060926000000001</v>
      </c>
      <c r="S163" s="221">
        <v>0</v>
      </c>
      <c r="T163" s="222">
        <f>S163*H163</f>
        <v>0</v>
      </c>
      <c r="AR163" s="25" t="s">
        <v>134</v>
      </c>
      <c r="AT163" s="25" t="s">
        <v>137</v>
      </c>
      <c r="AU163" s="25" t="s">
        <v>87</v>
      </c>
      <c r="AY163" s="25" t="s">
        <v>135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25" t="s">
        <v>84</v>
      </c>
      <c r="BK163" s="223">
        <f>ROUND(I163*H163,2)</f>
        <v>0</v>
      </c>
      <c r="BL163" s="25" t="s">
        <v>134</v>
      </c>
      <c r="BM163" s="25" t="s">
        <v>274</v>
      </c>
    </row>
    <row r="164" s="1" customFormat="1">
      <c r="B164" s="47"/>
      <c r="D164" s="224" t="s">
        <v>142</v>
      </c>
      <c r="F164" s="225" t="s">
        <v>275</v>
      </c>
      <c r="I164" s="226"/>
      <c r="L164" s="47"/>
      <c r="M164" s="227"/>
      <c r="N164" s="48"/>
      <c r="O164" s="48"/>
      <c r="P164" s="48"/>
      <c r="Q164" s="48"/>
      <c r="R164" s="48"/>
      <c r="S164" s="48"/>
      <c r="T164" s="86"/>
      <c r="AT164" s="25" t="s">
        <v>142</v>
      </c>
      <c r="AU164" s="25" t="s">
        <v>87</v>
      </c>
    </row>
    <row r="165" s="12" customFormat="1">
      <c r="B165" s="231"/>
      <c r="D165" s="224" t="s">
        <v>197</v>
      </c>
      <c r="E165" s="232" t="s">
        <v>5</v>
      </c>
      <c r="F165" s="233" t="s">
        <v>276</v>
      </c>
      <c r="H165" s="232" t="s">
        <v>5</v>
      </c>
      <c r="I165" s="234"/>
      <c r="L165" s="231"/>
      <c r="M165" s="235"/>
      <c r="N165" s="236"/>
      <c r="O165" s="236"/>
      <c r="P165" s="236"/>
      <c r="Q165" s="236"/>
      <c r="R165" s="236"/>
      <c r="S165" s="236"/>
      <c r="T165" s="237"/>
      <c r="AT165" s="232" t="s">
        <v>197</v>
      </c>
      <c r="AU165" s="232" t="s">
        <v>87</v>
      </c>
      <c r="AV165" s="12" t="s">
        <v>84</v>
      </c>
      <c r="AW165" s="12" t="s">
        <v>40</v>
      </c>
      <c r="AX165" s="12" t="s">
        <v>77</v>
      </c>
      <c r="AY165" s="232" t="s">
        <v>135</v>
      </c>
    </row>
    <row r="166" s="13" customFormat="1">
      <c r="B166" s="238"/>
      <c r="D166" s="224" t="s">
        <v>197</v>
      </c>
      <c r="E166" s="239" t="s">
        <v>5</v>
      </c>
      <c r="F166" s="240" t="s">
        <v>277</v>
      </c>
      <c r="H166" s="241">
        <v>0.094</v>
      </c>
      <c r="I166" s="242"/>
      <c r="L166" s="238"/>
      <c r="M166" s="243"/>
      <c r="N166" s="244"/>
      <c r="O166" s="244"/>
      <c r="P166" s="244"/>
      <c r="Q166" s="244"/>
      <c r="R166" s="244"/>
      <c r="S166" s="244"/>
      <c r="T166" s="245"/>
      <c r="AT166" s="239" t="s">
        <v>197</v>
      </c>
      <c r="AU166" s="239" t="s">
        <v>87</v>
      </c>
      <c r="AV166" s="13" t="s">
        <v>87</v>
      </c>
      <c r="AW166" s="13" t="s">
        <v>40</v>
      </c>
      <c r="AX166" s="13" t="s">
        <v>77</v>
      </c>
      <c r="AY166" s="239" t="s">
        <v>135</v>
      </c>
    </row>
    <row r="167" s="14" customFormat="1">
      <c r="B167" s="246"/>
      <c r="D167" s="224" t="s">
        <v>197</v>
      </c>
      <c r="E167" s="247" t="s">
        <v>5</v>
      </c>
      <c r="F167" s="248" t="s">
        <v>200</v>
      </c>
      <c r="H167" s="249">
        <v>0.094</v>
      </c>
      <c r="I167" s="250"/>
      <c r="L167" s="246"/>
      <c r="M167" s="251"/>
      <c r="N167" s="252"/>
      <c r="O167" s="252"/>
      <c r="P167" s="252"/>
      <c r="Q167" s="252"/>
      <c r="R167" s="252"/>
      <c r="S167" s="252"/>
      <c r="T167" s="253"/>
      <c r="AT167" s="247" t="s">
        <v>197</v>
      </c>
      <c r="AU167" s="247" t="s">
        <v>87</v>
      </c>
      <c r="AV167" s="14" t="s">
        <v>134</v>
      </c>
      <c r="AW167" s="14" t="s">
        <v>40</v>
      </c>
      <c r="AX167" s="14" t="s">
        <v>84</v>
      </c>
      <c r="AY167" s="247" t="s">
        <v>135</v>
      </c>
    </row>
    <row r="168" s="1" customFormat="1" ht="16.5" customHeight="1">
      <c r="B168" s="211"/>
      <c r="C168" s="212" t="s">
        <v>278</v>
      </c>
      <c r="D168" s="212" t="s">
        <v>137</v>
      </c>
      <c r="E168" s="213" t="s">
        <v>279</v>
      </c>
      <c r="F168" s="214" t="s">
        <v>280</v>
      </c>
      <c r="G168" s="215" t="s">
        <v>193</v>
      </c>
      <c r="H168" s="216">
        <v>0.28999999999999998</v>
      </c>
      <c r="I168" s="217"/>
      <c r="J168" s="218">
        <f>ROUND(I168*H168,2)</f>
        <v>0</v>
      </c>
      <c r="K168" s="214" t="s">
        <v>194</v>
      </c>
      <c r="L168" s="47"/>
      <c r="M168" s="219" t="s">
        <v>5</v>
      </c>
      <c r="N168" s="220" t="s">
        <v>48</v>
      </c>
      <c r="O168" s="48"/>
      <c r="P168" s="221">
        <f>O168*H168</f>
        <v>0</v>
      </c>
      <c r="Q168" s="221">
        <v>0.013520000000000001</v>
      </c>
      <c r="R168" s="221">
        <f>Q168*H168</f>
        <v>0.0039208000000000003</v>
      </c>
      <c r="S168" s="221">
        <v>0</v>
      </c>
      <c r="T168" s="222">
        <f>S168*H168</f>
        <v>0</v>
      </c>
      <c r="AR168" s="25" t="s">
        <v>134</v>
      </c>
      <c r="AT168" s="25" t="s">
        <v>137</v>
      </c>
      <c r="AU168" s="25" t="s">
        <v>87</v>
      </c>
      <c r="AY168" s="25" t="s">
        <v>135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25" t="s">
        <v>84</v>
      </c>
      <c r="BK168" s="223">
        <f>ROUND(I168*H168,2)</f>
        <v>0</v>
      </c>
      <c r="BL168" s="25" t="s">
        <v>134</v>
      </c>
      <c r="BM168" s="25" t="s">
        <v>281</v>
      </c>
    </row>
    <row r="169" s="1" customFormat="1">
      <c r="B169" s="47"/>
      <c r="D169" s="224" t="s">
        <v>142</v>
      </c>
      <c r="F169" s="225" t="s">
        <v>282</v>
      </c>
      <c r="I169" s="226"/>
      <c r="L169" s="47"/>
      <c r="M169" s="227"/>
      <c r="N169" s="48"/>
      <c r="O169" s="48"/>
      <c r="P169" s="48"/>
      <c r="Q169" s="48"/>
      <c r="R169" s="48"/>
      <c r="S169" s="48"/>
      <c r="T169" s="86"/>
      <c r="AT169" s="25" t="s">
        <v>142</v>
      </c>
      <c r="AU169" s="25" t="s">
        <v>87</v>
      </c>
    </row>
    <row r="170" s="13" customFormat="1">
      <c r="B170" s="238"/>
      <c r="D170" s="224" t="s">
        <v>197</v>
      </c>
      <c r="E170" s="239" t="s">
        <v>5</v>
      </c>
      <c r="F170" s="240" t="s">
        <v>283</v>
      </c>
      <c r="H170" s="241">
        <v>0.28999999999999998</v>
      </c>
      <c r="I170" s="242"/>
      <c r="L170" s="238"/>
      <c r="M170" s="243"/>
      <c r="N170" s="244"/>
      <c r="O170" s="244"/>
      <c r="P170" s="244"/>
      <c r="Q170" s="244"/>
      <c r="R170" s="244"/>
      <c r="S170" s="244"/>
      <c r="T170" s="245"/>
      <c r="AT170" s="239" t="s">
        <v>197</v>
      </c>
      <c r="AU170" s="239" t="s">
        <v>87</v>
      </c>
      <c r="AV170" s="13" t="s">
        <v>87</v>
      </c>
      <c r="AW170" s="13" t="s">
        <v>40</v>
      </c>
      <c r="AX170" s="13" t="s">
        <v>77</v>
      </c>
      <c r="AY170" s="239" t="s">
        <v>135</v>
      </c>
    </row>
    <row r="171" s="14" customFormat="1">
      <c r="B171" s="246"/>
      <c r="D171" s="224" t="s">
        <v>197</v>
      </c>
      <c r="E171" s="247" t="s">
        <v>5</v>
      </c>
      <c r="F171" s="248" t="s">
        <v>200</v>
      </c>
      <c r="H171" s="249">
        <v>0.28999999999999998</v>
      </c>
      <c r="I171" s="250"/>
      <c r="L171" s="246"/>
      <c r="M171" s="251"/>
      <c r="N171" s="252"/>
      <c r="O171" s="252"/>
      <c r="P171" s="252"/>
      <c r="Q171" s="252"/>
      <c r="R171" s="252"/>
      <c r="S171" s="252"/>
      <c r="T171" s="253"/>
      <c r="AT171" s="247" t="s">
        <v>197</v>
      </c>
      <c r="AU171" s="247" t="s">
        <v>87</v>
      </c>
      <c r="AV171" s="14" t="s">
        <v>134</v>
      </c>
      <c r="AW171" s="14" t="s">
        <v>40</v>
      </c>
      <c r="AX171" s="14" t="s">
        <v>84</v>
      </c>
      <c r="AY171" s="247" t="s">
        <v>135</v>
      </c>
    </row>
    <row r="172" s="1" customFormat="1" ht="16.5" customHeight="1">
      <c r="B172" s="211"/>
      <c r="C172" s="212" t="s">
        <v>284</v>
      </c>
      <c r="D172" s="212" t="s">
        <v>137</v>
      </c>
      <c r="E172" s="213" t="s">
        <v>285</v>
      </c>
      <c r="F172" s="214" t="s">
        <v>286</v>
      </c>
      <c r="G172" s="215" t="s">
        <v>193</v>
      </c>
      <c r="H172" s="216">
        <v>0.28999999999999998</v>
      </c>
      <c r="I172" s="217"/>
      <c r="J172" s="218">
        <f>ROUND(I172*H172,2)</f>
        <v>0</v>
      </c>
      <c r="K172" s="214" t="s">
        <v>194</v>
      </c>
      <c r="L172" s="47"/>
      <c r="M172" s="219" t="s">
        <v>5</v>
      </c>
      <c r="N172" s="220" t="s">
        <v>48</v>
      </c>
      <c r="O172" s="48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AR172" s="25" t="s">
        <v>134</v>
      </c>
      <c r="AT172" s="25" t="s">
        <v>137</v>
      </c>
      <c r="AU172" s="25" t="s">
        <v>87</v>
      </c>
      <c r="AY172" s="25" t="s">
        <v>135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25" t="s">
        <v>84</v>
      </c>
      <c r="BK172" s="223">
        <f>ROUND(I172*H172,2)</f>
        <v>0</v>
      </c>
      <c r="BL172" s="25" t="s">
        <v>134</v>
      </c>
      <c r="BM172" s="25" t="s">
        <v>287</v>
      </c>
    </row>
    <row r="173" s="1" customFormat="1">
      <c r="B173" s="47"/>
      <c r="D173" s="224" t="s">
        <v>142</v>
      </c>
      <c r="F173" s="225" t="s">
        <v>288</v>
      </c>
      <c r="I173" s="226"/>
      <c r="L173" s="47"/>
      <c r="M173" s="227"/>
      <c r="N173" s="48"/>
      <c r="O173" s="48"/>
      <c r="P173" s="48"/>
      <c r="Q173" s="48"/>
      <c r="R173" s="48"/>
      <c r="S173" s="48"/>
      <c r="T173" s="86"/>
      <c r="AT173" s="25" t="s">
        <v>142</v>
      </c>
      <c r="AU173" s="25" t="s">
        <v>87</v>
      </c>
    </row>
    <row r="174" s="11" customFormat="1" ht="29.88" customHeight="1">
      <c r="B174" s="198"/>
      <c r="D174" s="199" t="s">
        <v>76</v>
      </c>
      <c r="E174" s="209" t="s">
        <v>260</v>
      </c>
      <c r="F174" s="209" t="s">
        <v>289</v>
      </c>
      <c r="I174" s="201"/>
      <c r="J174" s="210">
        <f>BK174</f>
        <v>0</v>
      </c>
      <c r="L174" s="198"/>
      <c r="M174" s="203"/>
      <c r="N174" s="204"/>
      <c r="O174" s="204"/>
      <c r="P174" s="205">
        <f>SUM(P175:P243)</f>
        <v>0</v>
      </c>
      <c r="Q174" s="204"/>
      <c r="R174" s="205">
        <f>SUM(R175:R243)</f>
        <v>0.0133314</v>
      </c>
      <c r="S174" s="204"/>
      <c r="T174" s="206">
        <f>SUM(T175:T243)</f>
        <v>3.8307899999999999</v>
      </c>
      <c r="AR174" s="199" t="s">
        <v>84</v>
      </c>
      <c r="AT174" s="207" t="s">
        <v>76</v>
      </c>
      <c r="AU174" s="207" t="s">
        <v>84</v>
      </c>
      <c r="AY174" s="199" t="s">
        <v>135</v>
      </c>
      <c r="BK174" s="208">
        <f>SUM(BK175:BK243)</f>
        <v>0</v>
      </c>
    </row>
    <row r="175" s="1" customFormat="1" ht="25.5" customHeight="1">
      <c r="B175" s="211"/>
      <c r="C175" s="212" t="s">
        <v>290</v>
      </c>
      <c r="D175" s="212" t="s">
        <v>137</v>
      </c>
      <c r="E175" s="213" t="s">
        <v>291</v>
      </c>
      <c r="F175" s="214" t="s">
        <v>292</v>
      </c>
      <c r="G175" s="215" t="s">
        <v>193</v>
      </c>
      <c r="H175" s="216">
        <v>164.154</v>
      </c>
      <c r="I175" s="217"/>
      <c r="J175" s="218">
        <f>ROUND(I175*H175,2)</f>
        <v>0</v>
      </c>
      <c r="K175" s="214" t="s">
        <v>194</v>
      </c>
      <c r="L175" s="47"/>
      <c r="M175" s="219" t="s">
        <v>5</v>
      </c>
      <c r="N175" s="220" t="s">
        <v>48</v>
      </c>
      <c r="O175" s="48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AR175" s="25" t="s">
        <v>134</v>
      </c>
      <c r="AT175" s="25" t="s">
        <v>137</v>
      </c>
      <c r="AU175" s="25" t="s">
        <v>87</v>
      </c>
      <c r="AY175" s="25" t="s">
        <v>135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25" t="s">
        <v>84</v>
      </c>
      <c r="BK175" s="223">
        <f>ROUND(I175*H175,2)</f>
        <v>0</v>
      </c>
      <c r="BL175" s="25" t="s">
        <v>134</v>
      </c>
      <c r="BM175" s="25" t="s">
        <v>293</v>
      </c>
    </row>
    <row r="176" s="1" customFormat="1">
      <c r="B176" s="47"/>
      <c r="D176" s="224" t="s">
        <v>142</v>
      </c>
      <c r="F176" s="225" t="s">
        <v>294</v>
      </c>
      <c r="I176" s="226"/>
      <c r="L176" s="47"/>
      <c r="M176" s="227"/>
      <c r="N176" s="48"/>
      <c r="O176" s="48"/>
      <c r="P176" s="48"/>
      <c r="Q176" s="48"/>
      <c r="R176" s="48"/>
      <c r="S176" s="48"/>
      <c r="T176" s="86"/>
      <c r="AT176" s="25" t="s">
        <v>142</v>
      </c>
      <c r="AU176" s="25" t="s">
        <v>87</v>
      </c>
    </row>
    <row r="177" s="12" customFormat="1">
      <c r="B177" s="231"/>
      <c r="D177" s="224" t="s">
        <v>197</v>
      </c>
      <c r="E177" s="232" t="s">
        <v>5</v>
      </c>
      <c r="F177" s="233" t="s">
        <v>224</v>
      </c>
      <c r="H177" s="232" t="s">
        <v>5</v>
      </c>
      <c r="I177" s="234"/>
      <c r="L177" s="231"/>
      <c r="M177" s="235"/>
      <c r="N177" s="236"/>
      <c r="O177" s="236"/>
      <c r="P177" s="236"/>
      <c r="Q177" s="236"/>
      <c r="R177" s="236"/>
      <c r="S177" s="236"/>
      <c r="T177" s="237"/>
      <c r="AT177" s="232" t="s">
        <v>197</v>
      </c>
      <c r="AU177" s="232" t="s">
        <v>87</v>
      </c>
      <c r="AV177" s="12" t="s">
        <v>84</v>
      </c>
      <c r="AW177" s="12" t="s">
        <v>40</v>
      </c>
      <c r="AX177" s="12" t="s">
        <v>77</v>
      </c>
      <c r="AY177" s="232" t="s">
        <v>135</v>
      </c>
    </row>
    <row r="178" s="13" customFormat="1">
      <c r="B178" s="238"/>
      <c r="D178" s="224" t="s">
        <v>197</v>
      </c>
      <c r="E178" s="239" t="s">
        <v>5</v>
      </c>
      <c r="F178" s="240" t="s">
        <v>295</v>
      </c>
      <c r="H178" s="241">
        <v>164.154</v>
      </c>
      <c r="I178" s="242"/>
      <c r="L178" s="238"/>
      <c r="M178" s="243"/>
      <c r="N178" s="244"/>
      <c r="O178" s="244"/>
      <c r="P178" s="244"/>
      <c r="Q178" s="244"/>
      <c r="R178" s="244"/>
      <c r="S178" s="244"/>
      <c r="T178" s="245"/>
      <c r="AT178" s="239" t="s">
        <v>197</v>
      </c>
      <c r="AU178" s="239" t="s">
        <v>87</v>
      </c>
      <c r="AV178" s="13" t="s">
        <v>87</v>
      </c>
      <c r="AW178" s="13" t="s">
        <v>40</v>
      </c>
      <c r="AX178" s="13" t="s">
        <v>77</v>
      </c>
      <c r="AY178" s="239" t="s">
        <v>135</v>
      </c>
    </row>
    <row r="179" s="14" customFormat="1">
      <c r="B179" s="246"/>
      <c r="D179" s="224" t="s">
        <v>197</v>
      </c>
      <c r="E179" s="247" t="s">
        <v>5</v>
      </c>
      <c r="F179" s="248" t="s">
        <v>200</v>
      </c>
      <c r="H179" s="249">
        <v>164.154</v>
      </c>
      <c r="I179" s="250"/>
      <c r="L179" s="246"/>
      <c r="M179" s="251"/>
      <c r="N179" s="252"/>
      <c r="O179" s="252"/>
      <c r="P179" s="252"/>
      <c r="Q179" s="252"/>
      <c r="R179" s="252"/>
      <c r="S179" s="252"/>
      <c r="T179" s="253"/>
      <c r="AT179" s="247" t="s">
        <v>197</v>
      </c>
      <c r="AU179" s="247" t="s">
        <v>87</v>
      </c>
      <c r="AV179" s="14" t="s">
        <v>134</v>
      </c>
      <c r="AW179" s="14" t="s">
        <v>40</v>
      </c>
      <c r="AX179" s="14" t="s">
        <v>84</v>
      </c>
      <c r="AY179" s="247" t="s">
        <v>135</v>
      </c>
    </row>
    <row r="180" s="1" customFormat="1" ht="25.5" customHeight="1">
      <c r="B180" s="211"/>
      <c r="C180" s="212" t="s">
        <v>11</v>
      </c>
      <c r="D180" s="212" t="s">
        <v>137</v>
      </c>
      <c r="E180" s="213" t="s">
        <v>296</v>
      </c>
      <c r="F180" s="214" t="s">
        <v>297</v>
      </c>
      <c r="G180" s="215" t="s">
        <v>193</v>
      </c>
      <c r="H180" s="216">
        <v>164.154</v>
      </c>
      <c r="I180" s="217"/>
      <c r="J180" s="218">
        <f>ROUND(I180*H180,2)</f>
        <v>0</v>
      </c>
      <c r="K180" s="214" t="s">
        <v>5</v>
      </c>
      <c r="L180" s="47"/>
      <c r="M180" s="219" t="s">
        <v>5</v>
      </c>
      <c r="N180" s="220" t="s">
        <v>48</v>
      </c>
      <c r="O180" s="48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AR180" s="25" t="s">
        <v>134</v>
      </c>
      <c r="AT180" s="25" t="s">
        <v>137</v>
      </c>
      <c r="AU180" s="25" t="s">
        <v>87</v>
      </c>
      <c r="AY180" s="25" t="s">
        <v>135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25" t="s">
        <v>84</v>
      </c>
      <c r="BK180" s="223">
        <f>ROUND(I180*H180,2)</f>
        <v>0</v>
      </c>
      <c r="BL180" s="25" t="s">
        <v>134</v>
      </c>
      <c r="BM180" s="25" t="s">
        <v>298</v>
      </c>
    </row>
    <row r="181" s="1" customFormat="1" ht="25.5" customHeight="1">
      <c r="B181" s="211"/>
      <c r="C181" s="212" t="s">
        <v>299</v>
      </c>
      <c r="D181" s="212" t="s">
        <v>137</v>
      </c>
      <c r="E181" s="213" t="s">
        <v>300</v>
      </c>
      <c r="F181" s="214" t="s">
        <v>301</v>
      </c>
      <c r="G181" s="215" t="s">
        <v>193</v>
      </c>
      <c r="H181" s="216">
        <v>164.154</v>
      </c>
      <c r="I181" s="217"/>
      <c r="J181" s="218">
        <f>ROUND(I181*H181,2)</f>
        <v>0</v>
      </c>
      <c r="K181" s="214" t="s">
        <v>194</v>
      </c>
      <c r="L181" s="47"/>
      <c r="M181" s="219" t="s">
        <v>5</v>
      </c>
      <c r="N181" s="220" t="s">
        <v>48</v>
      </c>
      <c r="O181" s="48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AR181" s="25" t="s">
        <v>134</v>
      </c>
      <c r="AT181" s="25" t="s">
        <v>137</v>
      </c>
      <c r="AU181" s="25" t="s">
        <v>87</v>
      </c>
      <c r="AY181" s="25" t="s">
        <v>135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25" t="s">
        <v>84</v>
      </c>
      <c r="BK181" s="223">
        <f>ROUND(I181*H181,2)</f>
        <v>0</v>
      </c>
      <c r="BL181" s="25" t="s">
        <v>134</v>
      </c>
      <c r="BM181" s="25" t="s">
        <v>302</v>
      </c>
    </row>
    <row r="182" s="1" customFormat="1">
      <c r="B182" s="47"/>
      <c r="D182" s="224" t="s">
        <v>142</v>
      </c>
      <c r="F182" s="225" t="s">
        <v>303</v>
      </c>
      <c r="I182" s="226"/>
      <c r="L182" s="47"/>
      <c r="M182" s="227"/>
      <c r="N182" s="48"/>
      <c r="O182" s="48"/>
      <c r="P182" s="48"/>
      <c r="Q182" s="48"/>
      <c r="R182" s="48"/>
      <c r="S182" s="48"/>
      <c r="T182" s="86"/>
      <c r="AT182" s="25" t="s">
        <v>142</v>
      </c>
      <c r="AU182" s="25" t="s">
        <v>87</v>
      </c>
    </row>
    <row r="183" s="1" customFormat="1" ht="25.5" customHeight="1">
      <c r="B183" s="211"/>
      <c r="C183" s="212" t="s">
        <v>304</v>
      </c>
      <c r="D183" s="212" t="s">
        <v>137</v>
      </c>
      <c r="E183" s="213" t="s">
        <v>305</v>
      </c>
      <c r="F183" s="214" t="s">
        <v>306</v>
      </c>
      <c r="G183" s="215" t="s">
        <v>193</v>
      </c>
      <c r="H183" s="216">
        <v>16.5</v>
      </c>
      <c r="I183" s="217"/>
      <c r="J183" s="218">
        <f>ROUND(I183*H183,2)</f>
        <v>0</v>
      </c>
      <c r="K183" s="214" t="s">
        <v>194</v>
      </c>
      <c r="L183" s="47"/>
      <c r="M183" s="219" t="s">
        <v>5</v>
      </c>
      <c r="N183" s="220" t="s">
        <v>48</v>
      </c>
      <c r="O183" s="48"/>
      <c r="P183" s="221">
        <f>O183*H183</f>
        <v>0</v>
      </c>
      <c r="Q183" s="221">
        <v>0.00012999999999999999</v>
      </c>
      <c r="R183" s="221">
        <f>Q183*H183</f>
        <v>0.0021449999999999998</v>
      </c>
      <c r="S183" s="221">
        <v>0</v>
      </c>
      <c r="T183" s="222">
        <f>S183*H183</f>
        <v>0</v>
      </c>
      <c r="AR183" s="25" t="s">
        <v>134</v>
      </c>
      <c r="AT183" s="25" t="s">
        <v>137</v>
      </c>
      <c r="AU183" s="25" t="s">
        <v>87</v>
      </c>
      <c r="AY183" s="25" t="s">
        <v>135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25" t="s">
        <v>84</v>
      </c>
      <c r="BK183" s="223">
        <f>ROUND(I183*H183,2)</f>
        <v>0</v>
      </c>
      <c r="BL183" s="25" t="s">
        <v>134</v>
      </c>
      <c r="BM183" s="25" t="s">
        <v>307</v>
      </c>
    </row>
    <row r="184" s="1" customFormat="1">
      <c r="B184" s="47"/>
      <c r="D184" s="224" t="s">
        <v>142</v>
      </c>
      <c r="F184" s="225" t="s">
        <v>308</v>
      </c>
      <c r="I184" s="226"/>
      <c r="L184" s="47"/>
      <c r="M184" s="227"/>
      <c r="N184" s="48"/>
      <c r="O184" s="48"/>
      <c r="P184" s="48"/>
      <c r="Q184" s="48"/>
      <c r="R184" s="48"/>
      <c r="S184" s="48"/>
      <c r="T184" s="86"/>
      <c r="AT184" s="25" t="s">
        <v>142</v>
      </c>
      <c r="AU184" s="25" t="s">
        <v>87</v>
      </c>
    </row>
    <row r="185" s="12" customFormat="1">
      <c r="B185" s="231"/>
      <c r="D185" s="224" t="s">
        <v>197</v>
      </c>
      <c r="E185" s="232" t="s">
        <v>5</v>
      </c>
      <c r="F185" s="233" t="s">
        <v>222</v>
      </c>
      <c r="H185" s="232" t="s">
        <v>5</v>
      </c>
      <c r="I185" s="234"/>
      <c r="L185" s="231"/>
      <c r="M185" s="235"/>
      <c r="N185" s="236"/>
      <c r="O185" s="236"/>
      <c r="P185" s="236"/>
      <c r="Q185" s="236"/>
      <c r="R185" s="236"/>
      <c r="S185" s="236"/>
      <c r="T185" s="237"/>
      <c r="AT185" s="232" t="s">
        <v>197</v>
      </c>
      <c r="AU185" s="232" t="s">
        <v>87</v>
      </c>
      <c r="AV185" s="12" t="s">
        <v>84</v>
      </c>
      <c r="AW185" s="12" t="s">
        <v>40</v>
      </c>
      <c r="AX185" s="12" t="s">
        <v>77</v>
      </c>
      <c r="AY185" s="232" t="s">
        <v>135</v>
      </c>
    </row>
    <row r="186" s="13" customFormat="1">
      <c r="B186" s="238"/>
      <c r="D186" s="224" t="s">
        <v>197</v>
      </c>
      <c r="E186" s="239" t="s">
        <v>5</v>
      </c>
      <c r="F186" s="240" t="s">
        <v>309</v>
      </c>
      <c r="H186" s="241">
        <v>16.5</v>
      </c>
      <c r="I186" s="242"/>
      <c r="L186" s="238"/>
      <c r="M186" s="243"/>
      <c r="N186" s="244"/>
      <c r="O186" s="244"/>
      <c r="P186" s="244"/>
      <c r="Q186" s="244"/>
      <c r="R186" s="244"/>
      <c r="S186" s="244"/>
      <c r="T186" s="245"/>
      <c r="AT186" s="239" t="s">
        <v>197</v>
      </c>
      <c r="AU186" s="239" t="s">
        <v>87</v>
      </c>
      <c r="AV186" s="13" t="s">
        <v>87</v>
      </c>
      <c r="AW186" s="13" t="s">
        <v>40</v>
      </c>
      <c r="AX186" s="13" t="s">
        <v>77</v>
      </c>
      <c r="AY186" s="239" t="s">
        <v>135</v>
      </c>
    </row>
    <row r="187" s="14" customFormat="1">
      <c r="B187" s="246"/>
      <c r="D187" s="224" t="s">
        <v>197</v>
      </c>
      <c r="E187" s="247" t="s">
        <v>5</v>
      </c>
      <c r="F187" s="248" t="s">
        <v>200</v>
      </c>
      <c r="H187" s="249">
        <v>16.5</v>
      </c>
      <c r="I187" s="250"/>
      <c r="L187" s="246"/>
      <c r="M187" s="251"/>
      <c r="N187" s="252"/>
      <c r="O187" s="252"/>
      <c r="P187" s="252"/>
      <c r="Q187" s="252"/>
      <c r="R187" s="252"/>
      <c r="S187" s="252"/>
      <c r="T187" s="253"/>
      <c r="AT187" s="247" t="s">
        <v>197</v>
      </c>
      <c r="AU187" s="247" t="s">
        <v>87</v>
      </c>
      <c r="AV187" s="14" t="s">
        <v>134</v>
      </c>
      <c r="AW187" s="14" t="s">
        <v>40</v>
      </c>
      <c r="AX187" s="14" t="s">
        <v>84</v>
      </c>
      <c r="AY187" s="247" t="s">
        <v>135</v>
      </c>
    </row>
    <row r="188" s="1" customFormat="1" ht="16.5" customHeight="1">
      <c r="B188" s="211"/>
      <c r="C188" s="212" t="s">
        <v>310</v>
      </c>
      <c r="D188" s="212" t="s">
        <v>137</v>
      </c>
      <c r="E188" s="213" t="s">
        <v>311</v>
      </c>
      <c r="F188" s="214" t="s">
        <v>312</v>
      </c>
      <c r="G188" s="215" t="s">
        <v>193</v>
      </c>
      <c r="H188" s="216">
        <v>121.66</v>
      </c>
      <c r="I188" s="217"/>
      <c r="J188" s="218">
        <f>ROUND(I188*H188,2)</f>
        <v>0</v>
      </c>
      <c r="K188" s="214" t="s">
        <v>194</v>
      </c>
      <c r="L188" s="47"/>
      <c r="M188" s="219" t="s">
        <v>5</v>
      </c>
      <c r="N188" s="220" t="s">
        <v>48</v>
      </c>
      <c r="O188" s="48"/>
      <c r="P188" s="221">
        <f>O188*H188</f>
        <v>0</v>
      </c>
      <c r="Q188" s="221">
        <v>4.0000000000000003E-05</v>
      </c>
      <c r="R188" s="221">
        <f>Q188*H188</f>
        <v>0.0048663999999999999</v>
      </c>
      <c r="S188" s="221">
        <v>0</v>
      </c>
      <c r="T188" s="222">
        <f>S188*H188</f>
        <v>0</v>
      </c>
      <c r="AR188" s="25" t="s">
        <v>134</v>
      </c>
      <c r="AT188" s="25" t="s">
        <v>137</v>
      </c>
      <c r="AU188" s="25" t="s">
        <v>87</v>
      </c>
      <c r="AY188" s="25" t="s">
        <v>135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25" t="s">
        <v>84</v>
      </c>
      <c r="BK188" s="223">
        <f>ROUND(I188*H188,2)</f>
        <v>0</v>
      </c>
      <c r="BL188" s="25" t="s">
        <v>134</v>
      </c>
      <c r="BM188" s="25" t="s">
        <v>313</v>
      </c>
    </row>
    <row r="189" s="1" customFormat="1">
      <c r="B189" s="47"/>
      <c r="D189" s="224" t="s">
        <v>142</v>
      </c>
      <c r="F189" s="225" t="s">
        <v>314</v>
      </c>
      <c r="I189" s="226"/>
      <c r="L189" s="47"/>
      <c r="M189" s="227"/>
      <c r="N189" s="48"/>
      <c r="O189" s="48"/>
      <c r="P189" s="48"/>
      <c r="Q189" s="48"/>
      <c r="R189" s="48"/>
      <c r="S189" s="48"/>
      <c r="T189" s="86"/>
      <c r="AT189" s="25" t="s">
        <v>142</v>
      </c>
      <c r="AU189" s="25" t="s">
        <v>87</v>
      </c>
    </row>
    <row r="190" s="12" customFormat="1">
      <c r="B190" s="231"/>
      <c r="D190" s="224" t="s">
        <v>197</v>
      </c>
      <c r="E190" s="232" t="s">
        <v>5</v>
      </c>
      <c r="F190" s="233" t="s">
        <v>222</v>
      </c>
      <c r="H190" s="232" t="s">
        <v>5</v>
      </c>
      <c r="I190" s="234"/>
      <c r="L190" s="231"/>
      <c r="M190" s="235"/>
      <c r="N190" s="236"/>
      <c r="O190" s="236"/>
      <c r="P190" s="236"/>
      <c r="Q190" s="236"/>
      <c r="R190" s="236"/>
      <c r="S190" s="236"/>
      <c r="T190" s="237"/>
      <c r="AT190" s="232" t="s">
        <v>197</v>
      </c>
      <c r="AU190" s="232" t="s">
        <v>87</v>
      </c>
      <c r="AV190" s="12" t="s">
        <v>84</v>
      </c>
      <c r="AW190" s="12" t="s">
        <v>40</v>
      </c>
      <c r="AX190" s="12" t="s">
        <v>77</v>
      </c>
      <c r="AY190" s="232" t="s">
        <v>135</v>
      </c>
    </row>
    <row r="191" s="13" customFormat="1">
      <c r="B191" s="238"/>
      <c r="D191" s="224" t="s">
        <v>197</v>
      </c>
      <c r="E191" s="239" t="s">
        <v>5</v>
      </c>
      <c r="F191" s="240" t="s">
        <v>315</v>
      </c>
      <c r="H191" s="241">
        <v>121.66</v>
      </c>
      <c r="I191" s="242"/>
      <c r="L191" s="238"/>
      <c r="M191" s="243"/>
      <c r="N191" s="244"/>
      <c r="O191" s="244"/>
      <c r="P191" s="244"/>
      <c r="Q191" s="244"/>
      <c r="R191" s="244"/>
      <c r="S191" s="244"/>
      <c r="T191" s="245"/>
      <c r="AT191" s="239" t="s">
        <v>197</v>
      </c>
      <c r="AU191" s="239" t="s">
        <v>87</v>
      </c>
      <c r="AV191" s="13" t="s">
        <v>87</v>
      </c>
      <c r="AW191" s="13" t="s">
        <v>40</v>
      </c>
      <c r="AX191" s="13" t="s">
        <v>77</v>
      </c>
      <c r="AY191" s="239" t="s">
        <v>135</v>
      </c>
    </row>
    <row r="192" s="14" customFormat="1">
      <c r="B192" s="246"/>
      <c r="D192" s="224" t="s">
        <v>197</v>
      </c>
      <c r="E192" s="247" t="s">
        <v>5</v>
      </c>
      <c r="F192" s="248" t="s">
        <v>200</v>
      </c>
      <c r="H192" s="249">
        <v>121.66</v>
      </c>
      <c r="I192" s="250"/>
      <c r="L192" s="246"/>
      <c r="M192" s="251"/>
      <c r="N192" s="252"/>
      <c r="O192" s="252"/>
      <c r="P192" s="252"/>
      <c r="Q192" s="252"/>
      <c r="R192" s="252"/>
      <c r="S192" s="252"/>
      <c r="T192" s="253"/>
      <c r="AT192" s="247" t="s">
        <v>197</v>
      </c>
      <c r="AU192" s="247" t="s">
        <v>87</v>
      </c>
      <c r="AV192" s="14" t="s">
        <v>134</v>
      </c>
      <c r="AW192" s="14" t="s">
        <v>40</v>
      </c>
      <c r="AX192" s="14" t="s">
        <v>84</v>
      </c>
      <c r="AY192" s="247" t="s">
        <v>135</v>
      </c>
    </row>
    <row r="193" s="1" customFormat="1" ht="16.5" customHeight="1">
      <c r="B193" s="211"/>
      <c r="C193" s="212" t="s">
        <v>316</v>
      </c>
      <c r="D193" s="212" t="s">
        <v>137</v>
      </c>
      <c r="E193" s="213" t="s">
        <v>317</v>
      </c>
      <c r="F193" s="214" t="s">
        <v>318</v>
      </c>
      <c r="G193" s="215" t="s">
        <v>193</v>
      </c>
      <c r="H193" s="216">
        <v>158</v>
      </c>
      <c r="I193" s="217"/>
      <c r="J193" s="218">
        <f>ROUND(I193*H193,2)</f>
        <v>0</v>
      </c>
      <c r="K193" s="214" t="s">
        <v>194</v>
      </c>
      <c r="L193" s="47"/>
      <c r="M193" s="219" t="s">
        <v>5</v>
      </c>
      <c r="N193" s="220" t="s">
        <v>48</v>
      </c>
      <c r="O193" s="48"/>
      <c r="P193" s="221">
        <f>O193*H193</f>
        <v>0</v>
      </c>
      <c r="Q193" s="221">
        <v>4.0000000000000003E-05</v>
      </c>
      <c r="R193" s="221">
        <f>Q193*H193</f>
        <v>0.0063200000000000001</v>
      </c>
      <c r="S193" s="221">
        <v>0</v>
      </c>
      <c r="T193" s="222">
        <f>S193*H193</f>
        <v>0</v>
      </c>
      <c r="AR193" s="25" t="s">
        <v>134</v>
      </c>
      <c r="AT193" s="25" t="s">
        <v>137</v>
      </c>
      <c r="AU193" s="25" t="s">
        <v>87</v>
      </c>
      <c r="AY193" s="25" t="s">
        <v>135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25" t="s">
        <v>84</v>
      </c>
      <c r="BK193" s="223">
        <f>ROUND(I193*H193,2)</f>
        <v>0</v>
      </c>
      <c r="BL193" s="25" t="s">
        <v>134</v>
      </c>
      <c r="BM193" s="25" t="s">
        <v>319</v>
      </c>
    </row>
    <row r="194" s="1" customFormat="1">
      <c r="B194" s="47"/>
      <c r="D194" s="224" t="s">
        <v>142</v>
      </c>
      <c r="F194" s="225" t="s">
        <v>320</v>
      </c>
      <c r="I194" s="226"/>
      <c r="L194" s="47"/>
      <c r="M194" s="227"/>
      <c r="N194" s="48"/>
      <c r="O194" s="48"/>
      <c r="P194" s="48"/>
      <c r="Q194" s="48"/>
      <c r="R194" s="48"/>
      <c r="S194" s="48"/>
      <c r="T194" s="86"/>
      <c r="AT194" s="25" t="s">
        <v>142</v>
      </c>
      <c r="AU194" s="25" t="s">
        <v>87</v>
      </c>
    </row>
    <row r="195" s="12" customFormat="1">
      <c r="B195" s="231"/>
      <c r="D195" s="224" t="s">
        <v>197</v>
      </c>
      <c r="E195" s="232" t="s">
        <v>5</v>
      </c>
      <c r="F195" s="233" t="s">
        <v>224</v>
      </c>
      <c r="H195" s="232" t="s">
        <v>5</v>
      </c>
      <c r="I195" s="234"/>
      <c r="L195" s="231"/>
      <c r="M195" s="235"/>
      <c r="N195" s="236"/>
      <c r="O195" s="236"/>
      <c r="P195" s="236"/>
      <c r="Q195" s="236"/>
      <c r="R195" s="236"/>
      <c r="S195" s="236"/>
      <c r="T195" s="237"/>
      <c r="AT195" s="232" t="s">
        <v>197</v>
      </c>
      <c r="AU195" s="232" t="s">
        <v>87</v>
      </c>
      <c r="AV195" s="12" t="s">
        <v>84</v>
      </c>
      <c r="AW195" s="12" t="s">
        <v>40</v>
      </c>
      <c r="AX195" s="12" t="s">
        <v>77</v>
      </c>
      <c r="AY195" s="232" t="s">
        <v>135</v>
      </c>
    </row>
    <row r="196" s="13" customFormat="1">
      <c r="B196" s="238"/>
      <c r="D196" s="224" t="s">
        <v>197</v>
      </c>
      <c r="E196" s="239" t="s">
        <v>5</v>
      </c>
      <c r="F196" s="240" t="s">
        <v>321</v>
      </c>
      <c r="H196" s="241">
        <v>158</v>
      </c>
      <c r="I196" s="242"/>
      <c r="L196" s="238"/>
      <c r="M196" s="243"/>
      <c r="N196" s="244"/>
      <c r="O196" s="244"/>
      <c r="P196" s="244"/>
      <c r="Q196" s="244"/>
      <c r="R196" s="244"/>
      <c r="S196" s="244"/>
      <c r="T196" s="245"/>
      <c r="AT196" s="239" t="s">
        <v>197</v>
      </c>
      <c r="AU196" s="239" t="s">
        <v>87</v>
      </c>
      <c r="AV196" s="13" t="s">
        <v>87</v>
      </c>
      <c r="AW196" s="13" t="s">
        <v>40</v>
      </c>
      <c r="AX196" s="13" t="s">
        <v>77</v>
      </c>
      <c r="AY196" s="239" t="s">
        <v>135</v>
      </c>
    </row>
    <row r="197" s="14" customFormat="1">
      <c r="B197" s="246"/>
      <c r="D197" s="224" t="s">
        <v>197</v>
      </c>
      <c r="E197" s="247" t="s">
        <v>5</v>
      </c>
      <c r="F197" s="248" t="s">
        <v>200</v>
      </c>
      <c r="H197" s="249">
        <v>158</v>
      </c>
      <c r="I197" s="250"/>
      <c r="L197" s="246"/>
      <c r="M197" s="251"/>
      <c r="N197" s="252"/>
      <c r="O197" s="252"/>
      <c r="P197" s="252"/>
      <c r="Q197" s="252"/>
      <c r="R197" s="252"/>
      <c r="S197" s="252"/>
      <c r="T197" s="253"/>
      <c r="AT197" s="247" t="s">
        <v>197</v>
      </c>
      <c r="AU197" s="247" t="s">
        <v>87</v>
      </c>
      <c r="AV197" s="14" t="s">
        <v>134</v>
      </c>
      <c r="AW197" s="14" t="s">
        <v>40</v>
      </c>
      <c r="AX197" s="14" t="s">
        <v>84</v>
      </c>
      <c r="AY197" s="247" t="s">
        <v>135</v>
      </c>
    </row>
    <row r="198" s="1" customFormat="1" ht="16.5" customHeight="1">
      <c r="B198" s="211"/>
      <c r="C198" s="212" t="s">
        <v>322</v>
      </c>
      <c r="D198" s="212" t="s">
        <v>137</v>
      </c>
      <c r="E198" s="213" t="s">
        <v>323</v>
      </c>
      <c r="F198" s="214" t="s">
        <v>324</v>
      </c>
      <c r="G198" s="215" t="s">
        <v>193</v>
      </c>
      <c r="H198" s="216">
        <v>0.90000000000000002</v>
      </c>
      <c r="I198" s="217"/>
      <c r="J198" s="218">
        <f>ROUND(I198*H198,2)</f>
        <v>0</v>
      </c>
      <c r="K198" s="214" t="s">
        <v>194</v>
      </c>
      <c r="L198" s="47"/>
      <c r="M198" s="219" t="s">
        <v>5</v>
      </c>
      <c r="N198" s="220" t="s">
        <v>48</v>
      </c>
      <c r="O198" s="48"/>
      <c r="P198" s="221">
        <f>O198*H198</f>
        <v>0</v>
      </c>
      <c r="Q198" s="221">
        <v>0</v>
      </c>
      <c r="R198" s="221">
        <f>Q198*H198</f>
        <v>0</v>
      </c>
      <c r="S198" s="221">
        <v>0.13100000000000001</v>
      </c>
      <c r="T198" s="222">
        <f>S198*H198</f>
        <v>0.11790000000000001</v>
      </c>
      <c r="AR198" s="25" t="s">
        <v>134</v>
      </c>
      <c r="AT198" s="25" t="s">
        <v>137</v>
      </c>
      <c r="AU198" s="25" t="s">
        <v>87</v>
      </c>
      <c r="AY198" s="25" t="s">
        <v>135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25" t="s">
        <v>84</v>
      </c>
      <c r="BK198" s="223">
        <f>ROUND(I198*H198,2)</f>
        <v>0</v>
      </c>
      <c r="BL198" s="25" t="s">
        <v>134</v>
      </c>
      <c r="BM198" s="25" t="s">
        <v>325</v>
      </c>
    </row>
    <row r="199" s="1" customFormat="1">
      <c r="B199" s="47"/>
      <c r="D199" s="224" t="s">
        <v>142</v>
      </c>
      <c r="F199" s="225" t="s">
        <v>326</v>
      </c>
      <c r="I199" s="226"/>
      <c r="L199" s="47"/>
      <c r="M199" s="227"/>
      <c r="N199" s="48"/>
      <c r="O199" s="48"/>
      <c r="P199" s="48"/>
      <c r="Q199" s="48"/>
      <c r="R199" s="48"/>
      <c r="S199" s="48"/>
      <c r="T199" s="86"/>
      <c r="AT199" s="25" t="s">
        <v>142</v>
      </c>
      <c r="AU199" s="25" t="s">
        <v>87</v>
      </c>
    </row>
    <row r="200" s="12" customFormat="1">
      <c r="B200" s="231"/>
      <c r="D200" s="224" t="s">
        <v>197</v>
      </c>
      <c r="E200" s="232" t="s">
        <v>5</v>
      </c>
      <c r="F200" s="233" t="s">
        <v>327</v>
      </c>
      <c r="H200" s="232" t="s">
        <v>5</v>
      </c>
      <c r="I200" s="234"/>
      <c r="L200" s="231"/>
      <c r="M200" s="235"/>
      <c r="N200" s="236"/>
      <c r="O200" s="236"/>
      <c r="P200" s="236"/>
      <c r="Q200" s="236"/>
      <c r="R200" s="236"/>
      <c r="S200" s="236"/>
      <c r="T200" s="237"/>
      <c r="AT200" s="232" t="s">
        <v>197</v>
      </c>
      <c r="AU200" s="232" t="s">
        <v>87</v>
      </c>
      <c r="AV200" s="12" t="s">
        <v>84</v>
      </c>
      <c r="AW200" s="12" t="s">
        <v>40</v>
      </c>
      <c r="AX200" s="12" t="s">
        <v>77</v>
      </c>
      <c r="AY200" s="232" t="s">
        <v>135</v>
      </c>
    </row>
    <row r="201" s="13" customFormat="1">
      <c r="B201" s="238"/>
      <c r="D201" s="224" t="s">
        <v>197</v>
      </c>
      <c r="E201" s="239" t="s">
        <v>5</v>
      </c>
      <c r="F201" s="240" t="s">
        <v>328</v>
      </c>
      <c r="H201" s="241">
        <v>0.90000000000000002</v>
      </c>
      <c r="I201" s="242"/>
      <c r="L201" s="238"/>
      <c r="M201" s="243"/>
      <c r="N201" s="244"/>
      <c r="O201" s="244"/>
      <c r="P201" s="244"/>
      <c r="Q201" s="244"/>
      <c r="R201" s="244"/>
      <c r="S201" s="244"/>
      <c r="T201" s="245"/>
      <c r="AT201" s="239" t="s">
        <v>197</v>
      </c>
      <c r="AU201" s="239" t="s">
        <v>87</v>
      </c>
      <c r="AV201" s="13" t="s">
        <v>87</v>
      </c>
      <c r="AW201" s="13" t="s">
        <v>40</v>
      </c>
      <c r="AX201" s="13" t="s">
        <v>77</v>
      </c>
      <c r="AY201" s="239" t="s">
        <v>135</v>
      </c>
    </row>
    <row r="202" s="14" customFormat="1">
      <c r="B202" s="246"/>
      <c r="D202" s="224" t="s">
        <v>197</v>
      </c>
      <c r="E202" s="247" t="s">
        <v>5</v>
      </c>
      <c r="F202" s="248" t="s">
        <v>200</v>
      </c>
      <c r="H202" s="249">
        <v>0.90000000000000002</v>
      </c>
      <c r="I202" s="250"/>
      <c r="L202" s="246"/>
      <c r="M202" s="251"/>
      <c r="N202" s="252"/>
      <c r="O202" s="252"/>
      <c r="P202" s="252"/>
      <c r="Q202" s="252"/>
      <c r="R202" s="252"/>
      <c r="S202" s="252"/>
      <c r="T202" s="253"/>
      <c r="AT202" s="247" t="s">
        <v>197</v>
      </c>
      <c r="AU202" s="247" t="s">
        <v>87</v>
      </c>
      <c r="AV202" s="14" t="s">
        <v>134</v>
      </c>
      <c r="AW202" s="14" t="s">
        <v>40</v>
      </c>
      <c r="AX202" s="14" t="s">
        <v>84</v>
      </c>
      <c r="AY202" s="247" t="s">
        <v>135</v>
      </c>
    </row>
    <row r="203" s="1" customFormat="1" ht="16.5" customHeight="1">
      <c r="B203" s="211"/>
      <c r="C203" s="212" t="s">
        <v>10</v>
      </c>
      <c r="D203" s="212" t="s">
        <v>137</v>
      </c>
      <c r="E203" s="213" t="s">
        <v>329</v>
      </c>
      <c r="F203" s="214" t="s">
        <v>330</v>
      </c>
      <c r="G203" s="215" t="s">
        <v>193</v>
      </c>
      <c r="H203" s="216">
        <v>1.5</v>
      </c>
      <c r="I203" s="217"/>
      <c r="J203" s="218">
        <f>ROUND(I203*H203,2)</f>
        <v>0</v>
      </c>
      <c r="K203" s="214" t="s">
        <v>194</v>
      </c>
      <c r="L203" s="47"/>
      <c r="M203" s="219" t="s">
        <v>5</v>
      </c>
      <c r="N203" s="220" t="s">
        <v>48</v>
      </c>
      <c r="O203" s="48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AR203" s="25" t="s">
        <v>134</v>
      </c>
      <c r="AT203" s="25" t="s">
        <v>137</v>
      </c>
      <c r="AU203" s="25" t="s">
        <v>87</v>
      </c>
      <c r="AY203" s="25" t="s">
        <v>135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25" t="s">
        <v>84</v>
      </c>
      <c r="BK203" s="223">
        <f>ROUND(I203*H203,2)</f>
        <v>0</v>
      </c>
      <c r="BL203" s="25" t="s">
        <v>134</v>
      </c>
      <c r="BM203" s="25" t="s">
        <v>331</v>
      </c>
    </row>
    <row r="204" s="1" customFormat="1">
      <c r="B204" s="47"/>
      <c r="D204" s="224" t="s">
        <v>142</v>
      </c>
      <c r="F204" s="225" t="s">
        <v>330</v>
      </c>
      <c r="I204" s="226"/>
      <c r="L204" s="47"/>
      <c r="M204" s="227"/>
      <c r="N204" s="48"/>
      <c r="O204" s="48"/>
      <c r="P204" s="48"/>
      <c r="Q204" s="48"/>
      <c r="R204" s="48"/>
      <c r="S204" s="48"/>
      <c r="T204" s="86"/>
      <c r="AT204" s="25" t="s">
        <v>142</v>
      </c>
      <c r="AU204" s="25" t="s">
        <v>87</v>
      </c>
    </row>
    <row r="205" s="1" customFormat="1" ht="25.5" customHeight="1">
      <c r="B205" s="211"/>
      <c r="C205" s="212" t="s">
        <v>332</v>
      </c>
      <c r="D205" s="212" t="s">
        <v>137</v>
      </c>
      <c r="E205" s="213" t="s">
        <v>333</v>
      </c>
      <c r="F205" s="214" t="s">
        <v>334</v>
      </c>
      <c r="G205" s="215" t="s">
        <v>193</v>
      </c>
      <c r="H205" s="216">
        <v>3</v>
      </c>
      <c r="I205" s="217"/>
      <c r="J205" s="218">
        <f>ROUND(I205*H205,2)</f>
        <v>0</v>
      </c>
      <c r="K205" s="214" t="s">
        <v>194</v>
      </c>
      <c r="L205" s="47"/>
      <c r="M205" s="219" t="s">
        <v>5</v>
      </c>
      <c r="N205" s="220" t="s">
        <v>48</v>
      </c>
      <c r="O205" s="48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AR205" s="25" t="s">
        <v>134</v>
      </c>
      <c r="AT205" s="25" t="s">
        <v>137</v>
      </c>
      <c r="AU205" s="25" t="s">
        <v>87</v>
      </c>
      <c r="AY205" s="25" t="s">
        <v>135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25" t="s">
        <v>84</v>
      </c>
      <c r="BK205" s="223">
        <f>ROUND(I205*H205,2)</f>
        <v>0</v>
      </c>
      <c r="BL205" s="25" t="s">
        <v>134</v>
      </c>
      <c r="BM205" s="25" t="s">
        <v>335</v>
      </c>
    </row>
    <row r="206" s="1" customFormat="1">
      <c r="B206" s="47"/>
      <c r="D206" s="224" t="s">
        <v>142</v>
      </c>
      <c r="F206" s="225" t="s">
        <v>336</v>
      </c>
      <c r="I206" s="226"/>
      <c r="L206" s="47"/>
      <c r="M206" s="227"/>
      <c r="N206" s="48"/>
      <c r="O206" s="48"/>
      <c r="P206" s="48"/>
      <c r="Q206" s="48"/>
      <c r="R206" s="48"/>
      <c r="S206" s="48"/>
      <c r="T206" s="86"/>
      <c r="AT206" s="25" t="s">
        <v>142</v>
      </c>
      <c r="AU206" s="25" t="s">
        <v>87</v>
      </c>
    </row>
    <row r="207" s="1" customFormat="1" ht="25.5" customHeight="1">
      <c r="B207" s="211"/>
      <c r="C207" s="212" t="s">
        <v>337</v>
      </c>
      <c r="D207" s="212" t="s">
        <v>137</v>
      </c>
      <c r="E207" s="213" t="s">
        <v>338</v>
      </c>
      <c r="F207" s="214" t="s">
        <v>339</v>
      </c>
      <c r="G207" s="215" t="s">
        <v>193</v>
      </c>
      <c r="H207" s="216">
        <v>1.5</v>
      </c>
      <c r="I207" s="217"/>
      <c r="J207" s="218">
        <f>ROUND(I207*H207,2)</f>
        <v>0</v>
      </c>
      <c r="K207" s="214" t="s">
        <v>194</v>
      </c>
      <c r="L207" s="47"/>
      <c r="M207" s="219" t="s">
        <v>5</v>
      </c>
      <c r="N207" s="220" t="s">
        <v>48</v>
      </c>
      <c r="O207" s="48"/>
      <c r="P207" s="221">
        <f>O207*H207</f>
        <v>0</v>
      </c>
      <c r="Q207" s="221">
        <v>0</v>
      </c>
      <c r="R207" s="221">
        <f>Q207*H207</f>
        <v>0</v>
      </c>
      <c r="S207" s="221">
        <v>0.035000000000000003</v>
      </c>
      <c r="T207" s="222">
        <f>S207*H207</f>
        <v>0.052500000000000005</v>
      </c>
      <c r="AR207" s="25" t="s">
        <v>134</v>
      </c>
      <c r="AT207" s="25" t="s">
        <v>137</v>
      </c>
      <c r="AU207" s="25" t="s">
        <v>87</v>
      </c>
      <c r="AY207" s="25" t="s">
        <v>135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25" t="s">
        <v>84</v>
      </c>
      <c r="BK207" s="223">
        <f>ROUND(I207*H207,2)</f>
        <v>0</v>
      </c>
      <c r="BL207" s="25" t="s">
        <v>134</v>
      </c>
      <c r="BM207" s="25" t="s">
        <v>340</v>
      </c>
    </row>
    <row r="208" s="1" customFormat="1">
      <c r="B208" s="47"/>
      <c r="D208" s="224" t="s">
        <v>142</v>
      </c>
      <c r="F208" s="225" t="s">
        <v>341</v>
      </c>
      <c r="I208" s="226"/>
      <c r="L208" s="47"/>
      <c r="M208" s="227"/>
      <c r="N208" s="48"/>
      <c r="O208" s="48"/>
      <c r="P208" s="48"/>
      <c r="Q208" s="48"/>
      <c r="R208" s="48"/>
      <c r="S208" s="48"/>
      <c r="T208" s="86"/>
      <c r="AT208" s="25" t="s">
        <v>142</v>
      </c>
      <c r="AU208" s="25" t="s">
        <v>87</v>
      </c>
    </row>
    <row r="209" s="12" customFormat="1">
      <c r="B209" s="231"/>
      <c r="D209" s="224" t="s">
        <v>197</v>
      </c>
      <c r="E209" s="232" t="s">
        <v>5</v>
      </c>
      <c r="F209" s="233" t="s">
        <v>342</v>
      </c>
      <c r="H209" s="232" t="s">
        <v>5</v>
      </c>
      <c r="I209" s="234"/>
      <c r="L209" s="231"/>
      <c r="M209" s="235"/>
      <c r="N209" s="236"/>
      <c r="O209" s="236"/>
      <c r="P209" s="236"/>
      <c r="Q209" s="236"/>
      <c r="R209" s="236"/>
      <c r="S209" s="236"/>
      <c r="T209" s="237"/>
      <c r="AT209" s="232" t="s">
        <v>197</v>
      </c>
      <c r="AU209" s="232" t="s">
        <v>87</v>
      </c>
      <c r="AV209" s="12" t="s">
        <v>84</v>
      </c>
      <c r="AW209" s="12" t="s">
        <v>40</v>
      </c>
      <c r="AX209" s="12" t="s">
        <v>77</v>
      </c>
      <c r="AY209" s="232" t="s">
        <v>135</v>
      </c>
    </row>
    <row r="210" s="13" customFormat="1">
      <c r="B210" s="238"/>
      <c r="D210" s="224" t="s">
        <v>197</v>
      </c>
      <c r="E210" s="239" t="s">
        <v>5</v>
      </c>
      <c r="F210" s="240" t="s">
        <v>343</v>
      </c>
      <c r="H210" s="241">
        <v>1.5</v>
      </c>
      <c r="I210" s="242"/>
      <c r="L210" s="238"/>
      <c r="M210" s="243"/>
      <c r="N210" s="244"/>
      <c r="O210" s="244"/>
      <c r="P210" s="244"/>
      <c r="Q210" s="244"/>
      <c r="R210" s="244"/>
      <c r="S210" s="244"/>
      <c r="T210" s="245"/>
      <c r="AT210" s="239" t="s">
        <v>197</v>
      </c>
      <c r="AU210" s="239" t="s">
        <v>87</v>
      </c>
      <c r="AV210" s="13" t="s">
        <v>87</v>
      </c>
      <c r="AW210" s="13" t="s">
        <v>40</v>
      </c>
      <c r="AX210" s="13" t="s">
        <v>77</v>
      </c>
      <c r="AY210" s="239" t="s">
        <v>135</v>
      </c>
    </row>
    <row r="211" s="14" customFormat="1">
      <c r="B211" s="246"/>
      <c r="D211" s="224" t="s">
        <v>197</v>
      </c>
      <c r="E211" s="247" t="s">
        <v>5</v>
      </c>
      <c r="F211" s="248" t="s">
        <v>200</v>
      </c>
      <c r="H211" s="249">
        <v>1.5</v>
      </c>
      <c r="I211" s="250"/>
      <c r="L211" s="246"/>
      <c r="M211" s="251"/>
      <c r="N211" s="252"/>
      <c r="O211" s="252"/>
      <c r="P211" s="252"/>
      <c r="Q211" s="252"/>
      <c r="R211" s="252"/>
      <c r="S211" s="252"/>
      <c r="T211" s="253"/>
      <c r="AT211" s="247" t="s">
        <v>197</v>
      </c>
      <c r="AU211" s="247" t="s">
        <v>87</v>
      </c>
      <c r="AV211" s="14" t="s">
        <v>134</v>
      </c>
      <c r="AW211" s="14" t="s">
        <v>40</v>
      </c>
      <c r="AX211" s="14" t="s">
        <v>84</v>
      </c>
      <c r="AY211" s="247" t="s">
        <v>135</v>
      </c>
    </row>
    <row r="212" s="1" customFormat="1" ht="16.5" customHeight="1">
      <c r="B212" s="211"/>
      <c r="C212" s="212" t="s">
        <v>344</v>
      </c>
      <c r="D212" s="212" t="s">
        <v>137</v>
      </c>
      <c r="E212" s="213" t="s">
        <v>345</v>
      </c>
      <c r="F212" s="214" t="s">
        <v>346</v>
      </c>
      <c r="G212" s="215" t="s">
        <v>193</v>
      </c>
      <c r="H212" s="216">
        <v>25.757999999999999</v>
      </c>
      <c r="I212" s="217"/>
      <c r="J212" s="218">
        <f>ROUND(I212*H212,2)</f>
        <v>0</v>
      </c>
      <c r="K212" s="214" t="s">
        <v>194</v>
      </c>
      <c r="L212" s="47"/>
      <c r="M212" s="219" t="s">
        <v>5</v>
      </c>
      <c r="N212" s="220" t="s">
        <v>48</v>
      </c>
      <c r="O212" s="48"/>
      <c r="P212" s="221">
        <f>O212*H212</f>
        <v>0</v>
      </c>
      <c r="Q212" s="221">
        <v>0</v>
      </c>
      <c r="R212" s="221">
        <f>Q212*H212</f>
        <v>0</v>
      </c>
      <c r="S212" s="221">
        <v>0.055</v>
      </c>
      <c r="T212" s="222">
        <f>S212*H212</f>
        <v>1.41669</v>
      </c>
      <c r="AR212" s="25" t="s">
        <v>134</v>
      </c>
      <c r="AT212" s="25" t="s">
        <v>137</v>
      </c>
      <c r="AU212" s="25" t="s">
        <v>87</v>
      </c>
      <c r="AY212" s="25" t="s">
        <v>135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25" t="s">
        <v>84</v>
      </c>
      <c r="BK212" s="223">
        <f>ROUND(I212*H212,2)</f>
        <v>0</v>
      </c>
      <c r="BL212" s="25" t="s">
        <v>134</v>
      </c>
      <c r="BM212" s="25" t="s">
        <v>347</v>
      </c>
    </row>
    <row r="213" s="1" customFormat="1">
      <c r="B213" s="47"/>
      <c r="D213" s="224" t="s">
        <v>142</v>
      </c>
      <c r="F213" s="225" t="s">
        <v>348</v>
      </c>
      <c r="I213" s="226"/>
      <c r="L213" s="47"/>
      <c r="M213" s="227"/>
      <c r="N213" s="48"/>
      <c r="O213" s="48"/>
      <c r="P213" s="48"/>
      <c r="Q213" s="48"/>
      <c r="R213" s="48"/>
      <c r="S213" s="48"/>
      <c r="T213" s="86"/>
      <c r="AT213" s="25" t="s">
        <v>142</v>
      </c>
      <c r="AU213" s="25" t="s">
        <v>87</v>
      </c>
    </row>
    <row r="214" s="12" customFormat="1">
      <c r="B214" s="231"/>
      <c r="D214" s="224" t="s">
        <v>197</v>
      </c>
      <c r="E214" s="232" t="s">
        <v>5</v>
      </c>
      <c r="F214" s="233" t="s">
        <v>222</v>
      </c>
      <c r="H214" s="232" t="s">
        <v>5</v>
      </c>
      <c r="I214" s="234"/>
      <c r="L214" s="231"/>
      <c r="M214" s="235"/>
      <c r="N214" s="236"/>
      <c r="O214" s="236"/>
      <c r="P214" s="236"/>
      <c r="Q214" s="236"/>
      <c r="R214" s="236"/>
      <c r="S214" s="236"/>
      <c r="T214" s="237"/>
      <c r="AT214" s="232" t="s">
        <v>197</v>
      </c>
      <c r="AU214" s="232" t="s">
        <v>87</v>
      </c>
      <c r="AV214" s="12" t="s">
        <v>84</v>
      </c>
      <c r="AW214" s="12" t="s">
        <v>40</v>
      </c>
      <c r="AX214" s="12" t="s">
        <v>77</v>
      </c>
      <c r="AY214" s="232" t="s">
        <v>135</v>
      </c>
    </row>
    <row r="215" s="13" customFormat="1">
      <c r="B215" s="238"/>
      <c r="D215" s="224" t="s">
        <v>197</v>
      </c>
      <c r="E215" s="239" t="s">
        <v>5</v>
      </c>
      <c r="F215" s="240" t="s">
        <v>349</v>
      </c>
      <c r="H215" s="241">
        <v>4.3200000000000003</v>
      </c>
      <c r="I215" s="242"/>
      <c r="L215" s="238"/>
      <c r="M215" s="243"/>
      <c r="N215" s="244"/>
      <c r="O215" s="244"/>
      <c r="P215" s="244"/>
      <c r="Q215" s="244"/>
      <c r="R215" s="244"/>
      <c r="S215" s="244"/>
      <c r="T215" s="245"/>
      <c r="AT215" s="239" t="s">
        <v>197</v>
      </c>
      <c r="AU215" s="239" t="s">
        <v>87</v>
      </c>
      <c r="AV215" s="13" t="s">
        <v>87</v>
      </c>
      <c r="AW215" s="13" t="s">
        <v>40</v>
      </c>
      <c r="AX215" s="13" t="s">
        <v>77</v>
      </c>
      <c r="AY215" s="239" t="s">
        <v>135</v>
      </c>
    </row>
    <row r="216" s="13" customFormat="1">
      <c r="B216" s="238"/>
      <c r="D216" s="224" t="s">
        <v>197</v>
      </c>
      <c r="E216" s="239" t="s">
        <v>5</v>
      </c>
      <c r="F216" s="240" t="s">
        <v>350</v>
      </c>
      <c r="H216" s="241">
        <v>2.1480000000000001</v>
      </c>
      <c r="I216" s="242"/>
      <c r="L216" s="238"/>
      <c r="M216" s="243"/>
      <c r="N216" s="244"/>
      <c r="O216" s="244"/>
      <c r="P216" s="244"/>
      <c r="Q216" s="244"/>
      <c r="R216" s="244"/>
      <c r="S216" s="244"/>
      <c r="T216" s="245"/>
      <c r="AT216" s="239" t="s">
        <v>197</v>
      </c>
      <c r="AU216" s="239" t="s">
        <v>87</v>
      </c>
      <c r="AV216" s="13" t="s">
        <v>87</v>
      </c>
      <c r="AW216" s="13" t="s">
        <v>40</v>
      </c>
      <c r="AX216" s="13" t="s">
        <v>77</v>
      </c>
      <c r="AY216" s="239" t="s">
        <v>135</v>
      </c>
    </row>
    <row r="217" s="12" customFormat="1">
      <c r="B217" s="231"/>
      <c r="D217" s="224" t="s">
        <v>197</v>
      </c>
      <c r="E217" s="232" t="s">
        <v>5</v>
      </c>
      <c r="F217" s="233" t="s">
        <v>224</v>
      </c>
      <c r="H217" s="232" t="s">
        <v>5</v>
      </c>
      <c r="I217" s="234"/>
      <c r="L217" s="231"/>
      <c r="M217" s="235"/>
      <c r="N217" s="236"/>
      <c r="O217" s="236"/>
      <c r="P217" s="236"/>
      <c r="Q217" s="236"/>
      <c r="R217" s="236"/>
      <c r="S217" s="236"/>
      <c r="T217" s="237"/>
      <c r="AT217" s="232" t="s">
        <v>197</v>
      </c>
      <c r="AU217" s="232" t="s">
        <v>87</v>
      </c>
      <c r="AV217" s="12" t="s">
        <v>84</v>
      </c>
      <c r="AW217" s="12" t="s">
        <v>40</v>
      </c>
      <c r="AX217" s="12" t="s">
        <v>77</v>
      </c>
      <c r="AY217" s="232" t="s">
        <v>135</v>
      </c>
    </row>
    <row r="218" s="13" customFormat="1">
      <c r="B218" s="238"/>
      <c r="D218" s="224" t="s">
        <v>197</v>
      </c>
      <c r="E218" s="239" t="s">
        <v>5</v>
      </c>
      <c r="F218" s="240" t="s">
        <v>351</v>
      </c>
      <c r="H218" s="241">
        <v>10.26</v>
      </c>
      <c r="I218" s="242"/>
      <c r="L218" s="238"/>
      <c r="M218" s="243"/>
      <c r="N218" s="244"/>
      <c r="O218" s="244"/>
      <c r="P218" s="244"/>
      <c r="Q218" s="244"/>
      <c r="R218" s="244"/>
      <c r="S218" s="244"/>
      <c r="T218" s="245"/>
      <c r="AT218" s="239" t="s">
        <v>197</v>
      </c>
      <c r="AU218" s="239" t="s">
        <v>87</v>
      </c>
      <c r="AV218" s="13" t="s">
        <v>87</v>
      </c>
      <c r="AW218" s="13" t="s">
        <v>40</v>
      </c>
      <c r="AX218" s="13" t="s">
        <v>77</v>
      </c>
      <c r="AY218" s="239" t="s">
        <v>135</v>
      </c>
    </row>
    <row r="219" s="13" customFormat="1">
      <c r="B219" s="238"/>
      <c r="D219" s="224" t="s">
        <v>197</v>
      </c>
      <c r="E219" s="239" t="s">
        <v>5</v>
      </c>
      <c r="F219" s="240" t="s">
        <v>352</v>
      </c>
      <c r="H219" s="241">
        <v>7.0199999999999996</v>
      </c>
      <c r="I219" s="242"/>
      <c r="L219" s="238"/>
      <c r="M219" s="243"/>
      <c r="N219" s="244"/>
      <c r="O219" s="244"/>
      <c r="P219" s="244"/>
      <c r="Q219" s="244"/>
      <c r="R219" s="244"/>
      <c r="S219" s="244"/>
      <c r="T219" s="245"/>
      <c r="AT219" s="239" t="s">
        <v>197</v>
      </c>
      <c r="AU219" s="239" t="s">
        <v>87</v>
      </c>
      <c r="AV219" s="13" t="s">
        <v>87</v>
      </c>
      <c r="AW219" s="13" t="s">
        <v>40</v>
      </c>
      <c r="AX219" s="13" t="s">
        <v>77</v>
      </c>
      <c r="AY219" s="239" t="s">
        <v>135</v>
      </c>
    </row>
    <row r="220" s="13" customFormat="1">
      <c r="B220" s="238"/>
      <c r="D220" s="224" t="s">
        <v>197</v>
      </c>
      <c r="E220" s="239" t="s">
        <v>5</v>
      </c>
      <c r="F220" s="240" t="s">
        <v>353</v>
      </c>
      <c r="H220" s="241">
        <v>2.0099999999999998</v>
      </c>
      <c r="I220" s="242"/>
      <c r="L220" s="238"/>
      <c r="M220" s="243"/>
      <c r="N220" s="244"/>
      <c r="O220" s="244"/>
      <c r="P220" s="244"/>
      <c r="Q220" s="244"/>
      <c r="R220" s="244"/>
      <c r="S220" s="244"/>
      <c r="T220" s="245"/>
      <c r="AT220" s="239" t="s">
        <v>197</v>
      </c>
      <c r="AU220" s="239" t="s">
        <v>87</v>
      </c>
      <c r="AV220" s="13" t="s">
        <v>87</v>
      </c>
      <c r="AW220" s="13" t="s">
        <v>40</v>
      </c>
      <c r="AX220" s="13" t="s">
        <v>77</v>
      </c>
      <c r="AY220" s="239" t="s">
        <v>135</v>
      </c>
    </row>
    <row r="221" s="14" customFormat="1">
      <c r="B221" s="246"/>
      <c r="D221" s="224" t="s">
        <v>197</v>
      </c>
      <c r="E221" s="247" t="s">
        <v>5</v>
      </c>
      <c r="F221" s="248" t="s">
        <v>200</v>
      </c>
      <c r="H221" s="249">
        <v>25.757999999999999</v>
      </c>
      <c r="I221" s="250"/>
      <c r="L221" s="246"/>
      <c r="M221" s="251"/>
      <c r="N221" s="252"/>
      <c r="O221" s="252"/>
      <c r="P221" s="252"/>
      <c r="Q221" s="252"/>
      <c r="R221" s="252"/>
      <c r="S221" s="252"/>
      <c r="T221" s="253"/>
      <c r="AT221" s="247" t="s">
        <v>197</v>
      </c>
      <c r="AU221" s="247" t="s">
        <v>87</v>
      </c>
      <c r="AV221" s="14" t="s">
        <v>134</v>
      </c>
      <c r="AW221" s="14" t="s">
        <v>40</v>
      </c>
      <c r="AX221" s="14" t="s">
        <v>84</v>
      </c>
      <c r="AY221" s="247" t="s">
        <v>135</v>
      </c>
    </row>
    <row r="222" s="1" customFormat="1" ht="16.5" customHeight="1">
      <c r="B222" s="211"/>
      <c r="C222" s="212" t="s">
        <v>354</v>
      </c>
      <c r="D222" s="212" t="s">
        <v>137</v>
      </c>
      <c r="E222" s="213" t="s">
        <v>355</v>
      </c>
      <c r="F222" s="214" t="s">
        <v>356</v>
      </c>
      <c r="G222" s="215" t="s">
        <v>193</v>
      </c>
      <c r="H222" s="216">
        <v>3.6000000000000001</v>
      </c>
      <c r="I222" s="217"/>
      <c r="J222" s="218">
        <f>ROUND(I222*H222,2)</f>
        <v>0</v>
      </c>
      <c r="K222" s="214" t="s">
        <v>194</v>
      </c>
      <c r="L222" s="47"/>
      <c r="M222" s="219" t="s">
        <v>5</v>
      </c>
      <c r="N222" s="220" t="s">
        <v>48</v>
      </c>
      <c r="O222" s="48"/>
      <c r="P222" s="221">
        <f>O222*H222</f>
        <v>0</v>
      </c>
      <c r="Q222" s="221">
        <v>0</v>
      </c>
      <c r="R222" s="221">
        <f>Q222*H222</f>
        <v>0</v>
      </c>
      <c r="S222" s="221">
        <v>0.074999999999999997</v>
      </c>
      <c r="T222" s="222">
        <f>S222*H222</f>
        <v>0.27000000000000002</v>
      </c>
      <c r="AR222" s="25" t="s">
        <v>134</v>
      </c>
      <c r="AT222" s="25" t="s">
        <v>137</v>
      </c>
      <c r="AU222" s="25" t="s">
        <v>87</v>
      </c>
      <c r="AY222" s="25" t="s">
        <v>135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25" t="s">
        <v>84</v>
      </c>
      <c r="BK222" s="223">
        <f>ROUND(I222*H222,2)</f>
        <v>0</v>
      </c>
      <c r="BL222" s="25" t="s">
        <v>134</v>
      </c>
      <c r="BM222" s="25" t="s">
        <v>357</v>
      </c>
    </row>
    <row r="223" s="1" customFormat="1">
      <c r="B223" s="47"/>
      <c r="D223" s="224" t="s">
        <v>142</v>
      </c>
      <c r="F223" s="225" t="s">
        <v>358</v>
      </c>
      <c r="I223" s="226"/>
      <c r="L223" s="47"/>
      <c r="M223" s="227"/>
      <c r="N223" s="48"/>
      <c r="O223" s="48"/>
      <c r="P223" s="48"/>
      <c r="Q223" s="48"/>
      <c r="R223" s="48"/>
      <c r="S223" s="48"/>
      <c r="T223" s="86"/>
      <c r="AT223" s="25" t="s">
        <v>142</v>
      </c>
      <c r="AU223" s="25" t="s">
        <v>87</v>
      </c>
    </row>
    <row r="224" s="12" customFormat="1">
      <c r="B224" s="231"/>
      <c r="D224" s="224" t="s">
        <v>197</v>
      </c>
      <c r="E224" s="232" t="s">
        <v>5</v>
      </c>
      <c r="F224" s="233" t="s">
        <v>222</v>
      </c>
      <c r="H224" s="232" t="s">
        <v>5</v>
      </c>
      <c r="I224" s="234"/>
      <c r="L224" s="231"/>
      <c r="M224" s="235"/>
      <c r="N224" s="236"/>
      <c r="O224" s="236"/>
      <c r="P224" s="236"/>
      <c r="Q224" s="236"/>
      <c r="R224" s="236"/>
      <c r="S224" s="236"/>
      <c r="T224" s="237"/>
      <c r="AT224" s="232" t="s">
        <v>197</v>
      </c>
      <c r="AU224" s="232" t="s">
        <v>87</v>
      </c>
      <c r="AV224" s="12" t="s">
        <v>84</v>
      </c>
      <c r="AW224" s="12" t="s">
        <v>40</v>
      </c>
      <c r="AX224" s="12" t="s">
        <v>77</v>
      </c>
      <c r="AY224" s="232" t="s">
        <v>135</v>
      </c>
    </row>
    <row r="225" s="13" customFormat="1">
      <c r="B225" s="238"/>
      <c r="D225" s="224" t="s">
        <v>197</v>
      </c>
      <c r="E225" s="239" t="s">
        <v>5</v>
      </c>
      <c r="F225" s="240" t="s">
        <v>209</v>
      </c>
      <c r="H225" s="241">
        <v>3.6000000000000001</v>
      </c>
      <c r="I225" s="242"/>
      <c r="L225" s="238"/>
      <c r="M225" s="243"/>
      <c r="N225" s="244"/>
      <c r="O225" s="244"/>
      <c r="P225" s="244"/>
      <c r="Q225" s="244"/>
      <c r="R225" s="244"/>
      <c r="S225" s="244"/>
      <c r="T225" s="245"/>
      <c r="AT225" s="239" t="s">
        <v>197</v>
      </c>
      <c r="AU225" s="239" t="s">
        <v>87</v>
      </c>
      <c r="AV225" s="13" t="s">
        <v>87</v>
      </c>
      <c r="AW225" s="13" t="s">
        <v>40</v>
      </c>
      <c r="AX225" s="13" t="s">
        <v>77</v>
      </c>
      <c r="AY225" s="239" t="s">
        <v>135</v>
      </c>
    </row>
    <row r="226" s="14" customFormat="1">
      <c r="B226" s="246"/>
      <c r="D226" s="224" t="s">
        <v>197</v>
      </c>
      <c r="E226" s="247" t="s">
        <v>5</v>
      </c>
      <c r="F226" s="248" t="s">
        <v>200</v>
      </c>
      <c r="H226" s="249">
        <v>3.6000000000000001</v>
      </c>
      <c r="I226" s="250"/>
      <c r="L226" s="246"/>
      <c r="M226" s="251"/>
      <c r="N226" s="252"/>
      <c r="O226" s="252"/>
      <c r="P226" s="252"/>
      <c r="Q226" s="252"/>
      <c r="R226" s="252"/>
      <c r="S226" s="252"/>
      <c r="T226" s="253"/>
      <c r="AT226" s="247" t="s">
        <v>197</v>
      </c>
      <c r="AU226" s="247" t="s">
        <v>87</v>
      </c>
      <c r="AV226" s="14" t="s">
        <v>134</v>
      </c>
      <c r="AW226" s="14" t="s">
        <v>40</v>
      </c>
      <c r="AX226" s="14" t="s">
        <v>84</v>
      </c>
      <c r="AY226" s="247" t="s">
        <v>135</v>
      </c>
    </row>
    <row r="227" s="1" customFormat="1" ht="16.5" customHeight="1">
      <c r="B227" s="211"/>
      <c r="C227" s="212" t="s">
        <v>359</v>
      </c>
      <c r="D227" s="212" t="s">
        <v>137</v>
      </c>
      <c r="E227" s="213" t="s">
        <v>360</v>
      </c>
      <c r="F227" s="214" t="s">
        <v>361</v>
      </c>
      <c r="G227" s="215" t="s">
        <v>193</v>
      </c>
      <c r="H227" s="216">
        <v>10.800000000000001</v>
      </c>
      <c r="I227" s="217"/>
      <c r="J227" s="218">
        <f>ROUND(I227*H227,2)</f>
        <v>0</v>
      </c>
      <c r="K227" s="214" t="s">
        <v>194</v>
      </c>
      <c r="L227" s="47"/>
      <c r="M227" s="219" t="s">
        <v>5</v>
      </c>
      <c r="N227" s="220" t="s">
        <v>48</v>
      </c>
      <c r="O227" s="48"/>
      <c r="P227" s="221">
        <f>O227*H227</f>
        <v>0</v>
      </c>
      <c r="Q227" s="221">
        <v>0</v>
      </c>
      <c r="R227" s="221">
        <f>Q227*H227</f>
        <v>0</v>
      </c>
      <c r="S227" s="221">
        <v>0.062</v>
      </c>
      <c r="T227" s="222">
        <f>S227*H227</f>
        <v>0.66960000000000008</v>
      </c>
      <c r="AR227" s="25" t="s">
        <v>134</v>
      </c>
      <c r="AT227" s="25" t="s">
        <v>137</v>
      </c>
      <c r="AU227" s="25" t="s">
        <v>87</v>
      </c>
      <c r="AY227" s="25" t="s">
        <v>135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25" t="s">
        <v>84</v>
      </c>
      <c r="BK227" s="223">
        <f>ROUND(I227*H227,2)</f>
        <v>0</v>
      </c>
      <c r="BL227" s="25" t="s">
        <v>134</v>
      </c>
      <c r="BM227" s="25" t="s">
        <v>362</v>
      </c>
    </row>
    <row r="228" s="1" customFormat="1">
      <c r="B228" s="47"/>
      <c r="D228" s="224" t="s">
        <v>142</v>
      </c>
      <c r="F228" s="225" t="s">
        <v>363</v>
      </c>
      <c r="I228" s="226"/>
      <c r="L228" s="47"/>
      <c r="M228" s="227"/>
      <c r="N228" s="48"/>
      <c r="O228" s="48"/>
      <c r="P228" s="48"/>
      <c r="Q228" s="48"/>
      <c r="R228" s="48"/>
      <c r="S228" s="48"/>
      <c r="T228" s="86"/>
      <c r="AT228" s="25" t="s">
        <v>142</v>
      </c>
      <c r="AU228" s="25" t="s">
        <v>87</v>
      </c>
    </row>
    <row r="229" s="12" customFormat="1">
      <c r="B229" s="231"/>
      <c r="D229" s="224" t="s">
        <v>197</v>
      </c>
      <c r="E229" s="232" t="s">
        <v>5</v>
      </c>
      <c r="F229" s="233" t="s">
        <v>224</v>
      </c>
      <c r="H229" s="232" t="s">
        <v>5</v>
      </c>
      <c r="I229" s="234"/>
      <c r="L229" s="231"/>
      <c r="M229" s="235"/>
      <c r="N229" s="236"/>
      <c r="O229" s="236"/>
      <c r="P229" s="236"/>
      <c r="Q229" s="236"/>
      <c r="R229" s="236"/>
      <c r="S229" s="236"/>
      <c r="T229" s="237"/>
      <c r="AT229" s="232" t="s">
        <v>197</v>
      </c>
      <c r="AU229" s="232" t="s">
        <v>87</v>
      </c>
      <c r="AV229" s="12" t="s">
        <v>84</v>
      </c>
      <c r="AW229" s="12" t="s">
        <v>40</v>
      </c>
      <c r="AX229" s="12" t="s">
        <v>77</v>
      </c>
      <c r="AY229" s="232" t="s">
        <v>135</v>
      </c>
    </row>
    <row r="230" s="13" customFormat="1">
      <c r="B230" s="238"/>
      <c r="D230" s="224" t="s">
        <v>197</v>
      </c>
      <c r="E230" s="239" t="s">
        <v>5</v>
      </c>
      <c r="F230" s="240" t="s">
        <v>364</v>
      </c>
      <c r="H230" s="241">
        <v>10.800000000000001</v>
      </c>
      <c r="I230" s="242"/>
      <c r="L230" s="238"/>
      <c r="M230" s="243"/>
      <c r="N230" s="244"/>
      <c r="O230" s="244"/>
      <c r="P230" s="244"/>
      <c r="Q230" s="244"/>
      <c r="R230" s="244"/>
      <c r="S230" s="244"/>
      <c r="T230" s="245"/>
      <c r="AT230" s="239" t="s">
        <v>197</v>
      </c>
      <c r="AU230" s="239" t="s">
        <v>87</v>
      </c>
      <c r="AV230" s="13" t="s">
        <v>87</v>
      </c>
      <c r="AW230" s="13" t="s">
        <v>40</v>
      </c>
      <c r="AX230" s="13" t="s">
        <v>77</v>
      </c>
      <c r="AY230" s="239" t="s">
        <v>135</v>
      </c>
    </row>
    <row r="231" s="14" customFormat="1">
      <c r="B231" s="246"/>
      <c r="D231" s="224" t="s">
        <v>197</v>
      </c>
      <c r="E231" s="247" t="s">
        <v>5</v>
      </c>
      <c r="F231" s="248" t="s">
        <v>200</v>
      </c>
      <c r="H231" s="249">
        <v>10.800000000000001</v>
      </c>
      <c r="I231" s="250"/>
      <c r="L231" s="246"/>
      <c r="M231" s="251"/>
      <c r="N231" s="252"/>
      <c r="O231" s="252"/>
      <c r="P231" s="252"/>
      <c r="Q231" s="252"/>
      <c r="R231" s="252"/>
      <c r="S231" s="252"/>
      <c r="T231" s="253"/>
      <c r="AT231" s="247" t="s">
        <v>197</v>
      </c>
      <c r="AU231" s="247" t="s">
        <v>87</v>
      </c>
      <c r="AV231" s="14" t="s">
        <v>134</v>
      </c>
      <c r="AW231" s="14" t="s">
        <v>40</v>
      </c>
      <c r="AX231" s="14" t="s">
        <v>84</v>
      </c>
      <c r="AY231" s="247" t="s">
        <v>135</v>
      </c>
    </row>
    <row r="232" s="1" customFormat="1" ht="16.5" customHeight="1">
      <c r="B232" s="211"/>
      <c r="C232" s="212" t="s">
        <v>365</v>
      </c>
      <c r="D232" s="212" t="s">
        <v>137</v>
      </c>
      <c r="E232" s="213" t="s">
        <v>366</v>
      </c>
      <c r="F232" s="214" t="s">
        <v>367</v>
      </c>
      <c r="G232" s="215" t="s">
        <v>193</v>
      </c>
      <c r="H232" s="216">
        <v>18.899999999999999</v>
      </c>
      <c r="I232" s="217"/>
      <c r="J232" s="218">
        <f>ROUND(I232*H232,2)</f>
        <v>0</v>
      </c>
      <c r="K232" s="214" t="s">
        <v>194</v>
      </c>
      <c r="L232" s="47"/>
      <c r="M232" s="219" t="s">
        <v>5</v>
      </c>
      <c r="N232" s="220" t="s">
        <v>48</v>
      </c>
      <c r="O232" s="48"/>
      <c r="P232" s="221">
        <f>O232*H232</f>
        <v>0</v>
      </c>
      <c r="Q232" s="221">
        <v>0</v>
      </c>
      <c r="R232" s="221">
        <f>Q232*H232</f>
        <v>0</v>
      </c>
      <c r="S232" s="221">
        <v>0.053999999999999999</v>
      </c>
      <c r="T232" s="222">
        <f>S232*H232</f>
        <v>1.0206</v>
      </c>
      <c r="AR232" s="25" t="s">
        <v>134</v>
      </c>
      <c r="AT232" s="25" t="s">
        <v>137</v>
      </c>
      <c r="AU232" s="25" t="s">
        <v>87</v>
      </c>
      <c r="AY232" s="25" t="s">
        <v>135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25" t="s">
        <v>84</v>
      </c>
      <c r="BK232" s="223">
        <f>ROUND(I232*H232,2)</f>
        <v>0</v>
      </c>
      <c r="BL232" s="25" t="s">
        <v>134</v>
      </c>
      <c r="BM232" s="25" t="s">
        <v>368</v>
      </c>
    </row>
    <row r="233" s="1" customFormat="1">
      <c r="B233" s="47"/>
      <c r="D233" s="224" t="s">
        <v>142</v>
      </c>
      <c r="F233" s="225" t="s">
        <v>369</v>
      </c>
      <c r="I233" s="226"/>
      <c r="L233" s="47"/>
      <c r="M233" s="227"/>
      <c r="N233" s="48"/>
      <c r="O233" s="48"/>
      <c r="P233" s="48"/>
      <c r="Q233" s="48"/>
      <c r="R233" s="48"/>
      <c r="S233" s="48"/>
      <c r="T233" s="86"/>
      <c r="AT233" s="25" t="s">
        <v>142</v>
      </c>
      <c r="AU233" s="25" t="s">
        <v>87</v>
      </c>
    </row>
    <row r="234" s="12" customFormat="1">
      <c r="B234" s="231"/>
      <c r="D234" s="224" t="s">
        <v>197</v>
      </c>
      <c r="E234" s="232" t="s">
        <v>5</v>
      </c>
      <c r="F234" s="233" t="s">
        <v>224</v>
      </c>
      <c r="H234" s="232" t="s">
        <v>5</v>
      </c>
      <c r="I234" s="234"/>
      <c r="L234" s="231"/>
      <c r="M234" s="235"/>
      <c r="N234" s="236"/>
      <c r="O234" s="236"/>
      <c r="P234" s="236"/>
      <c r="Q234" s="236"/>
      <c r="R234" s="236"/>
      <c r="S234" s="236"/>
      <c r="T234" s="237"/>
      <c r="AT234" s="232" t="s">
        <v>197</v>
      </c>
      <c r="AU234" s="232" t="s">
        <v>87</v>
      </c>
      <c r="AV234" s="12" t="s">
        <v>84</v>
      </c>
      <c r="AW234" s="12" t="s">
        <v>40</v>
      </c>
      <c r="AX234" s="12" t="s">
        <v>77</v>
      </c>
      <c r="AY234" s="232" t="s">
        <v>135</v>
      </c>
    </row>
    <row r="235" s="13" customFormat="1">
      <c r="B235" s="238"/>
      <c r="D235" s="224" t="s">
        <v>197</v>
      </c>
      <c r="E235" s="239" t="s">
        <v>5</v>
      </c>
      <c r="F235" s="240" t="s">
        <v>370</v>
      </c>
      <c r="H235" s="241">
        <v>18.899999999999999</v>
      </c>
      <c r="I235" s="242"/>
      <c r="L235" s="238"/>
      <c r="M235" s="243"/>
      <c r="N235" s="244"/>
      <c r="O235" s="244"/>
      <c r="P235" s="244"/>
      <c r="Q235" s="244"/>
      <c r="R235" s="244"/>
      <c r="S235" s="244"/>
      <c r="T235" s="245"/>
      <c r="AT235" s="239" t="s">
        <v>197</v>
      </c>
      <c r="AU235" s="239" t="s">
        <v>87</v>
      </c>
      <c r="AV235" s="13" t="s">
        <v>87</v>
      </c>
      <c r="AW235" s="13" t="s">
        <v>40</v>
      </c>
      <c r="AX235" s="13" t="s">
        <v>77</v>
      </c>
      <c r="AY235" s="239" t="s">
        <v>135</v>
      </c>
    </row>
    <row r="236" s="14" customFormat="1">
      <c r="B236" s="246"/>
      <c r="D236" s="224" t="s">
        <v>197</v>
      </c>
      <c r="E236" s="247" t="s">
        <v>5</v>
      </c>
      <c r="F236" s="248" t="s">
        <v>200</v>
      </c>
      <c r="H236" s="249">
        <v>18.899999999999999</v>
      </c>
      <c r="I236" s="250"/>
      <c r="L236" s="246"/>
      <c r="M236" s="251"/>
      <c r="N236" s="252"/>
      <c r="O236" s="252"/>
      <c r="P236" s="252"/>
      <c r="Q236" s="252"/>
      <c r="R236" s="252"/>
      <c r="S236" s="252"/>
      <c r="T236" s="253"/>
      <c r="AT236" s="247" t="s">
        <v>197</v>
      </c>
      <c r="AU236" s="247" t="s">
        <v>87</v>
      </c>
      <c r="AV236" s="14" t="s">
        <v>134</v>
      </c>
      <c r="AW236" s="14" t="s">
        <v>40</v>
      </c>
      <c r="AX236" s="14" t="s">
        <v>84</v>
      </c>
      <c r="AY236" s="247" t="s">
        <v>135</v>
      </c>
    </row>
    <row r="237" s="1" customFormat="1" ht="16.5" customHeight="1">
      <c r="B237" s="211"/>
      <c r="C237" s="212" t="s">
        <v>371</v>
      </c>
      <c r="D237" s="212" t="s">
        <v>137</v>
      </c>
      <c r="E237" s="213" t="s">
        <v>372</v>
      </c>
      <c r="F237" s="214" t="s">
        <v>373</v>
      </c>
      <c r="G237" s="215" t="s">
        <v>193</v>
      </c>
      <c r="H237" s="216">
        <v>4.5</v>
      </c>
      <c r="I237" s="217"/>
      <c r="J237" s="218">
        <f>ROUND(I237*H237,2)</f>
        <v>0</v>
      </c>
      <c r="K237" s="214" t="s">
        <v>194</v>
      </c>
      <c r="L237" s="47"/>
      <c r="M237" s="219" t="s">
        <v>5</v>
      </c>
      <c r="N237" s="220" t="s">
        <v>48</v>
      </c>
      <c r="O237" s="48"/>
      <c r="P237" s="221">
        <f>O237*H237</f>
        <v>0</v>
      </c>
      <c r="Q237" s="221">
        <v>0</v>
      </c>
      <c r="R237" s="221">
        <f>Q237*H237</f>
        <v>0</v>
      </c>
      <c r="S237" s="221">
        <v>0.063</v>
      </c>
      <c r="T237" s="222">
        <f>S237*H237</f>
        <v>0.28349999999999997</v>
      </c>
      <c r="AR237" s="25" t="s">
        <v>134</v>
      </c>
      <c r="AT237" s="25" t="s">
        <v>137</v>
      </c>
      <c r="AU237" s="25" t="s">
        <v>87</v>
      </c>
      <c r="AY237" s="25" t="s">
        <v>135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25" t="s">
        <v>84</v>
      </c>
      <c r="BK237" s="223">
        <f>ROUND(I237*H237,2)</f>
        <v>0</v>
      </c>
      <c r="BL237" s="25" t="s">
        <v>134</v>
      </c>
      <c r="BM237" s="25" t="s">
        <v>374</v>
      </c>
    </row>
    <row r="238" s="1" customFormat="1">
      <c r="B238" s="47"/>
      <c r="D238" s="224" t="s">
        <v>142</v>
      </c>
      <c r="F238" s="225" t="s">
        <v>375</v>
      </c>
      <c r="I238" s="226"/>
      <c r="L238" s="47"/>
      <c r="M238" s="227"/>
      <c r="N238" s="48"/>
      <c r="O238" s="48"/>
      <c r="P238" s="48"/>
      <c r="Q238" s="48"/>
      <c r="R238" s="48"/>
      <c r="S238" s="48"/>
      <c r="T238" s="86"/>
      <c r="AT238" s="25" t="s">
        <v>142</v>
      </c>
      <c r="AU238" s="25" t="s">
        <v>87</v>
      </c>
    </row>
    <row r="239" s="12" customFormat="1">
      <c r="B239" s="231"/>
      <c r="D239" s="224" t="s">
        <v>197</v>
      </c>
      <c r="E239" s="232" t="s">
        <v>5</v>
      </c>
      <c r="F239" s="233" t="s">
        <v>222</v>
      </c>
      <c r="H239" s="232" t="s">
        <v>5</v>
      </c>
      <c r="I239" s="234"/>
      <c r="L239" s="231"/>
      <c r="M239" s="235"/>
      <c r="N239" s="236"/>
      <c r="O239" s="236"/>
      <c r="P239" s="236"/>
      <c r="Q239" s="236"/>
      <c r="R239" s="236"/>
      <c r="S239" s="236"/>
      <c r="T239" s="237"/>
      <c r="AT239" s="232" t="s">
        <v>197</v>
      </c>
      <c r="AU239" s="232" t="s">
        <v>87</v>
      </c>
      <c r="AV239" s="12" t="s">
        <v>84</v>
      </c>
      <c r="AW239" s="12" t="s">
        <v>40</v>
      </c>
      <c r="AX239" s="12" t="s">
        <v>77</v>
      </c>
      <c r="AY239" s="232" t="s">
        <v>135</v>
      </c>
    </row>
    <row r="240" s="13" customFormat="1">
      <c r="B240" s="238"/>
      <c r="D240" s="224" t="s">
        <v>197</v>
      </c>
      <c r="E240" s="239" t="s">
        <v>5</v>
      </c>
      <c r="F240" s="240" t="s">
        <v>376</v>
      </c>
      <c r="H240" s="241">
        <v>2.8999999999999999</v>
      </c>
      <c r="I240" s="242"/>
      <c r="L240" s="238"/>
      <c r="M240" s="243"/>
      <c r="N240" s="244"/>
      <c r="O240" s="244"/>
      <c r="P240" s="244"/>
      <c r="Q240" s="244"/>
      <c r="R240" s="244"/>
      <c r="S240" s="244"/>
      <c r="T240" s="245"/>
      <c r="AT240" s="239" t="s">
        <v>197</v>
      </c>
      <c r="AU240" s="239" t="s">
        <v>87</v>
      </c>
      <c r="AV240" s="13" t="s">
        <v>87</v>
      </c>
      <c r="AW240" s="13" t="s">
        <v>40</v>
      </c>
      <c r="AX240" s="13" t="s">
        <v>77</v>
      </c>
      <c r="AY240" s="239" t="s">
        <v>135</v>
      </c>
    </row>
    <row r="241" s="12" customFormat="1">
      <c r="B241" s="231"/>
      <c r="D241" s="224" t="s">
        <v>197</v>
      </c>
      <c r="E241" s="232" t="s">
        <v>5</v>
      </c>
      <c r="F241" s="233" t="s">
        <v>327</v>
      </c>
      <c r="H241" s="232" t="s">
        <v>5</v>
      </c>
      <c r="I241" s="234"/>
      <c r="L241" s="231"/>
      <c r="M241" s="235"/>
      <c r="N241" s="236"/>
      <c r="O241" s="236"/>
      <c r="P241" s="236"/>
      <c r="Q241" s="236"/>
      <c r="R241" s="236"/>
      <c r="S241" s="236"/>
      <c r="T241" s="237"/>
      <c r="AT241" s="232" t="s">
        <v>197</v>
      </c>
      <c r="AU241" s="232" t="s">
        <v>87</v>
      </c>
      <c r="AV241" s="12" t="s">
        <v>84</v>
      </c>
      <c r="AW241" s="12" t="s">
        <v>40</v>
      </c>
      <c r="AX241" s="12" t="s">
        <v>77</v>
      </c>
      <c r="AY241" s="232" t="s">
        <v>135</v>
      </c>
    </row>
    <row r="242" s="13" customFormat="1">
      <c r="B242" s="238"/>
      <c r="D242" s="224" t="s">
        <v>197</v>
      </c>
      <c r="E242" s="239" t="s">
        <v>5</v>
      </c>
      <c r="F242" s="240" t="s">
        <v>377</v>
      </c>
      <c r="H242" s="241">
        <v>1.6000000000000001</v>
      </c>
      <c r="I242" s="242"/>
      <c r="L242" s="238"/>
      <c r="M242" s="243"/>
      <c r="N242" s="244"/>
      <c r="O242" s="244"/>
      <c r="P242" s="244"/>
      <c r="Q242" s="244"/>
      <c r="R242" s="244"/>
      <c r="S242" s="244"/>
      <c r="T242" s="245"/>
      <c r="AT242" s="239" t="s">
        <v>197</v>
      </c>
      <c r="AU242" s="239" t="s">
        <v>87</v>
      </c>
      <c r="AV242" s="13" t="s">
        <v>87</v>
      </c>
      <c r="AW242" s="13" t="s">
        <v>40</v>
      </c>
      <c r="AX242" s="13" t="s">
        <v>77</v>
      </c>
      <c r="AY242" s="239" t="s">
        <v>135</v>
      </c>
    </row>
    <row r="243" s="14" customFormat="1">
      <c r="B243" s="246"/>
      <c r="D243" s="224" t="s">
        <v>197</v>
      </c>
      <c r="E243" s="247" t="s">
        <v>5</v>
      </c>
      <c r="F243" s="248" t="s">
        <v>200</v>
      </c>
      <c r="H243" s="249">
        <v>4.5</v>
      </c>
      <c r="I243" s="250"/>
      <c r="L243" s="246"/>
      <c r="M243" s="251"/>
      <c r="N243" s="252"/>
      <c r="O243" s="252"/>
      <c r="P243" s="252"/>
      <c r="Q243" s="252"/>
      <c r="R243" s="252"/>
      <c r="S243" s="252"/>
      <c r="T243" s="253"/>
      <c r="AT243" s="247" t="s">
        <v>197</v>
      </c>
      <c r="AU243" s="247" t="s">
        <v>87</v>
      </c>
      <c r="AV243" s="14" t="s">
        <v>134</v>
      </c>
      <c r="AW243" s="14" t="s">
        <v>40</v>
      </c>
      <c r="AX243" s="14" t="s">
        <v>84</v>
      </c>
      <c r="AY243" s="247" t="s">
        <v>135</v>
      </c>
    </row>
    <row r="244" s="11" customFormat="1" ht="29.88" customHeight="1">
      <c r="B244" s="198"/>
      <c r="D244" s="199" t="s">
        <v>76</v>
      </c>
      <c r="E244" s="209" t="s">
        <v>378</v>
      </c>
      <c r="F244" s="209" t="s">
        <v>379</v>
      </c>
      <c r="I244" s="201"/>
      <c r="J244" s="210">
        <f>BK244</f>
        <v>0</v>
      </c>
      <c r="L244" s="198"/>
      <c r="M244" s="203"/>
      <c r="N244" s="204"/>
      <c r="O244" s="204"/>
      <c r="P244" s="205">
        <f>SUM(P245:P264)</f>
        <v>0</v>
      </c>
      <c r="Q244" s="204"/>
      <c r="R244" s="205">
        <f>SUM(R245:R264)</f>
        <v>0</v>
      </c>
      <c r="S244" s="204"/>
      <c r="T244" s="206">
        <f>SUM(T245:T264)</f>
        <v>0</v>
      </c>
      <c r="AR244" s="199" t="s">
        <v>84</v>
      </c>
      <c r="AT244" s="207" t="s">
        <v>76</v>
      </c>
      <c r="AU244" s="207" t="s">
        <v>84</v>
      </c>
      <c r="AY244" s="199" t="s">
        <v>135</v>
      </c>
      <c r="BK244" s="208">
        <f>SUM(BK245:BK264)</f>
        <v>0</v>
      </c>
    </row>
    <row r="245" s="1" customFormat="1" ht="25.5" customHeight="1">
      <c r="B245" s="211"/>
      <c r="C245" s="212" t="s">
        <v>380</v>
      </c>
      <c r="D245" s="212" t="s">
        <v>137</v>
      </c>
      <c r="E245" s="213" t="s">
        <v>381</v>
      </c>
      <c r="F245" s="214" t="s">
        <v>382</v>
      </c>
      <c r="G245" s="215" t="s">
        <v>383</v>
      </c>
      <c r="H245" s="216">
        <v>3.9340000000000002</v>
      </c>
      <c r="I245" s="217"/>
      <c r="J245" s="218">
        <f>ROUND(I245*H245,2)</f>
        <v>0</v>
      </c>
      <c r="K245" s="214" t="s">
        <v>194</v>
      </c>
      <c r="L245" s="47"/>
      <c r="M245" s="219" t="s">
        <v>5</v>
      </c>
      <c r="N245" s="220" t="s">
        <v>48</v>
      </c>
      <c r="O245" s="48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AR245" s="25" t="s">
        <v>134</v>
      </c>
      <c r="AT245" s="25" t="s">
        <v>137</v>
      </c>
      <c r="AU245" s="25" t="s">
        <v>87</v>
      </c>
      <c r="AY245" s="25" t="s">
        <v>135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25" t="s">
        <v>84</v>
      </c>
      <c r="BK245" s="223">
        <f>ROUND(I245*H245,2)</f>
        <v>0</v>
      </c>
      <c r="BL245" s="25" t="s">
        <v>134</v>
      </c>
      <c r="BM245" s="25" t="s">
        <v>384</v>
      </c>
    </row>
    <row r="246" s="1" customFormat="1">
      <c r="B246" s="47"/>
      <c r="D246" s="224" t="s">
        <v>142</v>
      </c>
      <c r="F246" s="225" t="s">
        <v>385</v>
      </c>
      <c r="I246" s="226"/>
      <c r="L246" s="47"/>
      <c r="M246" s="227"/>
      <c r="N246" s="48"/>
      <c r="O246" s="48"/>
      <c r="P246" s="48"/>
      <c r="Q246" s="48"/>
      <c r="R246" s="48"/>
      <c r="S246" s="48"/>
      <c r="T246" s="86"/>
      <c r="AT246" s="25" t="s">
        <v>142</v>
      </c>
      <c r="AU246" s="25" t="s">
        <v>87</v>
      </c>
    </row>
    <row r="247" s="1" customFormat="1" ht="25.5" customHeight="1">
      <c r="B247" s="211"/>
      <c r="C247" s="212" t="s">
        <v>386</v>
      </c>
      <c r="D247" s="212" t="s">
        <v>137</v>
      </c>
      <c r="E247" s="213" t="s">
        <v>387</v>
      </c>
      <c r="F247" s="214" t="s">
        <v>388</v>
      </c>
      <c r="G247" s="215" t="s">
        <v>383</v>
      </c>
      <c r="H247" s="216">
        <v>3.9340000000000002</v>
      </c>
      <c r="I247" s="217"/>
      <c r="J247" s="218">
        <f>ROUND(I247*H247,2)</f>
        <v>0</v>
      </c>
      <c r="K247" s="214" t="s">
        <v>194</v>
      </c>
      <c r="L247" s="47"/>
      <c r="M247" s="219" t="s">
        <v>5</v>
      </c>
      <c r="N247" s="220" t="s">
        <v>48</v>
      </c>
      <c r="O247" s="48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AR247" s="25" t="s">
        <v>134</v>
      </c>
      <c r="AT247" s="25" t="s">
        <v>137</v>
      </c>
      <c r="AU247" s="25" t="s">
        <v>87</v>
      </c>
      <c r="AY247" s="25" t="s">
        <v>135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25" t="s">
        <v>84</v>
      </c>
      <c r="BK247" s="223">
        <f>ROUND(I247*H247,2)</f>
        <v>0</v>
      </c>
      <c r="BL247" s="25" t="s">
        <v>134</v>
      </c>
      <c r="BM247" s="25" t="s">
        <v>389</v>
      </c>
    </row>
    <row r="248" s="1" customFormat="1">
      <c r="B248" s="47"/>
      <c r="D248" s="224" t="s">
        <v>142</v>
      </c>
      <c r="F248" s="225" t="s">
        <v>390</v>
      </c>
      <c r="I248" s="226"/>
      <c r="L248" s="47"/>
      <c r="M248" s="227"/>
      <c r="N248" s="48"/>
      <c r="O248" s="48"/>
      <c r="P248" s="48"/>
      <c r="Q248" s="48"/>
      <c r="R248" s="48"/>
      <c r="S248" s="48"/>
      <c r="T248" s="86"/>
      <c r="AT248" s="25" t="s">
        <v>142</v>
      </c>
      <c r="AU248" s="25" t="s">
        <v>87</v>
      </c>
    </row>
    <row r="249" s="1" customFormat="1" ht="25.5" customHeight="1">
      <c r="B249" s="211"/>
      <c r="C249" s="212" t="s">
        <v>391</v>
      </c>
      <c r="D249" s="212" t="s">
        <v>137</v>
      </c>
      <c r="E249" s="213" t="s">
        <v>392</v>
      </c>
      <c r="F249" s="214" t="s">
        <v>393</v>
      </c>
      <c r="G249" s="215" t="s">
        <v>383</v>
      </c>
      <c r="H249" s="216">
        <v>74.745999999999995</v>
      </c>
      <c r="I249" s="217"/>
      <c r="J249" s="218">
        <f>ROUND(I249*H249,2)</f>
        <v>0</v>
      </c>
      <c r="K249" s="214" t="s">
        <v>194</v>
      </c>
      <c r="L249" s="47"/>
      <c r="M249" s="219" t="s">
        <v>5</v>
      </c>
      <c r="N249" s="220" t="s">
        <v>48</v>
      </c>
      <c r="O249" s="48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AR249" s="25" t="s">
        <v>134</v>
      </c>
      <c r="AT249" s="25" t="s">
        <v>137</v>
      </c>
      <c r="AU249" s="25" t="s">
        <v>87</v>
      </c>
      <c r="AY249" s="25" t="s">
        <v>135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25" t="s">
        <v>84</v>
      </c>
      <c r="BK249" s="223">
        <f>ROUND(I249*H249,2)</f>
        <v>0</v>
      </c>
      <c r="BL249" s="25" t="s">
        <v>134</v>
      </c>
      <c r="BM249" s="25" t="s">
        <v>394</v>
      </c>
    </row>
    <row r="250" s="1" customFormat="1">
      <c r="B250" s="47"/>
      <c r="D250" s="224" t="s">
        <v>142</v>
      </c>
      <c r="F250" s="225" t="s">
        <v>395</v>
      </c>
      <c r="I250" s="226"/>
      <c r="L250" s="47"/>
      <c r="M250" s="227"/>
      <c r="N250" s="48"/>
      <c r="O250" s="48"/>
      <c r="P250" s="48"/>
      <c r="Q250" s="48"/>
      <c r="R250" s="48"/>
      <c r="S250" s="48"/>
      <c r="T250" s="86"/>
      <c r="AT250" s="25" t="s">
        <v>142</v>
      </c>
      <c r="AU250" s="25" t="s">
        <v>87</v>
      </c>
    </row>
    <row r="251" s="13" customFormat="1">
      <c r="B251" s="238"/>
      <c r="D251" s="224" t="s">
        <v>197</v>
      </c>
      <c r="E251" s="239" t="s">
        <v>5</v>
      </c>
      <c r="F251" s="240" t="s">
        <v>396</v>
      </c>
      <c r="H251" s="241">
        <v>74.745999999999995</v>
      </c>
      <c r="I251" s="242"/>
      <c r="L251" s="238"/>
      <c r="M251" s="243"/>
      <c r="N251" s="244"/>
      <c r="O251" s="244"/>
      <c r="P251" s="244"/>
      <c r="Q251" s="244"/>
      <c r="R251" s="244"/>
      <c r="S251" s="244"/>
      <c r="T251" s="245"/>
      <c r="AT251" s="239" t="s">
        <v>197</v>
      </c>
      <c r="AU251" s="239" t="s">
        <v>87</v>
      </c>
      <c r="AV251" s="13" t="s">
        <v>87</v>
      </c>
      <c r="AW251" s="13" t="s">
        <v>40</v>
      </c>
      <c r="AX251" s="13" t="s">
        <v>77</v>
      </c>
      <c r="AY251" s="239" t="s">
        <v>135</v>
      </c>
    </row>
    <row r="252" s="14" customFormat="1">
      <c r="B252" s="246"/>
      <c r="D252" s="224" t="s">
        <v>197</v>
      </c>
      <c r="E252" s="247" t="s">
        <v>5</v>
      </c>
      <c r="F252" s="248" t="s">
        <v>200</v>
      </c>
      <c r="H252" s="249">
        <v>74.745999999999995</v>
      </c>
      <c r="I252" s="250"/>
      <c r="L252" s="246"/>
      <c r="M252" s="251"/>
      <c r="N252" s="252"/>
      <c r="O252" s="252"/>
      <c r="P252" s="252"/>
      <c r="Q252" s="252"/>
      <c r="R252" s="252"/>
      <c r="S252" s="252"/>
      <c r="T252" s="253"/>
      <c r="AT252" s="247" t="s">
        <v>197</v>
      </c>
      <c r="AU252" s="247" t="s">
        <v>87</v>
      </c>
      <c r="AV252" s="14" t="s">
        <v>134</v>
      </c>
      <c r="AW252" s="14" t="s">
        <v>40</v>
      </c>
      <c r="AX252" s="14" t="s">
        <v>84</v>
      </c>
      <c r="AY252" s="247" t="s">
        <v>135</v>
      </c>
    </row>
    <row r="253" s="1" customFormat="1" ht="16.5" customHeight="1">
      <c r="B253" s="211"/>
      <c r="C253" s="212" t="s">
        <v>397</v>
      </c>
      <c r="D253" s="212" t="s">
        <v>137</v>
      </c>
      <c r="E253" s="213" t="s">
        <v>398</v>
      </c>
      <c r="F253" s="214" t="s">
        <v>399</v>
      </c>
      <c r="G253" s="215" t="s">
        <v>383</v>
      </c>
      <c r="H253" s="216">
        <v>1.6890000000000001</v>
      </c>
      <c r="I253" s="217"/>
      <c r="J253" s="218">
        <f>ROUND(I253*H253,2)</f>
        <v>0</v>
      </c>
      <c r="K253" s="214" t="s">
        <v>194</v>
      </c>
      <c r="L253" s="47"/>
      <c r="M253" s="219" t="s">
        <v>5</v>
      </c>
      <c r="N253" s="220" t="s">
        <v>48</v>
      </c>
      <c r="O253" s="48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AR253" s="25" t="s">
        <v>134</v>
      </c>
      <c r="AT253" s="25" t="s">
        <v>137</v>
      </c>
      <c r="AU253" s="25" t="s">
        <v>87</v>
      </c>
      <c r="AY253" s="25" t="s">
        <v>135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25" t="s">
        <v>84</v>
      </c>
      <c r="BK253" s="223">
        <f>ROUND(I253*H253,2)</f>
        <v>0</v>
      </c>
      <c r="BL253" s="25" t="s">
        <v>134</v>
      </c>
      <c r="BM253" s="25" t="s">
        <v>400</v>
      </c>
    </row>
    <row r="254" s="1" customFormat="1">
      <c r="B254" s="47"/>
      <c r="D254" s="224" t="s">
        <v>142</v>
      </c>
      <c r="F254" s="225" t="s">
        <v>401</v>
      </c>
      <c r="I254" s="226"/>
      <c r="L254" s="47"/>
      <c r="M254" s="227"/>
      <c r="N254" s="48"/>
      <c r="O254" s="48"/>
      <c r="P254" s="48"/>
      <c r="Q254" s="48"/>
      <c r="R254" s="48"/>
      <c r="S254" s="48"/>
      <c r="T254" s="86"/>
      <c r="AT254" s="25" t="s">
        <v>142</v>
      </c>
      <c r="AU254" s="25" t="s">
        <v>87</v>
      </c>
    </row>
    <row r="255" s="13" customFormat="1">
      <c r="B255" s="238"/>
      <c r="D255" s="224" t="s">
        <v>197</v>
      </c>
      <c r="E255" s="239" t="s">
        <v>5</v>
      </c>
      <c r="F255" s="240" t="s">
        <v>402</v>
      </c>
      <c r="H255" s="241">
        <v>3.9340000000000002</v>
      </c>
      <c r="I255" s="242"/>
      <c r="L255" s="238"/>
      <c r="M255" s="243"/>
      <c r="N255" s="244"/>
      <c r="O255" s="244"/>
      <c r="P255" s="244"/>
      <c r="Q255" s="244"/>
      <c r="R255" s="244"/>
      <c r="S255" s="244"/>
      <c r="T255" s="245"/>
      <c r="AT255" s="239" t="s">
        <v>197</v>
      </c>
      <c r="AU255" s="239" t="s">
        <v>87</v>
      </c>
      <c r="AV255" s="13" t="s">
        <v>87</v>
      </c>
      <c r="AW255" s="13" t="s">
        <v>40</v>
      </c>
      <c r="AX255" s="13" t="s">
        <v>77</v>
      </c>
      <c r="AY255" s="239" t="s">
        <v>135</v>
      </c>
    </row>
    <row r="256" s="13" customFormat="1">
      <c r="B256" s="238"/>
      <c r="D256" s="224" t="s">
        <v>197</v>
      </c>
      <c r="E256" s="239" t="s">
        <v>5</v>
      </c>
      <c r="F256" s="240" t="s">
        <v>403</v>
      </c>
      <c r="H256" s="241">
        <v>-2.2450000000000001</v>
      </c>
      <c r="I256" s="242"/>
      <c r="L256" s="238"/>
      <c r="M256" s="243"/>
      <c r="N256" s="244"/>
      <c r="O256" s="244"/>
      <c r="P256" s="244"/>
      <c r="Q256" s="244"/>
      <c r="R256" s="244"/>
      <c r="S256" s="244"/>
      <c r="T256" s="245"/>
      <c r="AT256" s="239" t="s">
        <v>197</v>
      </c>
      <c r="AU256" s="239" t="s">
        <v>87</v>
      </c>
      <c r="AV256" s="13" t="s">
        <v>87</v>
      </c>
      <c r="AW256" s="13" t="s">
        <v>40</v>
      </c>
      <c r="AX256" s="13" t="s">
        <v>77</v>
      </c>
      <c r="AY256" s="239" t="s">
        <v>135</v>
      </c>
    </row>
    <row r="257" s="14" customFormat="1">
      <c r="B257" s="246"/>
      <c r="D257" s="224" t="s">
        <v>197</v>
      </c>
      <c r="E257" s="247" t="s">
        <v>5</v>
      </c>
      <c r="F257" s="248" t="s">
        <v>200</v>
      </c>
      <c r="H257" s="249">
        <v>1.6890000000000001</v>
      </c>
      <c r="I257" s="250"/>
      <c r="L257" s="246"/>
      <c r="M257" s="251"/>
      <c r="N257" s="252"/>
      <c r="O257" s="252"/>
      <c r="P257" s="252"/>
      <c r="Q257" s="252"/>
      <c r="R257" s="252"/>
      <c r="S257" s="252"/>
      <c r="T257" s="253"/>
      <c r="AT257" s="247" t="s">
        <v>197</v>
      </c>
      <c r="AU257" s="247" t="s">
        <v>87</v>
      </c>
      <c r="AV257" s="14" t="s">
        <v>134</v>
      </c>
      <c r="AW257" s="14" t="s">
        <v>40</v>
      </c>
      <c r="AX257" s="14" t="s">
        <v>84</v>
      </c>
      <c r="AY257" s="247" t="s">
        <v>135</v>
      </c>
    </row>
    <row r="258" s="1" customFormat="1" ht="16.5" customHeight="1">
      <c r="B258" s="211"/>
      <c r="C258" s="212" t="s">
        <v>404</v>
      </c>
      <c r="D258" s="212" t="s">
        <v>137</v>
      </c>
      <c r="E258" s="213" t="s">
        <v>405</v>
      </c>
      <c r="F258" s="214" t="s">
        <v>406</v>
      </c>
      <c r="G258" s="215" t="s">
        <v>383</v>
      </c>
      <c r="H258" s="216">
        <v>2.2450000000000001</v>
      </c>
      <c r="I258" s="217"/>
      <c r="J258" s="218">
        <f>ROUND(I258*H258,2)</f>
        <v>0</v>
      </c>
      <c r="K258" s="214" t="s">
        <v>194</v>
      </c>
      <c r="L258" s="47"/>
      <c r="M258" s="219" t="s">
        <v>5</v>
      </c>
      <c r="N258" s="220" t="s">
        <v>48</v>
      </c>
      <c r="O258" s="48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AR258" s="25" t="s">
        <v>134</v>
      </c>
      <c r="AT258" s="25" t="s">
        <v>137</v>
      </c>
      <c r="AU258" s="25" t="s">
        <v>87</v>
      </c>
      <c r="AY258" s="25" t="s">
        <v>135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25" t="s">
        <v>84</v>
      </c>
      <c r="BK258" s="223">
        <f>ROUND(I258*H258,2)</f>
        <v>0</v>
      </c>
      <c r="BL258" s="25" t="s">
        <v>134</v>
      </c>
      <c r="BM258" s="25" t="s">
        <v>407</v>
      </c>
    </row>
    <row r="259" s="1" customFormat="1">
      <c r="B259" s="47"/>
      <c r="D259" s="224" t="s">
        <v>142</v>
      </c>
      <c r="F259" s="225" t="s">
        <v>408</v>
      </c>
      <c r="I259" s="226"/>
      <c r="L259" s="47"/>
      <c r="M259" s="227"/>
      <c r="N259" s="48"/>
      <c r="O259" s="48"/>
      <c r="P259" s="48"/>
      <c r="Q259" s="48"/>
      <c r="R259" s="48"/>
      <c r="S259" s="48"/>
      <c r="T259" s="86"/>
      <c r="AT259" s="25" t="s">
        <v>142</v>
      </c>
      <c r="AU259" s="25" t="s">
        <v>87</v>
      </c>
    </row>
    <row r="260" s="13" customFormat="1">
      <c r="B260" s="238"/>
      <c r="D260" s="224" t="s">
        <v>197</v>
      </c>
      <c r="E260" s="239" t="s">
        <v>5</v>
      </c>
      <c r="F260" s="240" t="s">
        <v>409</v>
      </c>
      <c r="H260" s="241">
        <v>0.27000000000000002</v>
      </c>
      <c r="I260" s="242"/>
      <c r="L260" s="238"/>
      <c r="M260" s="243"/>
      <c r="N260" s="244"/>
      <c r="O260" s="244"/>
      <c r="P260" s="244"/>
      <c r="Q260" s="244"/>
      <c r="R260" s="244"/>
      <c r="S260" s="244"/>
      <c r="T260" s="245"/>
      <c r="AT260" s="239" t="s">
        <v>197</v>
      </c>
      <c r="AU260" s="239" t="s">
        <v>87</v>
      </c>
      <c r="AV260" s="13" t="s">
        <v>87</v>
      </c>
      <c r="AW260" s="13" t="s">
        <v>40</v>
      </c>
      <c r="AX260" s="13" t="s">
        <v>77</v>
      </c>
      <c r="AY260" s="239" t="s">
        <v>135</v>
      </c>
    </row>
    <row r="261" s="13" customFormat="1">
      <c r="B261" s="238"/>
      <c r="D261" s="224" t="s">
        <v>197</v>
      </c>
      <c r="E261" s="239" t="s">
        <v>5</v>
      </c>
      <c r="F261" s="240" t="s">
        <v>410</v>
      </c>
      <c r="H261" s="241">
        <v>0.67000000000000004</v>
      </c>
      <c r="I261" s="242"/>
      <c r="L261" s="238"/>
      <c r="M261" s="243"/>
      <c r="N261" s="244"/>
      <c r="O261" s="244"/>
      <c r="P261" s="244"/>
      <c r="Q261" s="244"/>
      <c r="R261" s="244"/>
      <c r="S261" s="244"/>
      <c r="T261" s="245"/>
      <c r="AT261" s="239" t="s">
        <v>197</v>
      </c>
      <c r="AU261" s="239" t="s">
        <v>87</v>
      </c>
      <c r="AV261" s="13" t="s">
        <v>87</v>
      </c>
      <c r="AW261" s="13" t="s">
        <v>40</v>
      </c>
      <c r="AX261" s="13" t="s">
        <v>77</v>
      </c>
      <c r="AY261" s="239" t="s">
        <v>135</v>
      </c>
    </row>
    <row r="262" s="13" customFormat="1">
      <c r="B262" s="238"/>
      <c r="D262" s="224" t="s">
        <v>197</v>
      </c>
      <c r="E262" s="239" t="s">
        <v>5</v>
      </c>
      <c r="F262" s="240" t="s">
        <v>411</v>
      </c>
      <c r="H262" s="241">
        <v>1.0209999999999999</v>
      </c>
      <c r="I262" s="242"/>
      <c r="L262" s="238"/>
      <c r="M262" s="243"/>
      <c r="N262" s="244"/>
      <c r="O262" s="244"/>
      <c r="P262" s="244"/>
      <c r="Q262" s="244"/>
      <c r="R262" s="244"/>
      <c r="S262" s="244"/>
      <c r="T262" s="245"/>
      <c r="AT262" s="239" t="s">
        <v>197</v>
      </c>
      <c r="AU262" s="239" t="s">
        <v>87</v>
      </c>
      <c r="AV262" s="13" t="s">
        <v>87</v>
      </c>
      <c r="AW262" s="13" t="s">
        <v>40</v>
      </c>
      <c r="AX262" s="13" t="s">
        <v>77</v>
      </c>
      <c r="AY262" s="239" t="s">
        <v>135</v>
      </c>
    </row>
    <row r="263" s="13" customFormat="1">
      <c r="B263" s="238"/>
      <c r="D263" s="224" t="s">
        <v>197</v>
      </c>
      <c r="E263" s="239" t="s">
        <v>5</v>
      </c>
      <c r="F263" s="240" t="s">
        <v>412</v>
      </c>
      <c r="H263" s="241">
        <v>0.28399999999999997</v>
      </c>
      <c r="I263" s="242"/>
      <c r="L263" s="238"/>
      <c r="M263" s="243"/>
      <c r="N263" s="244"/>
      <c r="O263" s="244"/>
      <c r="P263" s="244"/>
      <c r="Q263" s="244"/>
      <c r="R263" s="244"/>
      <c r="S263" s="244"/>
      <c r="T263" s="245"/>
      <c r="AT263" s="239" t="s">
        <v>197</v>
      </c>
      <c r="AU263" s="239" t="s">
        <v>87</v>
      </c>
      <c r="AV263" s="13" t="s">
        <v>87</v>
      </c>
      <c r="AW263" s="13" t="s">
        <v>40</v>
      </c>
      <c r="AX263" s="13" t="s">
        <v>77</v>
      </c>
      <c r="AY263" s="239" t="s">
        <v>135</v>
      </c>
    </row>
    <row r="264" s="14" customFormat="1">
      <c r="B264" s="246"/>
      <c r="D264" s="224" t="s">
        <v>197</v>
      </c>
      <c r="E264" s="247" t="s">
        <v>5</v>
      </c>
      <c r="F264" s="248" t="s">
        <v>200</v>
      </c>
      <c r="H264" s="249">
        <v>2.2450000000000001</v>
      </c>
      <c r="I264" s="250"/>
      <c r="L264" s="246"/>
      <c r="M264" s="251"/>
      <c r="N264" s="252"/>
      <c r="O264" s="252"/>
      <c r="P264" s="252"/>
      <c r="Q264" s="252"/>
      <c r="R264" s="252"/>
      <c r="S264" s="252"/>
      <c r="T264" s="253"/>
      <c r="AT264" s="247" t="s">
        <v>197</v>
      </c>
      <c r="AU264" s="247" t="s">
        <v>87</v>
      </c>
      <c r="AV264" s="14" t="s">
        <v>134</v>
      </c>
      <c r="AW264" s="14" t="s">
        <v>40</v>
      </c>
      <c r="AX264" s="14" t="s">
        <v>84</v>
      </c>
      <c r="AY264" s="247" t="s">
        <v>135</v>
      </c>
    </row>
    <row r="265" s="11" customFormat="1" ht="29.88" customHeight="1">
      <c r="B265" s="198"/>
      <c r="D265" s="199" t="s">
        <v>76</v>
      </c>
      <c r="E265" s="209" t="s">
        <v>413</v>
      </c>
      <c r="F265" s="209" t="s">
        <v>414</v>
      </c>
      <c r="I265" s="201"/>
      <c r="J265" s="210">
        <f>BK265</f>
        <v>0</v>
      </c>
      <c r="L265" s="198"/>
      <c r="M265" s="203"/>
      <c r="N265" s="204"/>
      <c r="O265" s="204"/>
      <c r="P265" s="205">
        <f>SUM(P266:P267)</f>
        <v>0</v>
      </c>
      <c r="Q265" s="204"/>
      <c r="R265" s="205">
        <f>SUM(R266:R267)</f>
        <v>0</v>
      </c>
      <c r="S265" s="204"/>
      <c r="T265" s="206">
        <f>SUM(T266:T267)</f>
        <v>0</v>
      </c>
      <c r="AR265" s="199" t="s">
        <v>84</v>
      </c>
      <c r="AT265" s="207" t="s">
        <v>76</v>
      </c>
      <c r="AU265" s="207" t="s">
        <v>84</v>
      </c>
      <c r="AY265" s="199" t="s">
        <v>135</v>
      </c>
      <c r="BK265" s="208">
        <f>SUM(BK266:BK267)</f>
        <v>0</v>
      </c>
    </row>
    <row r="266" s="1" customFormat="1" ht="16.5" customHeight="1">
      <c r="B266" s="211"/>
      <c r="C266" s="212" t="s">
        <v>415</v>
      </c>
      <c r="D266" s="212" t="s">
        <v>137</v>
      </c>
      <c r="E266" s="213" t="s">
        <v>416</v>
      </c>
      <c r="F266" s="214" t="s">
        <v>417</v>
      </c>
      <c r="G266" s="215" t="s">
        <v>383</v>
      </c>
      <c r="H266" s="216">
        <v>3.774</v>
      </c>
      <c r="I266" s="217"/>
      <c r="J266" s="218">
        <f>ROUND(I266*H266,2)</f>
        <v>0</v>
      </c>
      <c r="K266" s="214" t="s">
        <v>194</v>
      </c>
      <c r="L266" s="47"/>
      <c r="M266" s="219" t="s">
        <v>5</v>
      </c>
      <c r="N266" s="220" t="s">
        <v>48</v>
      </c>
      <c r="O266" s="48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AR266" s="25" t="s">
        <v>134</v>
      </c>
      <c r="AT266" s="25" t="s">
        <v>137</v>
      </c>
      <c r="AU266" s="25" t="s">
        <v>87</v>
      </c>
      <c r="AY266" s="25" t="s">
        <v>135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25" t="s">
        <v>84</v>
      </c>
      <c r="BK266" s="223">
        <f>ROUND(I266*H266,2)</f>
        <v>0</v>
      </c>
      <c r="BL266" s="25" t="s">
        <v>134</v>
      </c>
      <c r="BM266" s="25" t="s">
        <v>418</v>
      </c>
    </row>
    <row r="267" s="1" customFormat="1">
      <c r="B267" s="47"/>
      <c r="D267" s="224" t="s">
        <v>142</v>
      </c>
      <c r="F267" s="225" t="s">
        <v>419</v>
      </c>
      <c r="I267" s="226"/>
      <c r="L267" s="47"/>
      <c r="M267" s="227"/>
      <c r="N267" s="48"/>
      <c r="O267" s="48"/>
      <c r="P267" s="48"/>
      <c r="Q267" s="48"/>
      <c r="R267" s="48"/>
      <c r="S267" s="48"/>
      <c r="T267" s="86"/>
      <c r="AT267" s="25" t="s">
        <v>142</v>
      </c>
      <c r="AU267" s="25" t="s">
        <v>87</v>
      </c>
    </row>
    <row r="268" s="11" customFormat="1" ht="37.44" customHeight="1">
      <c r="B268" s="198"/>
      <c r="D268" s="199" t="s">
        <v>76</v>
      </c>
      <c r="E268" s="200" t="s">
        <v>420</v>
      </c>
      <c r="F268" s="200" t="s">
        <v>421</v>
      </c>
      <c r="I268" s="201"/>
      <c r="J268" s="202">
        <f>BK268</f>
        <v>0</v>
      </c>
      <c r="L268" s="198"/>
      <c r="M268" s="203"/>
      <c r="N268" s="204"/>
      <c r="O268" s="204"/>
      <c r="P268" s="205">
        <f>P269+P280+P345+P358+P377+P394+P402</f>
        <v>0</v>
      </c>
      <c r="Q268" s="204"/>
      <c r="R268" s="205">
        <f>R269+R280+R345+R358+R377+R394+R402</f>
        <v>2.4050808000000004</v>
      </c>
      <c r="S268" s="204"/>
      <c r="T268" s="206">
        <f>T269+T280+T345+T358+T377+T394+T402</f>
        <v>0.10341600000000001</v>
      </c>
      <c r="AR268" s="199" t="s">
        <v>87</v>
      </c>
      <c r="AT268" s="207" t="s">
        <v>76</v>
      </c>
      <c r="AU268" s="207" t="s">
        <v>77</v>
      </c>
      <c r="AY268" s="199" t="s">
        <v>135</v>
      </c>
      <c r="BK268" s="208">
        <f>BK269+BK280+BK345+BK358+BK377+BK394+BK402</f>
        <v>0</v>
      </c>
    </row>
    <row r="269" s="11" customFormat="1" ht="19.92" customHeight="1">
      <c r="B269" s="198"/>
      <c r="D269" s="199" t="s">
        <v>76</v>
      </c>
      <c r="E269" s="209" t="s">
        <v>422</v>
      </c>
      <c r="F269" s="209" t="s">
        <v>423</v>
      </c>
      <c r="I269" s="201"/>
      <c r="J269" s="210">
        <f>BK269</f>
        <v>0</v>
      </c>
      <c r="L269" s="198"/>
      <c r="M269" s="203"/>
      <c r="N269" s="204"/>
      <c r="O269" s="204"/>
      <c r="P269" s="205">
        <f>SUM(P270:P279)</f>
        <v>0</v>
      </c>
      <c r="Q269" s="204"/>
      <c r="R269" s="205">
        <f>SUM(R270:R279)</f>
        <v>0.055056000000000008</v>
      </c>
      <c r="S269" s="204"/>
      <c r="T269" s="206">
        <f>SUM(T270:T279)</f>
        <v>0.041416000000000001</v>
      </c>
      <c r="AR269" s="199" t="s">
        <v>87</v>
      </c>
      <c r="AT269" s="207" t="s">
        <v>76</v>
      </c>
      <c r="AU269" s="207" t="s">
        <v>84</v>
      </c>
      <c r="AY269" s="199" t="s">
        <v>135</v>
      </c>
      <c r="BK269" s="208">
        <f>SUM(BK270:BK279)</f>
        <v>0</v>
      </c>
    </row>
    <row r="270" s="1" customFormat="1" ht="16.5" customHeight="1">
      <c r="B270" s="211"/>
      <c r="C270" s="212" t="s">
        <v>424</v>
      </c>
      <c r="D270" s="212" t="s">
        <v>137</v>
      </c>
      <c r="E270" s="213" t="s">
        <v>425</v>
      </c>
      <c r="F270" s="214" t="s">
        <v>426</v>
      </c>
      <c r="G270" s="215" t="s">
        <v>243</v>
      </c>
      <c r="H270" s="216">
        <v>24.800000000000001</v>
      </c>
      <c r="I270" s="217"/>
      <c r="J270" s="218">
        <f>ROUND(I270*H270,2)</f>
        <v>0</v>
      </c>
      <c r="K270" s="214" t="s">
        <v>194</v>
      </c>
      <c r="L270" s="47"/>
      <c r="M270" s="219" t="s">
        <v>5</v>
      </c>
      <c r="N270" s="220" t="s">
        <v>48</v>
      </c>
      <c r="O270" s="48"/>
      <c r="P270" s="221">
        <f>O270*H270</f>
        <v>0</v>
      </c>
      <c r="Q270" s="221">
        <v>0</v>
      </c>
      <c r="R270" s="221">
        <f>Q270*H270</f>
        <v>0</v>
      </c>
      <c r="S270" s="221">
        <v>0.00167</v>
      </c>
      <c r="T270" s="222">
        <f>S270*H270</f>
        <v>0.041416000000000001</v>
      </c>
      <c r="AR270" s="25" t="s">
        <v>299</v>
      </c>
      <c r="AT270" s="25" t="s">
        <v>137</v>
      </c>
      <c r="AU270" s="25" t="s">
        <v>87</v>
      </c>
      <c r="AY270" s="25" t="s">
        <v>135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25" t="s">
        <v>84</v>
      </c>
      <c r="BK270" s="223">
        <f>ROUND(I270*H270,2)</f>
        <v>0</v>
      </c>
      <c r="BL270" s="25" t="s">
        <v>299</v>
      </c>
      <c r="BM270" s="25" t="s">
        <v>427</v>
      </c>
    </row>
    <row r="271" s="1" customFormat="1">
      <c r="B271" s="47"/>
      <c r="D271" s="224" t="s">
        <v>142</v>
      </c>
      <c r="F271" s="225" t="s">
        <v>428</v>
      </c>
      <c r="I271" s="226"/>
      <c r="L271" s="47"/>
      <c r="M271" s="227"/>
      <c r="N271" s="48"/>
      <c r="O271" s="48"/>
      <c r="P271" s="48"/>
      <c r="Q271" s="48"/>
      <c r="R271" s="48"/>
      <c r="S271" s="48"/>
      <c r="T271" s="86"/>
      <c r="AT271" s="25" t="s">
        <v>142</v>
      </c>
      <c r="AU271" s="25" t="s">
        <v>87</v>
      </c>
    </row>
    <row r="272" s="1" customFormat="1" ht="25.5" customHeight="1">
      <c r="B272" s="211"/>
      <c r="C272" s="212" t="s">
        <v>429</v>
      </c>
      <c r="D272" s="212" t="s">
        <v>137</v>
      </c>
      <c r="E272" s="213" t="s">
        <v>430</v>
      </c>
      <c r="F272" s="214" t="s">
        <v>431</v>
      </c>
      <c r="G272" s="215" t="s">
        <v>243</v>
      </c>
      <c r="H272" s="216">
        <v>24.800000000000001</v>
      </c>
      <c r="I272" s="217"/>
      <c r="J272" s="218">
        <f>ROUND(I272*H272,2)</f>
        <v>0</v>
      </c>
      <c r="K272" s="214" t="s">
        <v>194</v>
      </c>
      <c r="L272" s="47"/>
      <c r="M272" s="219" t="s">
        <v>5</v>
      </c>
      <c r="N272" s="220" t="s">
        <v>48</v>
      </c>
      <c r="O272" s="48"/>
      <c r="P272" s="221">
        <f>O272*H272</f>
        <v>0</v>
      </c>
      <c r="Q272" s="221">
        <v>0.0022200000000000002</v>
      </c>
      <c r="R272" s="221">
        <f>Q272*H272</f>
        <v>0.055056000000000008</v>
      </c>
      <c r="S272" s="221">
        <v>0</v>
      </c>
      <c r="T272" s="222">
        <f>S272*H272</f>
        <v>0</v>
      </c>
      <c r="AR272" s="25" t="s">
        <v>299</v>
      </c>
      <c r="AT272" s="25" t="s">
        <v>137</v>
      </c>
      <c r="AU272" s="25" t="s">
        <v>87</v>
      </c>
      <c r="AY272" s="25" t="s">
        <v>135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25" t="s">
        <v>84</v>
      </c>
      <c r="BK272" s="223">
        <f>ROUND(I272*H272,2)</f>
        <v>0</v>
      </c>
      <c r="BL272" s="25" t="s">
        <v>299</v>
      </c>
      <c r="BM272" s="25" t="s">
        <v>432</v>
      </c>
    </row>
    <row r="273" s="1" customFormat="1">
      <c r="B273" s="47"/>
      <c r="D273" s="224" t="s">
        <v>142</v>
      </c>
      <c r="F273" s="225" t="s">
        <v>433</v>
      </c>
      <c r="I273" s="226"/>
      <c r="L273" s="47"/>
      <c r="M273" s="227"/>
      <c r="N273" s="48"/>
      <c r="O273" s="48"/>
      <c r="P273" s="48"/>
      <c r="Q273" s="48"/>
      <c r="R273" s="48"/>
      <c r="S273" s="48"/>
      <c r="T273" s="86"/>
      <c r="AT273" s="25" t="s">
        <v>142</v>
      </c>
      <c r="AU273" s="25" t="s">
        <v>87</v>
      </c>
    </row>
    <row r="274" s="13" customFormat="1">
      <c r="B274" s="238"/>
      <c r="D274" s="224" t="s">
        <v>197</v>
      </c>
      <c r="E274" s="239" t="s">
        <v>5</v>
      </c>
      <c r="F274" s="240" t="s">
        <v>434</v>
      </c>
      <c r="H274" s="241">
        <v>6.2000000000000002</v>
      </c>
      <c r="I274" s="242"/>
      <c r="L274" s="238"/>
      <c r="M274" s="243"/>
      <c r="N274" s="244"/>
      <c r="O274" s="244"/>
      <c r="P274" s="244"/>
      <c r="Q274" s="244"/>
      <c r="R274" s="244"/>
      <c r="S274" s="244"/>
      <c r="T274" s="245"/>
      <c r="AT274" s="239" t="s">
        <v>197</v>
      </c>
      <c r="AU274" s="239" t="s">
        <v>87</v>
      </c>
      <c r="AV274" s="13" t="s">
        <v>87</v>
      </c>
      <c r="AW274" s="13" t="s">
        <v>40</v>
      </c>
      <c r="AX274" s="13" t="s">
        <v>77</v>
      </c>
      <c r="AY274" s="239" t="s">
        <v>135</v>
      </c>
    </row>
    <row r="275" s="13" customFormat="1">
      <c r="B275" s="238"/>
      <c r="D275" s="224" t="s">
        <v>197</v>
      </c>
      <c r="E275" s="239" t="s">
        <v>5</v>
      </c>
      <c r="F275" s="240" t="s">
        <v>435</v>
      </c>
      <c r="H275" s="241">
        <v>18.600000000000001</v>
      </c>
      <c r="I275" s="242"/>
      <c r="L275" s="238"/>
      <c r="M275" s="243"/>
      <c r="N275" s="244"/>
      <c r="O275" s="244"/>
      <c r="P275" s="244"/>
      <c r="Q275" s="244"/>
      <c r="R275" s="244"/>
      <c r="S275" s="244"/>
      <c r="T275" s="245"/>
      <c r="AT275" s="239" t="s">
        <v>197</v>
      </c>
      <c r="AU275" s="239" t="s">
        <v>87</v>
      </c>
      <c r="AV275" s="13" t="s">
        <v>87</v>
      </c>
      <c r="AW275" s="13" t="s">
        <v>40</v>
      </c>
      <c r="AX275" s="13" t="s">
        <v>77</v>
      </c>
      <c r="AY275" s="239" t="s">
        <v>135</v>
      </c>
    </row>
    <row r="276" s="14" customFormat="1">
      <c r="B276" s="246"/>
      <c r="D276" s="224" t="s">
        <v>197</v>
      </c>
      <c r="E276" s="247" t="s">
        <v>5</v>
      </c>
      <c r="F276" s="248" t="s">
        <v>200</v>
      </c>
      <c r="H276" s="249">
        <v>24.800000000000001</v>
      </c>
      <c r="I276" s="250"/>
      <c r="L276" s="246"/>
      <c r="M276" s="251"/>
      <c r="N276" s="252"/>
      <c r="O276" s="252"/>
      <c r="P276" s="252"/>
      <c r="Q276" s="252"/>
      <c r="R276" s="252"/>
      <c r="S276" s="252"/>
      <c r="T276" s="253"/>
      <c r="AT276" s="247" t="s">
        <v>197</v>
      </c>
      <c r="AU276" s="247" t="s">
        <v>87</v>
      </c>
      <c r="AV276" s="14" t="s">
        <v>134</v>
      </c>
      <c r="AW276" s="14" t="s">
        <v>40</v>
      </c>
      <c r="AX276" s="14" t="s">
        <v>84</v>
      </c>
      <c r="AY276" s="247" t="s">
        <v>135</v>
      </c>
    </row>
    <row r="277" s="1" customFormat="1" ht="16.5" customHeight="1">
      <c r="B277" s="211"/>
      <c r="C277" s="212" t="s">
        <v>436</v>
      </c>
      <c r="D277" s="212" t="s">
        <v>137</v>
      </c>
      <c r="E277" s="213" t="s">
        <v>437</v>
      </c>
      <c r="F277" s="214" t="s">
        <v>438</v>
      </c>
      <c r="G277" s="215" t="s">
        <v>439</v>
      </c>
      <c r="H277" s="216">
        <v>32</v>
      </c>
      <c r="I277" s="217"/>
      <c r="J277" s="218">
        <f>ROUND(I277*H277,2)</f>
        <v>0</v>
      </c>
      <c r="K277" s="214" t="s">
        <v>194</v>
      </c>
      <c r="L277" s="47"/>
      <c r="M277" s="219" t="s">
        <v>5</v>
      </c>
      <c r="N277" s="220" t="s">
        <v>48</v>
      </c>
      <c r="O277" s="48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AR277" s="25" t="s">
        <v>299</v>
      </c>
      <c r="AT277" s="25" t="s">
        <v>137</v>
      </c>
      <c r="AU277" s="25" t="s">
        <v>87</v>
      </c>
      <c r="AY277" s="25" t="s">
        <v>135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25" t="s">
        <v>84</v>
      </c>
      <c r="BK277" s="223">
        <f>ROUND(I277*H277,2)</f>
        <v>0</v>
      </c>
      <c r="BL277" s="25" t="s">
        <v>299</v>
      </c>
      <c r="BM277" s="25" t="s">
        <v>440</v>
      </c>
    </row>
    <row r="278" s="1" customFormat="1" ht="16.5" customHeight="1">
      <c r="B278" s="211"/>
      <c r="C278" s="212" t="s">
        <v>441</v>
      </c>
      <c r="D278" s="212" t="s">
        <v>137</v>
      </c>
      <c r="E278" s="213" t="s">
        <v>442</v>
      </c>
      <c r="F278" s="214" t="s">
        <v>443</v>
      </c>
      <c r="G278" s="215" t="s">
        <v>383</v>
      </c>
      <c r="H278" s="216">
        <v>0.055</v>
      </c>
      <c r="I278" s="217"/>
      <c r="J278" s="218">
        <f>ROUND(I278*H278,2)</f>
        <v>0</v>
      </c>
      <c r="K278" s="214" t="s">
        <v>194</v>
      </c>
      <c r="L278" s="47"/>
      <c r="M278" s="219" t="s">
        <v>5</v>
      </c>
      <c r="N278" s="220" t="s">
        <v>48</v>
      </c>
      <c r="O278" s="48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AR278" s="25" t="s">
        <v>299</v>
      </c>
      <c r="AT278" s="25" t="s">
        <v>137</v>
      </c>
      <c r="AU278" s="25" t="s">
        <v>87</v>
      </c>
      <c r="AY278" s="25" t="s">
        <v>135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25" t="s">
        <v>84</v>
      </c>
      <c r="BK278" s="223">
        <f>ROUND(I278*H278,2)</f>
        <v>0</v>
      </c>
      <c r="BL278" s="25" t="s">
        <v>299</v>
      </c>
      <c r="BM278" s="25" t="s">
        <v>444</v>
      </c>
    </row>
    <row r="279" s="1" customFormat="1">
      <c r="B279" s="47"/>
      <c r="D279" s="224" t="s">
        <v>142</v>
      </c>
      <c r="F279" s="225" t="s">
        <v>445</v>
      </c>
      <c r="I279" s="226"/>
      <c r="L279" s="47"/>
      <c r="M279" s="227"/>
      <c r="N279" s="48"/>
      <c r="O279" s="48"/>
      <c r="P279" s="48"/>
      <c r="Q279" s="48"/>
      <c r="R279" s="48"/>
      <c r="S279" s="48"/>
      <c r="T279" s="86"/>
      <c r="AT279" s="25" t="s">
        <v>142</v>
      </c>
      <c r="AU279" s="25" t="s">
        <v>87</v>
      </c>
    </row>
    <row r="280" s="11" customFormat="1" ht="29.88" customHeight="1">
      <c r="B280" s="198"/>
      <c r="D280" s="199" t="s">
        <v>76</v>
      </c>
      <c r="E280" s="209" t="s">
        <v>446</v>
      </c>
      <c r="F280" s="209" t="s">
        <v>447</v>
      </c>
      <c r="I280" s="201"/>
      <c r="J280" s="210">
        <f>BK280</f>
        <v>0</v>
      </c>
      <c r="L280" s="198"/>
      <c r="M280" s="203"/>
      <c r="N280" s="204"/>
      <c r="O280" s="204"/>
      <c r="P280" s="205">
        <f>SUM(P281:P344)</f>
        <v>0</v>
      </c>
      <c r="Q280" s="204"/>
      <c r="R280" s="205">
        <f>SUM(R281:R344)</f>
        <v>1.7742650000000002</v>
      </c>
      <c r="S280" s="204"/>
      <c r="T280" s="206">
        <f>SUM(T281:T344)</f>
        <v>0.062</v>
      </c>
      <c r="AR280" s="199" t="s">
        <v>87</v>
      </c>
      <c r="AT280" s="207" t="s">
        <v>76</v>
      </c>
      <c r="AU280" s="207" t="s">
        <v>84</v>
      </c>
      <c r="AY280" s="199" t="s">
        <v>135</v>
      </c>
      <c r="BK280" s="208">
        <f>SUM(BK281:BK344)</f>
        <v>0</v>
      </c>
    </row>
    <row r="281" s="1" customFormat="1" ht="16.5" customHeight="1">
      <c r="B281" s="211"/>
      <c r="C281" s="212" t="s">
        <v>448</v>
      </c>
      <c r="D281" s="212" t="s">
        <v>137</v>
      </c>
      <c r="E281" s="213" t="s">
        <v>449</v>
      </c>
      <c r="F281" s="214" t="s">
        <v>450</v>
      </c>
      <c r="G281" s="215" t="s">
        <v>243</v>
      </c>
      <c r="H281" s="216">
        <v>24</v>
      </c>
      <c r="I281" s="217"/>
      <c r="J281" s="218">
        <f>ROUND(I281*H281,2)</f>
        <v>0</v>
      </c>
      <c r="K281" s="214" t="s">
        <v>5</v>
      </c>
      <c r="L281" s="47"/>
      <c r="M281" s="219" t="s">
        <v>5</v>
      </c>
      <c r="N281" s="220" t="s">
        <v>48</v>
      </c>
      <c r="O281" s="48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AR281" s="25" t="s">
        <v>299</v>
      </c>
      <c r="AT281" s="25" t="s">
        <v>137</v>
      </c>
      <c r="AU281" s="25" t="s">
        <v>87</v>
      </c>
      <c r="AY281" s="25" t="s">
        <v>135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25" t="s">
        <v>84</v>
      </c>
      <c r="BK281" s="223">
        <f>ROUND(I281*H281,2)</f>
        <v>0</v>
      </c>
      <c r="BL281" s="25" t="s">
        <v>299</v>
      </c>
      <c r="BM281" s="25" t="s">
        <v>451</v>
      </c>
    </row>
    <row r="282" s="1" customFormat="1">
      <c r="B282" s="47"/>
      <c r="D282" s="224" t="s">
        <v>142</v>
      </c>
      <c r="F282" s="225" t="s">
        <v>450</v>
      </c>
      <c r="I282" s="226"/>
      <c r="L282" s="47"/>
      <c r="M282" s="227"/>
      <c r="N282" s="48"/>
      <c r="O282" s="48"/>
      <c r="P282" s="48"/>
      <c r="Q282" s="48"/>
      <c r="R282" s="48"/>
      <c r="S282" s="48"/>
      <c r="T282" s="86"/>
      <c r="AT282" s="25" t="s">
        <v>142</v>
      </c>
      <c r="AU282" s="25" t="s">
        <v>87</v>
      </c>
    </row>
    <row r="283" s="13" customFormat="1">
      <c r="B283" s="238"/>
      <c r="D283" s="224" t="s">
        <v>197</v>
      </c>
      <c r="E283" s="239" t="s">
        <v>5</v>
      </c>
      <c r="F283" s="240" t="s">
        <v>452</v>
      </c>
      <c r="H283" s="241">
        <v>6</v>
      </c>
      <c r="I283" s="242"/>
      <c r="L283" s="238"/>
      <c r="M283" s="243"/>
      <c r="N283" s="244"/>
      <c r="O283" s="244"/>
      <c r="P283" s="244"/>
      <c r="Q283" s="244"/>
      <c r="R283" s="244"/>
      <c r="S283" s="244"/>
      <c r="T283" s="245"/>
      <c r="AT283" s="239" t="s">
        <v>197</v>
      </c>
      <c r="AU283" s="239" t="s">
        <v>87</v>
      </c>
      <c r="AV283" s="13" t="s">
        <v>87</v>
      </c>
      <c r="AW283" s="13" t="s">
        <v>40</v>
      </c>
      <c r="AX283" s="13" t="s">
        <v>77</v>
      </c>
      <c r="AY283" s="239" t="s">
        <v>135</v>
      </c>
    </row>
    <row r="284" s="13" customFormat="1">
      <c r="B284" s="238"/>
      <c r="D284" s="224" t="s">
        <v>197</v>
      </c>
      <c r="E284" s="239" t="s">
        <v>5</v>
      </c>
      <c r="F284" s="240" t="s">
        <v>453</v>
      </c>
      <c r="H284" s="241">
        <v>3</v>
      </c>
      <c r="I284" s="242"/>
      <c r="L284" s="238"/>
      <c r="M284" s="243"/>
      <c r="N284" s="244"/>
      <c r="O284" s="244"/>
      <c r="P284" s="244"/>
      <c r="Q284" s="244"/>
      <c r="R284" s="244"/>
      <c r="S284" s="244"/>
      <c r="T284" s="245"/>
      <c r="AT284" s="239" t="s">
        <v>197</v>
      </c>
      <c r="AU284" s="239" t="s">
        <v>87</v>
      </c>
      <c r="AV284" s="13" t="s">
        <v>87</v>
      </c>
      <c r="AW284" s="13" t="s">
        <v>40</v>
      </c>
      <c r="AX284" s="13" t="s">
        <v>77</v>
      </c>
      <c r="AY284" s="239" t="s">
        <v>135</v>
      </c>
    </row>
    <row r="285" s="13" customFormat="1">
      <c r="B285" s="238"/>
      <c r="D285" s="224" t="s">
        <v>197</v>
      </c>
      <c r="E285" s="239" t="s">
        <v>5</v>
      </c>
      <c r="F285" s="240" t="s">
        <v>452</v>
      </c>
      <c r="H285" s="241">
        <v>6</v>
      </c>
      <c r="I285" s="242"/>
      <c r="L285" s="238"/>
      <c r="M285" s="243"/>
      <c r="N285" s="244"/>
      <c r="O285" s="244"/>
      <c r="P285" s="244"/>
      <c r="Q285" s="244"/>
      <c r="R285" s="244"/>
      <c r="S285" s="244"/>
      <c r="T285" s="245"/>
      <c r="AT285" s="239" t="s">
        <v>197</v>
      </c>
      <c r="AU285" s="239" t="s">
        <v>87</v>
      </c>
      <c r="AV285" s="13" t="s">
        <v>87</v>
      </c>
      <c r="AW285" s="13" t="s">
        <v>40</v>
      </c>
      <c r="AX285" s="13" t="s">
        <v>77</v>
      </c>
      <c r="AY285" s="239" t="s">
        <v>135</v>
      </c>
    </row>
    <row r="286" s="13" customFormat="1">
      <c r="B286" s="238"/>
      <c r="D286" s="224" t="s">
        <v>197</v>
      </c>
      <c r="E286" s="239" t="s">
        <v>5</v>
      </c>
      <c r="F286" s="240" t="s">
        <v>453</v>
      </c>
      <c r="H286" s="241">
        <v>3</v>
      </c>
      <c r="I286" s="242"/>
      <c r="L286" s="238"/>
      <c r="M286" s="243"/>
      <c r="N286" s="244"/>
      <c r="O286" s="244"/>
      <c r="P286" s="244"/>
      <c r="Q286" s="244"/>
      <c r="R286" s="244"/>
      <c r="S286" s="244"/>
      <c r="T286" s="245"/>
      <c r="AT286" s="239" t="s">
        <v>197</v>
      </c>
      <c r="AU286" s="239" t="s">
        <v>87</v>
      </c>
      <c r="AV286" s="13" t="s">
        <v>87</v>
      </c>
      <c r="AW286" s="13" t="s">
        <v>40</v>
      </c>
      <c r="AX286" s="13" t="s">
        <v>77</v>
      </c>
      <c r="AY286" s="239" t="s">
        <v>135</v>
      </c>
    </row>
    <row r="287" s="13" customFormat="1">
      <c r="B287" s="238"/>
      <c r="D287" s="224" t="s">
        <v>197</v>
      </c>
      <c r="E287" s="239" t="s">
        <v>5</v>
      </c>
      <c r="F287" s="240" t="s">
        <v>452</v>
      </c>
      <c r="H287" s="241">
        <v>6</v>
      </c>
      <c r="I287" s="242"/>
      <c r="L287" s="238"/>
      <c r="M287" s="243"/>
      <c r="N287" s="244"/>
      <c r="O287" s="244"/>
      <c r="P287" s="244"/>
      <c r="Q287" s="244"/>
      <c r="R287" s="244"/>
      <c r="S287" s="244"/>
      <c r="T287" s="245"/>
      <c r="AT287" s="239" t="s">
        <v>197</v>
      </c>
      <c r="AU287" s="239" t="s">
        <v>87</v>
      </c>
      <c r="AV287" s="13" t="s">
        <v>87</v>
      </c>
      <c r="AW287" s="13" t="s">
        <v>40</v>
      </c>
      <c r="AX287" s="13" t="s">
        <v>77</v>
      </c>
      <c r="AY287" s="239" t="s">
        <v>135</v>
      </c>
    </row>
    <row r="288" s="14" customFormat="1">
      <c r="B288" s="246"/>
      <c r="D288" s="224" t="s">
        <v>197</v>
      </c>
      <c r="E288" s="247" t="s">
        <v>5</v>
      </c>
      <c r="F288" s="248" t="s">
        <v>200</v>
      </c>
      <c r="H288" s="249">
        <v>24</v>
      </c>
      <c r="I288" s="250"/>
      <c r="L288" s="246"/>
      <c r="M288" s="251"/>
      <c r="N288" s="252"/>
      <c r="O288" s="252"/>
      <c r="P288" s="252"/>
      <c r="Q288" s="252"/>
      <c r="R288" s="252"/>
      <c r="S288" s="252"/>
      <c r="T288" s="253"/>
      <c r="AT288" s="247" t="s">
        <v>197</v>
      </c>
      <c r="AU288" s="247" t="s">
        <v>87</v>
      </c>
      <c r="AV288" s="14" t="s">
        <v>134</v>
      </c>
      <c r="AW288" s="14" t="s">
        <v>40</v>
      </c>
      <c r="AX288" s="14" t="s">
        <v>84</v>
      </c>
      <c r="AY288" s="247" t="s">
        <v>135</v>
      </c>
    </row>
    <row r="289" s="1" customFormat="1" ht="16.5" customHeight="1">
      <c r="B289" s="211"/>
      <c r="C289" s="212" t="s">
        <v>454</v>
      </c>
      <c r="D289" s="212" t="s">
        <v>137</v>
      </c>
      <c r="E289" s="213" t="s">
        <v>455</v>
      </c>
      <c r="F289" s="214" t="s">
        <v>456</v>
      </c>
      <c r="G289" s="215" t="s">
        <v>243</v>
      </c>
      <c r="H289" s="216">
        <v>2.9500000000000002</v>
      </c>
      <c r="I289" s="217"/>
      <c r="J289" s="218">
        <f>ROUND(I289*H289,2)</f>
        <v>0</v>
      </c>
      <c r="K289" s="214" t="s">
        <v>5</v>
      </c>
      <c r="L289" s="47"/>
      <c r="M289" s="219" t="s">
        <v>5</v>
      </c>
      <c r="N289" s="220" t="s">
        <v>48</v>
      </c>
      <c r="O289" s="48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AR289" s="25" t="s">
        <v>299</v>
      </c>
      <c r="AT289" s="25" t="s">
        <v>137</v>
      </c>
      <c r="AU289" s="25" t="s">
        <v>87</v>
      </c>
      <c r="AY289" s="25" t="s">
        <v>135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25" t="s">
        <v>84</v>
      </c>
      <c r="BK289" s="223">
        <f>ROUND(I289*H289,2)</f>
        <v>0</v>
      </c>
      <c r="BL289" s="25" t="s">
        <v>299</v>
      </c>
      <c r="BM289" s="25" t="s">
        <v>457</v>
      </c>
    </row>
    <row r="290" s="1" customFormat="1">
      <c r="B290" s="47"/>
      <c r="D290" s="224" t="s">
        <v>142</v>
      </c>
      <c r="F290" s="225" t="s">
        <v>456</v>
      </c>
      <c r="I290" s="226"/>
      <c r="L290" s="47"/>
      <c r="M290" s="227"/>
      <c r="N290" s="48"/>
      <c r="O290" s="48"/>
      <c r="P290" s="48"/>
      <c r="Q290" s="48"/>
      <c r="R290" s="48"/>
      <c r="S290" s="48"/>
      <c r="T290" s="86"/>
      <c r="AT290" s="25" t="s">
        <v>142</v>
      </c>
      <c r="AU290" s="25" t="s">
        <v>87</v>
      </c>
    </row>
    <row r="291" s="13" customFormat="1">
      <c r="B291" s="238"/>
      <c r="D291" s="224" t="s">
        <v>197</v>
      </c>
      <c r="E291" s="239" t="s">
        <v>5</v>
      </c>
      <c r="F291" s="240" t="s">
        <v>458</v>
      </c>
      <c r="H291" s="241">
        <v>1.45</v>
      </c>
      <c r="I291" s="242"/>
      <c r="L291" s="238"/>
      <c r="M291" s="243"/>
      <c r="N291" s="244"/>
      <c r="O291" s="244"/>
      <c r="P291" s="244"/>
      <c r="Q291" s="244"/>
      <c r="R291" s="244"/>
      <c r="S291" s="244"/>
      <c r="T291" s="245"/>
      <c r="AT291" s="239" t="s">
        <v>197</v>
      </c>
      <c r="AU291" s="239" t="s">
        <v>87</v>
      </c>
      <c r="AV291" s="13" t="s">
        <v>87</v>
      </c>
      <c r="AW291" s="13" t="s">
        <v>40</v>
      </c>
      <c r="AX291" s="13" t="s">
        <v>77</v>
      </c>
      <c r="AY291" s="239" t="s">
        <v>135</v>
      </c>
    </row>
    <row r="292" s="13" customFormat="1">
      <c r="B292" s="238"/>
      <c r="D292" s="224" t="s">
        <v>197</v>
      </c>
      <c r="E292" s="239" t="s">
        <v>5</v>
      </c>
      <c r="F292" s="240" t="s">
        <v>459</v>
      </c>
      <c r="H292" s="241">
        <v>1.5</v>
      </c>
      <c r="I292" s="242"/>
      <c r="L292" s="238"/>
      <c r="M292" s="243"/>
      <c r="N292" s="244"/>
      <c r="O292" s="244"/>
      <c r="P292" s="244"/>
      <c r="Q292" s="244"/>
      <c r="R292" s="244"/>
      <c r="S292" s="244"/>
      <c r="T292" s="245"/>
      <c r="AT292" s="239" t="s">
        <v>197</v>
      </c>
      <c r="AU292" s="239" t="s">
        <v>87</v>
      </c>
      <c r="AV292" s="13" t="s">
        <v>87</v>
      </c>
      <c r="AW292" s="13" t="s">
        <v>40</v>
      </c>
      <c r="AX292" s="13" t="s">
        <v>77</v>
      </c>
      <c r="AY292" s="239" t="s">
        <v>135</v>
      </c>
    </row>
    <row r="293" s="14" customFormat="1">
      <c r="B293" s="246"/>
      <c r="D293" s="224" t="s">
        <v>197</v>
      </c>
      <c r="E293" s="247" t="s">
        <v>5</v>
      </c>
      <c r="F293" s="248" t="s">
        <v>200</v>
      </c>
      <c r="H293" s="249">
        <v>2.9500000000000002</v>
      </c>
      <c r="I293" s="250"/>
      <c r="L293" s="246"/>
      <c r="M293" s="251"/>
      <c r="N293" s="252"/>
      <c r="O293" s="252"/>
      <c r="P293" s="252"/>
      <c r="Q293" s="252"/>
      <c r="R293" s="252"/>
      <c r="S293" s="252"/>
      <c r="T293" s="253"/>
      <c r="AT293" s="247" t="s">
        <v>197</v>
      </c>
      <c r="AU293" s="247" t="s">
        <v>87</v>
      </c>
      <c r="AV293" s="14" t="s">
        <v>134</v>
      </c>
      <c r="AW293" s="14" t="s">
        <v>40</v>
      </c>
      <c r="AX293" s="14" t="s">
        <v>84</v>
      </c>
      <c r="AY293" s="247" t="s">
        <v>135</v>
      </c>
    </row>
    <row r="294" s="1" customFormat="1" ht="16.5" customHeight="1">
      <c r="B294" s="211"/>
      <c r="C294" s="212" t="s">
        <v>460</v>
      </c>
      <c r="D294" s="212" t="s">
        <v>137</v>
      </c>
      <c r="E294" s="213" t="s">
        <v>461</v>
      </c>
      <c r="F294" s="214" t="s">
        <v>462</v>
      </c>
      <c r="G294" s="215" t="s">
        <v>439</v>
      </c>
      <c r="H294" s="216">
        <v>4</v>
      </c>
      <c r="I294" s="217"/>
      <c r="J294" s="218">
        <f>ROUND(I294*H294,2)</f>
        <v>0</v>
      </c>
      <c r="K294" s="214" t="s">
        <v>5</v>
      </c>
      <c r="L294" s="47"/>
      <c r="M294" s="219" t="s">
        <v>5</v>
      </c>
      <c r="N294" s="220" t="s">
        <v>48</v>
      </c>
      <c r="O294" s="48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AR294" s="25" t="s">
        <v>299</v>
      </c>
      <c r="AT294" s="25" t="s">
        <v>137</v>
      </c>
      <c r="AU294" s="25" t="s">
        <v>87</v>
      </c>
      <c r="AY294" s="25" t="s">
        <v>135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25" t="s">
        <v>84</v>
      </c>
      <c r="BK294" s="223">
        <f>ROUND(I294*H294,2)</f>
        <v>0</v>
      </c>
      <c r="BL294" s="25" t="s">
        <v>299</v>
      </c>
      <c r="BM294" s="25" t="s">
        <v>463</v>
      </c>
    </row>
    <row r="295" s="1" customFormat="1">
      <c r="B295" s="47"/>
      <c r="D295" s="224" t="s">
        <v>142</v>
      </c>
      <c r="F295" s="225" t="s">
        <v>462</v>
      </c>
      <c r="I295" s="226"/>
      <c r="L295" s="47"/>
      <c r="M295" s="227"/>
      <c r="N295" s="48"/>
      <c r="O295" s="48"/>
      <c r="P295" s="48"/>
      <c r="Q295" s="48"/>
      <c r="R295" s="48"/>
      <c r="S295" s="48"/>
      <c r="T295" s="86"/>
      <c r="AT295" s="25" t="s">
        <v>142</v>
      </c>
      <c r="AU295" s="25" t="s">
        <v>87</v>
      </c>
    </row>
    <row r="296" s="1" customFormat="1" ht="16.5" customHeight="1">
      <c r="B296" s="211"/>
      <c r="C296" s="212" t="s">
        <v>464</v>
      </c>
      <c r="D296" s="212" t="s">
        <v>137</v>
      </c>
      <c r="E296" s="213" t="s">
        <v>465</v>
      </c>
      <c r="F296" s="214" t="s">
        <v>466</v>
      </c>
      <c r="G296" s="215" t="s">
        <v>439</v>
      </c>
      <c r="H296" s="216">
        <v>2</v>
      </c>
      <c r="I296" s="217"/>
      <c r="J296" s="218">
        <f>ROUND(I296*H296,2)</f>
        <v>0</v>
      </c>
      <c r="K296" s="214" t="s">
        <v>5</v>
      </c>
      <c r="L296" s="47"/>
      <c r="M296" s="219" t="s">
        <v>5</v>
      </c>
      <c r="N296" s="220" t="s">
        <v>48</v>
      </c>
      <c r="O296" s="48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AR296" s="25" t="s">
        <v>299</v>
      </c>
      <c r="AT296" s="25" t="s">
        <v>137</v>
      </c>
      <c r="AU296" s="25" t="s">
        <v>87</v>
      </c>
      <c r="AY296" s="25" t="s">
        <v>135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25" t="s">
        <v>84</v>
      </c>
      <c r="BK296" s="223">
        <f>ROUND(I296*H296,2)</f>
        <v>0</v>
      </c>
      <c r="BL296" s="25" t="s">
        <v>299</v>
      </c>
      <c r="BM296" s="25" t="s">
        <v>467</v>
      </c>
    </row>
    <row r="297" s="1" customFormat="1">
      <c r="B297" s="47"/>
      <c r="D297" s="224" t="s">
        <v>142</v>
      </c>
      <c r="F297" s="225" t="s">
        <v>462</v>
      </c>
      <c r="I297" s="226"/>
      <c r="L297" s="47"/>
      <c r="M297" s="227"/>
      <c r="N297" s="48"/>
      <c r="O297" s="48"/>
      <c r="P297" s="48"/>
      <c r="Q297" s="48"/>
      <c r="R297" s="48"/>
      <c r="S297" s="48"/>
      <c r="T297" s="86"/>
      <c r="AT297" s="25" t="s">
        <v>142</v>
      </c>
      <c r="AU297" s="25" t="s">
        <v>87</v>
      </c>
    </row>
    <row r="298" s="1" customFormat="1" ht="25.5" customHeight="1">
      <c r="B298" s="211"/>
      <c r="C298" s="212" t="s">
        <v>468</v>
      </c>
      <c r="D298" s="212" t="s">
        <v>137</v>
      </c>
      <c r="E298" s="213" t="s">
        <v>469</v>
      </c>
      <c r="F298" s="214" t="s">
        <v>470</v>
      </c>
      <c r="G298" s="215" t="s">
        <v>439</v>
      </c>
      <c r="H298" s="216">
        <v>12</v>
      </c>
      <c r="I298" s="217"/>
      <c r="J298" s="218">
        <f>ROUND(I298*H298,2)</f>
        <v>0</v>
      </c>
      <c r="K298" s="214" t="s">
        <v>194</v>
      </c>
      <c r="L298" s="47"/>
      <c r="M298" s="219" t="s">
        <v>5</v>
      </c>
      <c r="N298" s="220" t="s">
        <v>48</v>
      </c>
      <c r="O298" s="48"/>
      <c r="P298" s="221">
        <f>O298*H298</f>
        <v>0</v>
      </c>
      <c r="Q298" s="221">
        <v>0</v>
      </c>
      <c r="R298" s="221">
        <f>Q298*H298</f>
        <v>0</v>
      </c>
      <c r="S298" s="221">
        <v>0.0050000000000000001</v>
      </c>
      <c r="T298" s="222">
        <f>S298*H298</f>
        <v>0.059999999999999998</v>
      </c>
      <c r="AR298" s="25" t="s">
        <v>299</v>
      </c>
      <c r="AT298" s="25" t="s">
        <v>137</v>
      </c>
      <c r="AU298" s="25" t="s">
        <v>87</v>
      </c>
      <c r="AY298" s="25" t="s">
        <v>135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25" t="s">
        <v>84</v>
      </c>
      <c r="BK298" s="223">
        <f>ROUND(I298*H298,2)</f>
        <v>0</v>
      </c>
      <c r="BL298" s="25" t="s">
        <v>299</v>
      </c>
      <c r="BM298" s="25" t="s">
        <v>471</v>
      </c>
    </row>
    <row r="299" s="1" customFormat="1">
      <c r="B299" s="47"/>
      <c r="D299" s="224" t="s">
        <v>142</v>
      </c>
      <c r="F299" s="225" t="s">
        <v>472</v>
      </c>
      <c r="I299" s="226"/>
      <c r="L299" s="47"/>
      <c r="M299" s="227"/>
      <c r="N299" s="48"/>
      <c r="O299" s="48"/>
      <c r="P299" s="48"/>
      <c r="Q299" s="48"/>
      <c r="R299" s="48"/>
      <c r="S299" s="48"/>
      <c r="T299" s="86"/>
      <c r="AT299" s="25" t="s">
        <v>142</v>
      </c>
      <c r="AU299" s="25" t="s">
        <v>87</v>
      </c>
    </row>
    <row r="300" s="1" customFormat="1" ht="25.5" customHeight="1">
      <c r="B300" s="211"/>
      <c r="C300" s="212" t="s">
        <v>473</v>
      </c>
      <c r="D300" s="212" t="s">
        <v>137</v>
      </c>
      <c r="E300" s="213" t="s">
        <v>474</v>
      </c>
      <c r="F300" s="214" t="s">
        <v>475</v>
      </c>
      <c r="G300" s="215" t="s">
        <v>193</v>
      </c>
      <c r="H300" s="216">
        <v>7.2000000000000002</v>
      </c>
      <c r="I300" s="217"/>
      <c r="J300" s="218">
        <f>ROUND(I300*H300,2)</f>
        <v>0</v>
      </c>
      <c r="K300" s="214" t="s">
        <v>194</v>
      </c>
      <c r="L300" s="47"/>
      <c r="M300" s="219" t="s">
        <v>5</v>
      </c>
      <c r="N300" s="220" t="s">
        <v>48</v>
      </c>
      <c r="O300" s="48"/>
      <c r="P300" s="221">
        <f>O300*H300</f>
        <v>0</v>
      </c>
      <c r="Q300" s="221">
        <v>0.00025000000000000001</v>
      </c>
      <c r="R300" s="221">
        <f>Q300*H300</f>
        <v>0.0018000000000000002</v>
      </c>
      <c r="S300" s="221">
        <v>0</v>
      </c>
      <c r="T300" s="222">
        <f>S300*H300</f>
        <v>0</v>
      </c>
      <c r="AR300" s="25" t="s">
        <v>299</v>
      </c>
      <c r="AT300" s="25" t="s">
        <v>137</v>
      </c>
      <c r="AU300" s="25" t="s">
        <v>87</v>
      </c>
      <c r="AY300" s="25" t="s">
        <v>135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25" t="s">
        <v>84</v>
      </c>
      <c r="BK300" s="223">
        <f>ROUND(I300*H300,2)</f>
        <v>0</v>
      </c>
      <c r="BL300" s="25" t="s">
        <v>299</v>
      </c>
      <c r="BM300" s="25" t="s">
        <v>476</v>
      </c>
    </row>
    <row r="301" s="1" customFormat="1">
      <c r="B301" s="47"/>
      <c r="D301" s="224" t="s">
        <v>142</v>
      </c>
      <c r="F301" s="225" t="s">
        <v>477</v>
      </c>
      <c r="I301" s="226"/>
      <c r="L301" s="47"/>
      <c r="M301" s="227"/>
      <c r="N301" s="48"/>
      <c r="O301" s="48"/>
      <c r="P301" s="48"/>
      <c r="Q301" s="48"/>
      <c r="R301" s="48"/>
      <c r="S301" s="48"/>
      <c r="T301" s="86"/>
      <c r="AT301" s="25" t="s">
        <v>142</v>
      </c>
      <c r="AU301" s="25" t="s">
        <v>87</v>
      </c>
    </row>
    <row r="302" s="13" customFormat="1">
      <c r="B302" s="238"/>
      <c r="D302" s="224" t="s">
        <v>197</v>
      </c>
      <c r="E302" s="239" t="s">
        <v>5</v>
      </c>
      <c r="F302" s="240" t="s">
        <v>213</v>
      </c>
      <c r="H302" s="241">
        <v>7.2000000000000002</v>
      </c>
      <c r="I302" s="242"/>
      <c r="L302" s="238"/>
      <c r="M302" s="243"/>
      <c r="N302" s="244"/>
      <c r="O302" s="244"/>
      <c r="P302" s="244"/>
      <c r="Q302" s="244"/>
      <c r="R302" s="244"/>
      <c r="S302" s="244"/>
      <c r="T302" s="245"/>
      <c r="AT302" s="239" t="s">
        <v>197</v>
      </c>
      <c r="AU302" s="239" t="s">
        <v>87</v>
      </c>
      <c r="AV302" s="13" t="s">
        <v>87</v>
      </c>
      <c r="AW302" s="13" t="s">
        <v>40</v>
      </c>
      <c r="AX302" s="13" t="s">
        <v>77</v>
      </c>
      <c r="AY302" s="239" t="s">
        <v>135</v>
      </c>
    </row>
    <row r="303" s="14" customFormat="1">
      <c r="B303" s="246"/>
      <c r="D303" s="224" t="s">
        <v>197</v>
      </c>
      <c r="E303" s="247" t="s">
        <v>5</v>
      </c>
      <c r="F303" s="248" t="s">
        <v>200</v>
      </c>
      <c r="H303" s="249">
        <v>7.2000000000000002</v>
      </c>
      <c r="I303" s="250"/>
      <c r="L303" s="246"/>
      <c r="M303" s="251"/>
      <c r="N303" s="252"/>
      <c r="O303" s="252"/>
      <c r="P303" s="252"/>
      <c r="Q303" s="252"/>
      <c r="R303" s="252"/>
      <c r="S303" s="252"/>
      <c r="T303" s="253"/>
      <c r="AT303" s="247" t="s">
        <v>197</v>
      </c>
      <c r="AU303" s="247" t="s">
        <v>87</v>
      </c>
      <c r="AV303" s="14" t="s">
        <v>134</v>
      </c>
      <c r="AW303" s="14" t="s">
        <v>40</v>
      </c>
      <c r="AX303" s="14" t="s">
        <v>84</v>
      </c>
      <c r="AY303" s="247" t="s">
        <v>135</v>
      </c>
    </row>
    <row r="304" s="1" customFormat="1" ht="16.5" customHeight="1">
      <c r="B304" s="211"/>
      <c r="C304" s="254" t="s">
        <v>478</v>
      </c>
      <c r="D304" s="254" t="s">
        <v>254</v>
      </c>
      <c r="E304" s="255" t="s">
        <v>479</v>
      </c>
      <c r="F304" s="256" t="s">
        <v>480</v>
      </c>
      <c r="G304" s="257" t="s">
        <v>439</v>
      </c>
      <c r="H304" s="258">
        <v>4</v>
      </c>
      <c r="I304" s="259"/>
      <c r="J304" s="260">
        <f>ROUND(I304*H304,2)</f>
        <v>0</v>
      </c>
      <c r="K304" s="256" t="s">
        <v>5</v>
      </c>
      <c r="L304" s="261"/>
      <c r="M304" s="262" t="s">
        <v>5</v>
      </c>
      <c r="N304" s="263" t="s">
        <v>48</v>
      </c>
      <c r="O304" s="48"/>
      <c r="P304" s="221">
        <f>O304*H304</f>
        <v>0</v>
      </c>
      <c r="Q304" s="221">
        <v>0.089999999999999997</v>
      </c>
      <c r="R304" s="221">
        <f>Q304*H304</f>
        <v>0.35999999999999999</v>
      </c>
      <c r="S304" s="221">
        <v>0</v>
      </c>
      <c r="T304" s="222">
        <f>S304*H304</f>
        <v>0</v>
      </c>
      <c r="AR304" s="25" t="s">
        <v>397</v>
      </c>
      <c r="AT304" s="25" t="s">
        <v>254</v>
      </c>
      <c r="AU304" s="25" t="s">
        <v>87</v>
      </c>
      <c r="AY304" s="25" t="s">
        <v>135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25" t="s">
        <v>84</v>
      </c>
      <c r="BK304" s="223">
        <f>ROUND(I304*H304,2)</f>
        <v>0</v>
      </c>
      <c r="BL304" s="25" t="s">
        <v>299</v>
      </c>
      <c r="BM304" s="25" t="s">
        <v>481</v>
      </c>
    </row>
    <row r="305" s="1" customFormat="1" ht="25.5" customHeight="1">
      <c r="B305" s="211"/>
      <c r="C305" s="212" t="s">
        <v>482</v>
      </c>
      <c r="D305" s="212" t="s">
        <v>137</v>
      </c>
      <c r="E305" s="213" t="s">
        <v>483</v>
      </c>
      <c r="F305" s="214" t="s">
        <v>484</v>
      </c>
      <c r="G305" s="215" t="s">
        <v>193</v>
      </c>
      <c r="H305" s="216">
        <v>12.6</v>
      </c>
      <c r="I305" s="217"/>
      <c r="J305" s="218">
        <f>ROUND(I305*H305,2)</f>
        <v>0</v>
      </c>
      <c r="K305" s="214" t="s">
        <v>194</v>
      </c>
      <c r="L305" s="47"/>
      <c r="M305" s="219" t="s">
        <v>5</v>
      </c>
      <c r="N305" s="220" t="s">
        <v>48</v>
      </c>
      <c r="O305" s="48"/>
      <c r="P305" s="221">
        <f>O305*H305</f>
        <v>0</v>
      </c>
      <c r="Q305" s="221">
        <v>0.00025000000000000001</v>
      </c>
      <c r="R305" s="221">
        <f>Q305*H305</f>
        <v>0.00315</v>
      </c>
      <c r="S305" s="221">
        <v>0</v>
      </c>
      <c r="T305" s="222">
        <f>S305*H305</f>
        <v>0</v>
      </c>
      <c r="AR305" s="25" t="s">
        <v>299</v>
      </c>
      <c r="AT305" s="25" t="s">
        <v>137</v>
      </c>
      <c r="AU305" s="25" t="s">
        <v>87</v>
      </c>
      <c r="AY305" s="25" t="s">
        <v>135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25" t="s">
        <v>84</v>
      </c>
      <c r="BK305" s="223">
        <f>ROUND(I305*H305,2)</f>
        <v>0</v>
      </c>
      <c r="BL305" s="25" t="s">
        <v>299</v>
      </c>
      <c r="BM305" s="25" t="s">
        <v>485</v>
      </c>
    </row>
    <row r="306" s="1" customFormat="1">
      <c r="B306" s="47"/>
      <c r="D306" s="224" t="s">
        <v>142</v>
      </c>
      <c r="F306" s="225" t="s">
        <v>486</v>
      </c>
      <c r="I306" s="226"/>
      <c r="L306" s="47"/>
      <c r="M306" s="227"/>
      <c r="N306" s="48"/>
      <c r="O306" s="48"/>
      <c r="P306" s="48"/>
      <c r="Q306" s="48"/>
      <c r="R306" s="48"/>
      <c r="S306" s="48"/>
      <c r="T306" s="86"/>
      <c r="AT306" s="25" t="s">
        <v>142</v>
      </c>
      <c r="AU306" s="25" t="s">
        <v>87</v>
      </c>
    </row>
    <row r="307" s="13" customFormat="1">
      <c r="B307" s="238"/>
      <c r="D307" s="224" t="s">
        <v>197</v>
      </c>
      <c r="E307" s="239" t="s">
        <v>5</v>
      </c>
      <c r="F307" s="240" t="s">
        <v>211</v>
      </c>
      <c r="H307" s="241">
        <v>12.6</v>
      </c>
      <c r="I307" s="242"/>
      <c r="L307" s="238"/>
      <c r="M307" s="243"/>
      <c r="N307" s="244"/>
      <c r="O307" s="244"/>
      <c r="P307" s="244"/>
      <c r="Q307" s="244"/>
      <c r="R307" s="244"/>
      <c r="S307" s="244"/>
      <c r="T307" s="245"/>
      <c r="AT307" s="239" t="s">
        <v>197</v>
      </c>
      <c r="AU307" s="239" t="s">
        <v>87</v>
      </c>
      <c r="AV307" s="13" t="s">
        <v>87</v>
      </c>
      <c r="AW307" s="13" t="s">
        <v>40</v>
      </c>
      <c r="AX307" s="13" t="s">
        <v>77</v>
      </c>
      <c r="AY307" s="239" t="s">
        <v>135</v>
      </c>
    </row>
    <row r="308" s="14" customFormat="1">
      <c r="B308" s="246"/>
      <c r="D308" s="224" t="s">
        <v>197</v>
      </c>
      <c r="E308" s="247" t="s">
        <v>5</v>
      </c>
      <c r="F308" s="248" t="s">
        <v>200</v>
      </c>
      <c r="H308" s="249">
        <v>12.6</v>
      </c>
      <c r="I308" s="250"/>
      <c r="L308" s="246"/>
      <c r="M308" s="251"/>
      <c r="N308" s="252"/>
      <c r="O308" s="252"/>
      <c r="P308" s="252"/>
      <c r="Q308" s="252"/>
      <c r="R308" s="252"/>
      <c r="S308" s="252"/>
      <c r="T308" s="253"/>
      <c r="AT308" s="247" t="s">
        <v>197</v>
      </c>
      <c r="AU308" s="247" t="s">
        <v>87</v>
      </c>
      <c r="AV308" s="14" t="s">
        <v>134</v>
      </c>
      <c r="AW308" s="14" t="s">
        <v>40</v>
      </c>
      <c r="AX308" s="14" t="s">
        <v>84</v>
      </c>
      <c r="AY308" s="247" t="s">
        <v>135</v>
      </c>
    </row>
    <row r="309" s="1" customFormat="1" ht="16.5" customHeight="1">
      <c r="B309" s="211"/>
      <c r="C309" s="254" t="s">
        <v>487</v>
      </c>
      <c r="D309" s="254" t="s">
        <v>254</v>
      </c>
      <c r="E309" s="255" t="s">
        <v>488</v>
      </c>
      <c r="F309" s="256" t="s">
        <v>489</v>
      </c>
      <c r="G309" s="257" t="s">
        <v>439</v>
      </c>
      <c r="H309" s="258">
        <v>4</v>
      </c>
      <c r="I309" s="259"/>
      <c r="J309" s="260">
        <f>ROUND(I309*H309,2)</f>
        <v>0</v>
      </c>
      <c r="K309" s="256" t="s">
        <v>5</v>
      </c>
      <c r="L309" s="261"/>
      <c r="M309" s="262" t="s">
        <v>5</v>
      </c>
      <c r="N309" s="263" t="s">
        <v>48</v>
      </c>
      <c r="O309" s="48"/>
      <c r="P309" s="221">
        <f>O309*H309</f>
        <v>0</v>
      </c>
      <c r="Q309" s="221">
        <v>0.158</v>
      </c>
      <c r="R309" s="221">
        <f>Q309*H309</f>
        <v>0.63200000000000001</v>
      </c>
      <c r="S309" s="221">
        <v>0</v>
      </c>
      <c r="T309" s="222">
        <f>S309*H309</f>
        <v>0</v>
      </c>
      <c r="AR309" s="25" t="s">
        <v>397</v>
      </c>
      <c r="AT309" s="25" t="s">
        <v>254</v>
      </c>
      <c r="AU309" s="25" t="s">
        <v>87</v>
      </c>
      <c r="AY309" s="25" t="s">
        <v>135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25" t="s">
        <v>84</v>
      </c>
      <c r="BK309" s="223">
        <f>ROUND(I309*H309,2)</f>
        <v>0</v>
      </c>
      <c r="BL309" s="25" t="s">
        <v>299</v>
      </c>
      <c r="BM309" s="25" t="s">
        <v>490</v>
      </c>
    </row>
    <row r="310" s="1" customFormat="1" ht="25.5" customHeight="1">
      <c r="B310" s="211"/>
      <c r="C310" s="212" t="s">
        <v>491</v>
      </c>
      <c r="D310" s="212" t="s">
        <v>137</v>
      </c>
      <c r="E310" s="213" t="s">
        <v>492</v>
      </c>
      <c r="F310" s="214" t="s">
        <v>493</v>
      </c>
      <c r="G310" s="215" t="s">
        <v>193</v>
      </c>
      <c r="H310" s="216">
        <v>3.6000000000000001</v>
      </c>
      <c r="I310" s="217"/>
      <c r="J310" s="218">
        <f>ROUND(I310*H310,2)</f>
        <v>0</v>
      </c>
      <c r="K310" s="214" t="s">
        <v>194</v>
      </c>
      <c r="L310" s="47"/>
      <c r="M310" s="219" t="s">
        <v>5</v>
      </c>
      <c r="N310" s="220" t="s">
        <v>48</v>
      </c>
      <c r="O310" s="48"/>
      <c r="P310" s="221">
        <f>O310*H310</f>
        <v>0</v>
      </c>
      <c r="Q310" s="221">
        <v>0.00025000000000000001</v>
      </c>
      <c r="R310" s="221">
        <f>Q310*H310</f>
        <v>0.00090000000000000008</v>
      </c>
      <c r="S310" s="221">
        <v>0</v>
      </c>
      <c r="T310" s="222">
        <f>S310*H310</f>
        <v>0</v>
      </c>
      <c r="AR310" s="25" t="s">
        <v>299</v>
      </c>
      <c r="AT310" s="25" t="s">
        <v>137</v>
      </c>
      <c r="AU310" s="25" t="s">
        <v>87</v>
      </c>
      <c r="AY310" s="25" t="s">
        <v>135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25" t="s">
        <v>84</v>
      </c>
      <c r="BK310" s="223">
        <f>ROUND(I310*H310,2)</f>
        <v>0</v>
      </c>
      <c r="BL310" s="25" t="s">
        <v>299</v>
      </c>
      <c r="BM310" s="25" t="s">
        <v>494</v>
      </c>
    </row>
    <row r="311" s="1" customFormat="1">
      <c r="B311" s="47"/>
      <c r="D311" s="224" t="s">
        <v>142</v>
      </c>
      <c r="F311" s="225" t="s">
        <v>495</v>
      </c>
      <c r="I311" s="226"/>
      <c r="L311" s="47"/>
      <c r="M311" s="227"/>
      <c r="N311" s="48"/>
      <c r="O311" s="48"/>
      <c r="P311" s="48"/>
      <c r="Q311" s="48"/>
      <c r="R311" s="48"/>
      <c r="S311" s="48"/>
      <c r="T311" s="86"/>
      <c r="AT311" s="25" t="s">
        <v>142</v>
      </c>
      <c r="AU311" s="25" t="s">
        <v>87</v>
      </c>
    </row>
    <row r="312" s="13" customFormat="1">
      <c r="B312" s="238"/>
      <c r="D312" s="224" t="s">
        <v>197</v>
      </c>
      <c r="E312" s="239" t="s">
        <v>5</v>
      </c>
      <c r="F312" s="240" t="s">
        <v>212</v>
      </c>
      <c r="H312" s="241">
        <v>3.6000000000000001</v>
      </c>
      <c r="I312" s="242"/>
      <c r="L312" s="238"/>
      <c r="M312" s="243"/>
      <c r="N312" s="244"/>
      <c r="O312" s="244"/>
      <c r="P312" s="244"/>
      <c r="Q312" s="244"/>
      <c r="R312" s="244"/>
      <c r="S312" s="244"/>
      <c r="T312" s="245"/>
      <c r="AT312" s="239" t="s">
        <v>197</v>
      </c>
      <c r="AU312" s="239" t="s">
        <v>87</v>
      </c>
      <c r="AV312" s="13" t="s">
        <v>87</v>
      </c>
      <c r="AW312" s="13" t="s">
        <v>40</v>
      </c>
      <c r="AX312" s="13" t="s">
        <v>77</v>
      </c>
      <c r="AY312" s="239" t="s">
        <v>135</v>
      </c>
    </row>
    <row r="313" s="14" customFormat="1">
      <c r="B313" s="246"/>
      <c r="D313" s="224" t="s">
        <v>197</v>
      </c>
      <c r="E313" s="247" t="s">
        <v>5</v>
      </c>
      <c r="F313" s="248" t="s">
        <v>200</v>
      </c>
      <c r="H313" s="249">
        <v>3.6000000000000001</v>
      </c>
      <c r="I313" s="250"/>
      <c r="L313" s="246"/>
      <c r="M313" s="251"/>
      <c r="N313" s="252"/>
      <c r="O313" s="252"/>
      <c r="P313" s="252"/>
      <c r="Q313" s="252"/>
      <c r="R313" s="252"/>
      <c r="S313" s="252"/>
      <c r="T313" s="253"/>
      <c r="AT313" s="247" t="s">
        <v>197</v>
      </c>
      <c r="AU313" s="247" t="s">
        <v>87</v>
      </c>
      <c r="AV313" s="14" t="s">
        <v>134</v>
      </c>
      <c r="AW313" s="14" t="s">
        <v>40</v>
      </c>
      <c r="AX313" s="14" t="s">
        <v>84</v>
      </c>
      <c r="AY313" s="247" t="s">
        <v>135</v>
      </c>
    </row>
    <row r="314" s="1" customFormat="1" ht="16.5" customHeight="1">
      <c r="B314" s="211"/>
      <c r="C314" s="254" t="s">
        <v>496</v>
      </c>
      <c r="D314" s="254" t="s">
        <v>254</v>
      </c>
      <c r="E314" s="255" t="s">
        <v>497</v>
      </c>
      <c r="F314" s="256" t="s">
        <v>498</v>
      </c>
      <c r="G314" s="257" t="s">
        <v>439</v>
      </c>
      <c r="H314" s="258">
        <v>2</v>
      </c>
      <c r="I314" s="259"/>
      <c r="J314" s="260">
        <f>ROUND(I314*H314,2)</f>
        <v>0</v>
      </c>
      <c r="K314" s="256" t="s">
        <v>5</v>
      </c>
      <c r="L314" s="261"/>
      <c r="M314" s="262" t="s">
        <v>5</v>
      </c>
      <c r="N314" s="263" t="s">
        <v>48</v>
      </c>
      <c r="O314" s="48"/>
      <c r="P314" s="221">
        <f>O314*H314</f>
        <v>0</v>
      </c>
      <c r="Q314" s="221">
        <v>0.089999999999999997</v>
      </c>
      <c r="R314" s="221">
        <f>Q314*H314</f>
        <v>0.17999999999999999</v>
      </c>
      <c r="S314" s="221">
        <v>0</v>
      </c>
      <c r="T314" s="222">
        <f>S314*H314</f>
        <v>0</v>
      </c>
      <c r="AR314" s="25" t="s">
        <v>397</v>
      </c>
      <c r="AT314" s="25" t="s">
        <v>254</v>
      </c>
      <c r="AU314" s="25" t="s">
        <v>87</v>
      </c>
      <c r="AY314" s="25" t="s">
        <v>135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25" t="s">
        <v>84</v>
      </c>
      <c r="BK314" s="223">
        <f>ROUND(I314*H314,2)</f>
        <v>0</v>
      </c>
      <c r="BL314" s="25" t="s">
        <v>299</v>
      </c>
      <c r="BM314" s="25" t="s">
        <v>499</v>
      </c>
    </row>
    <row r="315" s="1" customFormat="1" ht="25.5" customHeight="1">
      <c r="B315" s="211"/>
      <c r="C315" s="212" t="s">
        <v>500</v>
      </c>
      <c r="D315" s="212" t="s">
        <v>137</v>
      </c>
      <c r="E315" s="213" t="s">
        <v>501</v>
      </c>
      <c r="F315" s="214" t="s">
        <v>502</v>
      </c>
      <c r="G315" s="215" t="s">
        <v>193</v>
      </c>
      <c r="H315" s="216">
        <v>6.2999999999999998</v>
      </c>
      <c r="I315" s="217"/>
      <c r="J315" s="218">
        <f>ROUND(I315*H315,2)</f>
        <v>0</v>
      </c>
      <c r="K315" s="214" t="s">
        <v>194</v>
      </c>
      <c r="L315" s="47"/>
      <c r="M315" s="219" t="s">
        <v>5</v>
      </c>
      <c r="N315" s="220" t="s">
        <v>48</v>
      </c>
      <c r="O315" s="48"/>
      <c r="P315" s="221">
        <f>O315*H315</f>
        <v>0</v>
      </c>
      <c r="Q315" s="221">
        <v>0.00025000000000000001</v>
      </c>
      <c r="R315" s="221">
        <f>Q315*H315</f>
        <v>0.001575</v>
      </c>
      <c r="S315" s="221">
        <v>0</v>
      </c>
      <c r="T315" s="222">
        <f>S315*H315</f>
        <v>0</v>
      </c>
      <c r="AR315" s="25" t="s">
        <v>299</v>
      </c>
      <c r="AT315" s="25" t="s">
        <v>137</v>
      </c>
      <c r="AU315" s="25" t="s">
        <v>87</v>
      </c>
      <c r="AY315" s="25" t="s">
        <v>135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25" t="s">
        <v>84</v>
      </c>
      <c r="BK315" s="223">
        <f>ROUND(I315*H315,2)</f>
        <v>0</v>
      </c>
      <c r="BL315" s="25" t="s">
        <v>299</v>
      </c>
      <c r="BM315" s="25" t="s">
        <v>503</v>
      </c>
    </row>
    <row r="316" s="1" customFormat="1">
      <c r="B316" s="47"/>
      <c r="D316" s="224" t="s">
        <v>142</v>
      </c>
      <c r="F316" s="225" t="s">
        <v>504</v>
      </c>
      <c r="I316" s="226"/>
      <c r="L316" s="47"/>
      <c r="M316" s="227"/>
      <c r="N316" s="48"/>
      <c r="O316" s="48"/>
      <c r="P316" s="48"/>
      <c r="Q316" s="48"/>
      <c r="R316" s="48"/>
      <c r="S316" s="48"/>
      <c r="T316" s="86"/>
      <c r="AT316" s="25" t="s">
        <v>142</v>
      </c>
      <c r="AU316" s="25" t="s">
        <v>87</v>
      </c>
    </row>
    <row r="317" s="13" customFormat="1">
      <c r="B317" s="238"/>
      <c r="D317" s="224" t="s">
        <v>197</v>
      </c>
      <c r="E317" s="239" t="s">
        <v>5</v>
      </c>
      <c r="F317" s="240" t="s">
        <v>210</v>
      </c>
      <c r="H317" s="241">
        <v>6.2999999999999998</v>
      </c>
      <c r="I317" s="242"/>
      <c r="L317" s="238"/>
      <c r="M317" s="243"/>
      <c r="N317" s="244"/>
      <c r="O317" s="244"/>
      <c r="P317" s="244"/>
      <c r="Q317" s="244"/>
      <c r="R317" s="244"/>
      <c r="S317" s="244"/>
      <c r="T317" s="245"/>
      <c r="AT317" s="239" t="s">
        <v>197</v>
      </c>
      <c r="AU317" s="239" t="s">
        <v>87</v>
      </c>
      <c r="AV317" s="13" t="s">
        <v>87</v>
      </c>
      <c r="AW317" s="13" t="s">
        <v>40</v>
      </c>
      <c r="AX317" s="13" t="s">
        <v>77</v>
      </c>
      <c r="AY317" s="239" t="s">
        <v>135</v>
      </c>
    </row>
    <row r="318" s="14" customFormat="1">
      <c r="B318" s="246"/>
      <c r="D318" s="224" t="s">
        <v>197</v>
      </c>
      <c r="E318" s="247" t="s">
        <v>5</v>
      </c>
      <c r="F318" s="248" t="s">
        <v>200</v>
      </c>
      <c r="H318" s="249">
        <v>6.2999999999999998</v>
      </c>
      <c r="I318" s="250"/>
      <c r="L318" s="246"/>
      <c r="M318" s="251"/>
      <c r="N318" s="252"/>
      <c r="O318" s="252"/>
      <c r="P318" s="252"/>
      <c r="Q318" s="252"/>
      <c r="R318" s="252"/>
      <c r="S318" s="252"/>
      <c r="T318" s="253"/>
      <c r="AT318" s="247" t="s">
        <v>197</v>
      </c>
      <c r="AU318" s="247" t="s">
        <v>87</v>
      </c>
      <c r="AV318" s="14" t="s">
        <v>134</v>
      </c>
      <c r="AW318" s="14" t="s">
        <v>40</v>
      </c>
      <c r="AX318" s="14" t="s">
        <v>84</v>
      </c>
      <c r="AY318" s="247" t="s">
        <v>135</v>
      </c>
    </row>
    <row r="319" s="1" customFormat="1" ht="16.5" customHeight="1">
      <c r="B319" s="211"/>
      <c r="C319" s="254" t="s">
        <v>505</v>
      </c>
      <c r="D319" s="254" t="s">
        <v>254</v>
      </c>
      <c r="E319" s="255" t="s">
        <v>506</v>
      </c>
      <c r="F319" s="256" t="s">
        <v>507</v>
      </c>
      <c r="G319" s="257" t="s">
        <v>439</v>
      </c>
      <c r="H319" s="258">
        <v>2</v>
      </c>
      <c r="I319" s="259"/>
      <c r="J319" s="260">
        <f>ROUND(I319*H319,2)</f>
        <v>0</v>
      </c>
      <c r="K319" s="256" t="s">
        <v>5</v>
      </c>
      <c r="L319" s="261"/>
      <c r="M319" s="262" t="s">
        <v>5</v>
      </c>
      <c r="N319" s="263" t="s">
        <v>48</v>
      </c>
      <c r="O319" s="48"/>
      <c r="P319" s="221">
        <f>O319*H319</f>
        <v>0</v>
      </c>
      <c r="Q319" s="221">
        <v>0.158</v>
      </c>
      <c r="R319" s="221">
        <f>Q319*H319</f>
        <v>0.316</v>
      </c>
      <c r="S319" s="221">
        <v>0</v>
      </c>
      <c r="T319" s="222">
        <f>S319*H319</f>
        <v>0</v>
      </c>
      <c r="AR319" s="25" t="s">
        <v>397</v>
      </c>
      <c r="AT319" s="25" t="s">
        <v>254</v>
      </c>
      <c r="AU319" s="25" t="s">
        <v>87</v>
      </c>
      <c r="AY319" s="25" t="s">
        <v>135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25" t="s">
        <v>84</v>
      </c>
      <c r="BK319" s="223">
        <f>ROUND(I319*H319,2)</f>
        <v>0</v>
      </c>
      <c r="BL319" s="25" t="s">
        <v>299</v>
      </c>
      <c r="BM319" s="25" t="s">
        <v>508</v>
      </c>
    </row>
    <row r="320" s="1" customFormat="1" ht="16.5" customHeight="1">
      <c r="B320" s="211"/>
      <c r="C320" s="212" t="s">
        <v>509</v>
      </c>
      <c r="D320" s="212" t="s">
        <v>137</v>
      </c>
      <c r="E320" s="213" t="s">
        <v>510</v>
      </c>
      <c r="F320" s="214" t="s">
        <v>511</v>
      </c>
      <c r="G320" s="215" t="s">
        <v>439</v>
      </c>
      <c r="H320" s="216">
        <v>4</v>
      </c>
      <c r="I320" s="217"/>
      <c r="J320" s="218">
        <f>ROUND(I320*H320,2)</f>
        <v>0</v>
      </c>
      <c r="K320" s="214" t="s">
        <v>194</v>
      </c>
      <c r="L320" s="47"/>
      <c r="M320" s="219" t="s">
        <v>5</v>
      </c>
      <c r="N320" s="220" t="s">
        <v>48</v>
      </c>
      <c r="O320" s="48"/>
      <c r="P320" s="221">
        <f>O320*H320</f>
        <v>0</v>
      </c>
      <c r="Q320" s="221">
        <v>0.00025000000000000001</v>
      </c>
      <c r="R320" s="221">
        <f>Q320*H320</f>
        <v>0.001</v>
      </c>
      <c r="S320" s="221">
        <v>0</v>
      </c>
      <c r="T320" s="222">
        <f>S320*H320</f>
        <v>0</v>
      </c>
      <c r="AR320" s="25" t="s">
        <v>299</v>
      </c>
      <c r="AT320" s="25" t="s">
        <v>137</v>
      </c>
      <c r="AU320" s="25" t="s">
        <v>87</v>
      </c>
      <c r="AY320" s="25" t="s">
        <v>135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25" t="s">
        <v>84</v>
      </c>
      <c r="BK320" s="223">
        <f>ROUND(I320*H320,2)</f>
        <v>0</v>
      </c>
      <c r="BL320" s="25" t="s">
        <v>299</v>
      </c>
      <c r="BM320" s="25" t="s">
        <v>512</v>
      </c>
    </row>
    <row r="321" s="1" customFormat="1">
      <c r="B321" s="47"/>
      <c r="D321" s="224" t="s">
        <v>142</v>
      </c>
      <c r="F321" s="225" t="s">
        <v>513</v>
      </c>
      <c r="I321" s="226"/>
      <c r="L321" s="47"/>
      <c r="M321" s="227"/>
      <c r="N321" s="48"/>
      <c r="O321" s="48"/>
      <c r="P321" s="48"/>
      <c r="Q321" s="48"/>
      <c r="R321" s="48"/>
      <c r="S321" s="48"/>
      <c r="T321" s="86"/>
      <c r="AT321" s="25" t="s">
        <v>142</v>
      </c>
      <c r="AU321" s="25" t="s">
        <v>87</v>
      </c>
    </row>
    <row r="322" s="1" customFormat="1" ht="16.5" customHeight="1">
      <c r="B322" s="211"/>
      <c r="C322" s="254" t="s">
        <v>514</v>
      </c>
      <c r="D322" s="254" t="s">
        <v>254</v>
      </c>
      <c r="E322" s="255" t="s">
        <v>515</v>
      </c>
      <c r="F322" s="256" t="s">
        <v>516</v>
      </c>
      <c r="G322" s="257" t="s">
        <v>439</v>
      </c>
      <c r="H322" s="258">
        <v>4</v>
      </c>
      <c r="I322" s="259"/>
      <c r="J322" s="260">
        <f>ROUND(I322*H322,2)</f>
        <v>0</v>
      </c>
      <c r="K322" s="256" t="s">
        <v>5</v>
      </c>
      <c r="L322" s="261"/>
      <c r="M322" s="262" t="s">
        <v>5</v>
      </c>
      <c r="N322" s="263" t="s">
        <v>48</v>
      </c>
      <c r="O322" s="48"/>
      <c r="P322" s="221">
        <f>O322*H322</f>
        <v>0</v>
      </c>
      <c r="Q322" s="221">
        <v>0.044999999999999998</v>
      </c>
      <c r="R322" s="221">
        <f>Q322*H322</f>
        <v>0.17999999999999999</v>
      </c>
      <c r="S322" s="221">
        <v>0</v>
      </c>
      <c r="T322" s="222">
        <f>S322*H322</f>
        <v>0</v>
      </c>
      <c r="AR322" s="25" t="s">
        <v>397</v>
      </c>
      <c r="AT322" s="25" t="s">
        <v>254</v>
      </c>
      <c r="AU322" s="25" t="s">
        <v>87</v>
      </c>
      <c r="AY322" s="25" t="s">
        <v>135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25" t="s">
        <v>84</v>
      </c>
      <c r="BK322" s="223">
        <f>ROUND(I322*H322,2)</f>
        <v>0</v>
      </c>
      <c r="BL322" s="25" t="s">
        <v>299</v>
      </c>
      <c r="BM322" s="25" t="s">
        <v>517</v>
      </c>
    </row>
    <row r="323" s="1" customFormat="1" ht="25.5" customHeight="1">
      <c r="B323" s="211"/>
      <c r="C323" s="212" t="s">
        <v>518</v>
      </c>
      <c r="D323" s="212" t="s">
        <v>137</v>
      </c>
      <c r="E323" s="213" t="s">
        <v>519</v>
      </c>
      <c r="F323" s="214" t="s">
        <v>520</v>
      </c>
      <c r="G323" s="215" t="s">
        <v>243</v>
      </c>
      <c r="H323" s="216">
        <v>107.5</v>
      </c>
      <c r="I323" s="217"/>
      <c r="J323" s="218">
        <f>ROUND(I323*H323,2)</f>
        <v>0</v>
      </c>
      <c r="K323" s="214" t="s">
        <v>194</v>
      </c>
      <c r="L323" s="47"/>
      <c r="M323" s="219" t="s">
        <v>5</v>
      </c>
      <c r="N323" s="220" t="s">
        <v>48</v>
      </c>
      <c r="O323" s="48"/>
      <c r="P323" s="221">
        <f>O323*H323</f>
        <v>0</v>
      </c>
      <c r="Q323" s="221">
        <v>0.00016000000000000001</v>
      </c>
      <c r="R323" s="221">
        <f>Q323*H323</f>
        <v>0.0172</v>
      </c>
      <c r="S323" s="221">
        <v>0</v>
      </c>
      <c r="T323" s="222">
        <f>S323*H323</f>
        <v>0</v>
      </c>
      <c r="AR323" s="25" t="s">
        <v>299</v>
      </c>
      <c r="AT323" s="25" t="s">
        <v>137</v>
      </c>
      <c r="AU323" s="25" t="s">
        <v>87</v>
      </c>
      <c r="AY323" s="25" t="s">
        <v>135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25" t="s">
        <v>84</v>
      </c>
      <c r="BK323" s="223">
        <f>ROUND(I323*H323,2)</f>
        <v>0</v>
      </c>
      <c r="BL323" s="25" t="s">
        <v>299</v>
      </c>
      <c r="BM323" s="25" t="s">
        <v>521</v>
      </c>
    </row>
    <row r="324" s="1" customFormat="1">
      <c r="B324" s="47"/>
      <c r="D324" s="224" t="s">
        <v>142</v>
      </c>
      <c r="F324" s="225" t="s">
        <v>522</v>
      </c>
      <c r="I324" s="226"/>
      <c r="L324" s="47"/>
      <c r="M324" s="227"/>
      <c r="N324" s="48"/>
      <c r="O324" s="48"/>
      <c r="P324" s="48"/>
      <c r="Q324" s="48"/>
      <c r="R324" s="48"/>
      <c r="S324" s="48"/>
      <c r="T324" s="86"/>
      <c r="AT324" s="25" t="s">
        <v>142</v>
      </c>
      <c r="AU324" s="25" t="s">
        <v>87</v>
      </c>
    </row>
    <row r="325" s="13" customFormat="1">
      <c r="B325" s="238"/>
      <c r="D325" s="224" t="s">
        <v>197</v>
      </c>
      <c r="E325" s="239" t="s">
        <v>5</v>
      </c>
      <c r="F325" s="240" t="s">
        <v>523</v>
      </c>
      <c r="H325" s="241">
        <v>16.800000000000001</v>
      </c>
      <c r="I325" s="242"/>
      <c r="L325" s="238"/>
      <c r="M325" s="243"/>
      <c r="N325" s="244"/>
      <c r="O325" s="244"/>
      <c r="P325" s="244"/>
      <c r="Q325" s="244"/>
      <c r="R325" s="244"/>
      <c r="S325" s="244"/>
      <c r="T325" s="245"/>
      <c r="AT325" s="239" t="s">
        <v>197</v>
      </c>
      <c r="AU325" s="239" t="s">
        <v>87</v>
      </c>
      <c r="AV325" s="13" t="s">
        <v>87</v>
      </c>
      <c r="AW325" s="13" t="s">
        <v>40</v>
      </c>
      <c r="AX325" s="13" t="s">
        <v>77</v>
      </c>
      <c r="AY325" s="239" t="s">
        <v>135</v>
      </c>
    </row>
    <row r="326" s="13" customFormat="1">
      <c r="B326" s="238"/>
      <c r="D326" s="224" t="s">
        <v>197</v>
      </c>
      <c r="E326" s="239" t="s">
        <v>5</v>
      </c>
      <c r="F326" s="240" t="s">
        <v>524</v>
      </c>
      <c r="H326" s="241">
        <v>14.4</v>
      </c>
      <c r="I326" s="242"/>
      <c r="L326" s="238"/>
      <c r="M326" s="243"/>
      <c r="N326" s="244"/>
      <c r="O326" s="244"/>
      <c r="P326" s="244"/>
      <c r="Q326" s="244"/>
      <c r="R326" s="244"/>
      <c r="S326" s="244"/>
      <c r="T326" s="245"/>
      <c r="AT326" s="239" t="s">
        <v>197</v>
      </c>
      <c r="AU326" s="239" t="s">
        <v>87</v>
      </c>
      <c r="AV326" s="13" t="s">
        <v>87</v>
      </c>
      <c r="AW326" s="13" t="s">
        <v>40</v>
      </c>
      <c r="AX326" s="13" t="s">
        <v>77</v>
      </c>
      <c r="AY326" s="239" t="s">
        <v>135</v>
      </c>
    </row>
    <row r="327" s="13" customFormat="1">
      <c r="B327" s="238"/>
      <c r="D327" s="224" t="s">
        <v>197</v>
      </c>
      <c r="E327" s="239" t="s">
        <v>5</v>
      </c>
      <c r="F327" s="240" t="s">
        <v>525</v>
      </c>
      <c r="H327" s="241">
        <v>28.800000000000001</v>
      </c>
      <c r="I327" s="242"/>
      <c r="L327" s="238"/>
      <c r="M327" s="243"/>
      <c r="N327" s="244"/>
      <c r="O327" s="244"/>
      <c r="P327" s="244"/>
      <c r="Q327" s="244"/>
      <c r="R327" s="244"/>
      <c r="S327" s="244"/>
      <c r="T327" s="245"/>
      <c r="AT327" s="239" t="s">
        <v>197</v>
      </c>
      <c r="AU327" s="239" t="s">
        <v>87</v>
      </c>
      <c r="AV327" s="13" t="s">
        <v>87</v>
      </c>
      <c r="AW327" s="13" t="s">
        <v>40</v>
      </c>
      <c r="AX327" s="13" t="s">
        <v>77</v>
      </c>
      <c r="AY327" s="239" t="s">
        <v>135</v>
      </c>
    </row>
    <row r="328" s="13" customFormat="1">
      <c r="B328" s="238"/>
      <c r="D328" s="224" t="s">
        <v>197</v>
      </c>
      <c r="E328" s="239" t="s">
        <v>5</v>
      </c>
      <c r="F328" s="240" t="s">
        <v>526</v>
      </c>
      <c r="H328" s="241">
        <v>10.800000000000001</v>
      </c>
      <c r="I328" s="242"/>
      <c r="L328" s="238"/>
      <c r="M328" s="243"/>
      <c r="N328" s="244"/>
      <c r="O328" s="244"/>
      <c r="P328" s="244"/>
      <c r="Q328" s="244"/>
      <c r="R328" s="244"/>
      <c r="S328" s="244"/>
      <c r="T328" s="245"/>
      <c r="AT328" s="239" t="s">
        <v>197</v>
      </c>
      <c r="AU328" s="239" t="s">
        <v>87</v>
      </c>
      <c r="AV328" s="13" t="s">
        <v>87</v>
      </c>
      <c r="AW328" s="13" t="s">
        <v>40</v>
      </c>
      <c r="AX328" s="13" t="s">
        <v>77</v>
      </c>
      <c r="AY328" s="239" t="s">
        <v>135</v>
      </c>
    </row>
    <row r="329" s="13" customFormat="1">
      <c r="B329" s="238"/>
      <c r="D329" s="224" t="s">
        <v>197</v>
      </c>
      <c r="E329" s="239" t="s">
        <v>5</v>
      </c>
      <c r="F329" s="240" t="s">
        <v>527</v>
      </c>
      <c r="H329" s="241">
        <v>21.600000000000001</v>
      </c>
      <c r="I329" s="242"/>
      <c r="L329" s="238"/>
      <c r="M329" s="243"/>
      <c r="N329" s="244"/>
      <c r="O329" s="244"/>
      <c r="P329" s="244"/>
      <c r="Q329" s="244"/>
      <c r="R329" s="244"/>
      <c r="S329" s="244"/>
      <c r="T329" s="245"/>
      <c r="AT329" s="239" t="s">
        <v>197</v>
      </c>
      <c r="AU329" s="239" t="s">
        <v>87</v>
      </c>
      <c r="AV329" s="13" t="s">
        <v>87</v>
      </c>
      <c r="AW329" s="13" t="s">
        <v>40</v>
      </c>
      <c r="AX329" s="13" t="s">
        <v>77</v>
      </c>
      <c r="AY329" s="239" t="s">
        <v>135</v>
      </c>
    </row>
    <row r="330" s="13" customFormat="1">
      <c r="B330" s="238"/>
      <c r="D330" s="224" t="s">
        <v>197</v>
      </c>
      <c r="E330" s="239" t="s">
        <v>5</v>
      </c>
      <c r="F330" s="240" t="s">
        <v>528</v>
      </c>
      <c r="H330" s="241">
        <v>6.9000000000000004</v>
      </c>
      <c r="I330" s="242"/>
      <c r="L330" s="238"/>
      <c r="M330" s="243"/>
      <c r="N330" s="244"/>
      <c r="O330" s="244"/>
      <c r="P330" s="244"/>
      <c r="Q330" s="244"/>
      <c r="R330" s="244"/>
      <c r="S330" s="244"/>
      <c r="T330" s="245"/>
      <c r="AT330" s="239" t="s">
        <v>197</v>
      </c>
      <c r="AU330" s="239" t="s">
        <v>87</v>
      </c>
      <c r="AV330" s="13" t="s">
        <v>87</v>
      </c>
      <c r="AW330" s="13" t="s">
        <v>40</v>
      </c>
      <c r="AX330" s="13" t="s">
        <v>77</v>
      </c>
      <c r="AY330" s="239" t="s">
        <v>135</v>
      </c>
    </row>
    <row r="331" s="13" customFormat="1">
      <c r="B331" s="238"/>
      <c r="D331" s="224" t="s">
        <v>197</v>
      </c>
      <c r="E331" s="239" t="s">
        <v>5</v>
      </c>
      <c r="F331" s="240" t="s">
        <v>529</v>
      </c>
      <c r="H331" s="241">
        <v>8.1999999999999993</v>
      </c>
      <c r="I331" s="242"/>
      <c r="L331" s="238"/>
      <c r="M331" s="243"/>
      <c r="N331" s="244"/>
      <c r="O331" s="244"/>
      <c r="P331" s="244"/>
      <c r="Q331" s="244"/>
      <c r="R331" s="244"/>
      <c r="S331" s="244"/>
      <c r="T331" s="245"/>
      <c r="AT331" s="239" t="s">
        <v>197</v>
      </c>
      <c r="AU331" s="239" t="s">
        <v>87</v>
      </c>
      <c r="AV331" s="13" t="s">
        <v>87</v>
      </c>
      <c r="AW331" s="13" t="s">
        <v>40</v>
      </c>
      <c r="AX331" s="13" t="s">
        <v>77</v>
      </c>
      <c r="AY331" s="239" t="s">
        <v>135</v>
      </c>
    </row>
    <row r="332" s="14" customFormat="1">
      <c r="B332" s="246"/>
      <c r="D332" s="224" t="s">
        <v>197</v>
      </c>
      <c r="E332" s="247" t="s">
        <v>5</v>
      </c>
      <c r="F332" s="248" t="s">
        <v>200</v>
      </c>
      <c r="H332" s="249">
        <v>107.5</v>
      </c>
      <c r="I332" s="250"/>
      <c r="L332" s="246"/>
      <c r="M332" s="251"/>
      <c r="N332" s="252"/>
      <c r="O332" s="252"/>
      <c r="P332" s="252"/>
      <c r="Q332" s="252"/>
      <c r="R332" s="252"/>
      <c r="S332" s="252"/>
      <c r="T332" s="253"/>
      <c r="AT332" s="247" t="s">
        <v>197</v>
      </c>
      <c r="AU332" s="247" t="s">
        <v>87</v>
      </c>
      <c r="AV332" s="14" t="s">
        <v>134</v>
      </c>
      <c r="AW332" s="14" t="s">
        <v>40</v>
      </c>
      <c r="AX332" s="14" t="s">
        <v>84</v>
      </c>
      <c r="AY332" s="247" t="s">
        <v>135</v>
      </c>
    </row>
    <row r="333" s="1" customFormat="1" ht="16.5" customHeight="1">
      <c r="B333" s="211"/>
      <c r="C333" s="212" t="s">
        <v>530</v>
      </c>
      <c r="D333" s="212" t="s">
        <v>137</v>
      </c>
      <c r="E333" s="213" t="s">
        <v>531</v>
      </c>
      <c r="F333" s="214" t="s">
        <v>532</v>
      </c>
      <c r="G333" s="215" t="s">
        <v>439</v>
      </c>
      <c r="H333" s="216">
        <v>2</v>
      </c>
      <c r="I333" s="217"/>
      <c r="J333" s="218">
        <f>ROUND(I333*H333,2)</f>
        <v>0</v>
      </c>
      <c r="K333" s="214" t="s">
        <v>5</v>
      </c>
      <c r="L333" s="47"/>
      <c r="M333" s="219" t="s">
        <v>5</v>
      </c>
      <c r="N333" s="220" t="s">
        <v>48</v>
      </c>
      <c r="O333" s="48"/>
      <c r="P333" s="221">
        <f>O333*H333</f>
        <v>0</v>
      </c>
      <c r="Q333" s="221">
        <v>0</v>
      </c>
      <c r="R333" s="221">
        <f>Q333*H333</f>
        <v>0</v>
      </c>
      <c r="S333" s="221">
        <v>0.001</v>
      </c>
      <c r="T333" s="222">
        <f>S333*H333</f>
        <v>0.002</v>
      </c>
      <c r="AR333" s="25" t="s">
        <v>299</v>
      </c>
      <c r="AT333" s="25" t="s">
        <v>137</v>
      </c>
      <c r="AU333" s="25" t="s">
        <v>87</v>
      </c>
      <c r="AY333" s="25" t="s">
        <v>135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25" t="s">
        <v>84</v>
      </c>
      <c r="BK333" s="223">
        <f>ROUND(I333*H333,2)</f>
        <v>0</v>
      </c>
      <c r="BL333" s="25" t="s">
        <v>299</v>
      </c>
      <c r="BM333" s="25" t="s">
        <v>533</v>
      </c>
    </row>
    <row r="334" s="1" customFormat="1" ht="25.5" customHeight="1">
      <c r="B334" s="211"/>
      <c r="C334" s="212" t="s">
        <v>534</v>
      </c>
      <c r="D334" s="212" t="s">
        <v>137</v>
      </c>
      <c r="E334" s="213" t="s">
        <v>535</v>
      </c>
      <c r="F334" s="214" t="s">
        <v>536</v>
      </c>
      <c r="G334" s="215" t="s">
        <v>439</v>
      </c>
      <c r="H334" s="216">
        <v>12</v>
      </c>
      <c r="I334" s="217"/>
      <c r="J334" s="218">
        <f>ROUND(I334*H334,2)</f>
        <v>0</v>
      </c>
      <c r="K334" s="214" t="s">
        <v>194</v>
      </c>
      <c r="L334" s="47"/>
      <c r="M334" s="219" t="s">
        <v>5</v>
      </c>
      <c r="N334" s="220" t="s">
        <v>48</v>
      </c>
      <c r="O334" s="48"/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AR334" s="25" t="s">
        <v>299</v>
      </c>
      <c r="AT334" s="25" t="s">
        <v>137</v>
      </c>
      <c r="AU334" s="25" t="s">
        <v>87</v>
      </c>
      <c r="AY334" s="25" t="s">
        <v>135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25" t="s">
        <v>84</v>
      </c>
      <c r="BK334" s="223">
        <f>ROUND(I334*H334,2)</f>
        <v>0</v>
      </c>
      <c r="BL334" s="25" t="s">
        <v>299</v>
      </c>
      <c r="BM334" s="25" t="s">
        <v>537</v>
      </c>
    </row>
    <row r="335" s="1" customFormat="1">
      <c r="B335" s="47"/>
      <c r="D335" s="224" t="s">
        <v>142</v>
      </c>
      <c r="F335" s="225" t="s">
        <v>538</v>
      </c>
      <c r="I335" s="226"/>
      <c r="L335" s="47"/>
      <c r="M335" s="227"/>
      <c r="N335" s="48"/>
      <c r="O335" s="48"/>
      <c r="P335" s="48"/>
      <c r="Q335" s="48"/>
      <c r="R335" s="48"/>
      <c r="S335" s="48"/>
      <c r="T335" s="86"/>
      <c r="AT335" s="25" t="s">
        <v>142</v>
      </c>
      <c r="AU335" s="25" t="s">
        <v>87</v>
      </c>
    </row>
    <row r="336" s="1" customFormat="1" ht="16.5" customHeight="1">
      <c r="B336" s="211"/>
      <c r="C336" s="254" t="s">
        <v>539</v>
      </c>
      <c r="D336" s="254" t="s">
        <v>254</v>
      </c>
      <c r="E336" s="255" t="s">
        <v>540</v>
      </c>
      <c r="F336" s="256" t="s">
        <v>541</v>
      </c>
      <c r="G336" s="257" t="s">
        <v>243</v>
      </c>
      <c r="H336" s="258">
        <v>19.800000000000001</v>
      </c>
      <c r="I336" s="259"/>
      <c r="J336" s="260">
        <f>ROUND(I336*H336,2)</f>
        <v>0</v>
      </c>
      <c r="K336" s="256" t="s">
        <v>194</v>
      </c>
      <c r="L336" s="261"/>
      <c r="M336" s="262" t="s">
        <v>5</v>
      </c>
      <c r="N336" s="263" t="s">
        <v>48</v>
      </c>
      <c r="O336" s="48"/>
      <c r="P336" s="221">
        <f>O336*H336</f>
        <v>0</v>
      </c>
      <c r="Q336" s="221">
        <v>0.0040000000000000001</v>
      </c>
      <c r="R336" s="221">
        <f>Q336*H336</f>
        <v>0.079200000000000007</v>
      </c>
      <c r="S336" s="221">
        <v>0</v>
      </c>
      <c r="T336" s="222">
        <f>S336*H336</f>
        <v>0</v>
      </c>
      <c r="AR336" s="25" t="s">
        <v>397</v>
      </c>
      <c r="AT336" s="25" t="s">
        <v>254</v>
      </c>
      <c r="AU336" s="25" t="s">
        <v>87</v>
      </c>
      <c r="AY336" s="25" t="s">
        <v>135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25" t="s">
        <v>84</v>
      </c>
      <c r="BK336" s="223">
        <f>ROUND(I336*H336,2)</f>
        <v>0</v>
      </c>
      <c r="BL336" s="25" t="s">
        <v>299</v>
      </c>
      <c r="BM336" s="25" t="s">
        <v>542</v>
      </c>
    </row>
    <row r="337" s="1" customFormat="1">
      <c r="B337" s="47"/>
      <c r="D337" s="224" t="s">
        <v>142</v>
      </c>
      <c r="F337" s="225" t="s">
        <v>541</v>
      </c>
      <c r="I337" s="226"/>
      <c r="L337" s="47"/>
      <c r="M337" s="227"/>
      <c r="N337" s="48"/>
      <c r="O337" s="48"/>
      <c r="P337" s="48"/>
      <c r="Q337" s="48"/>
      <c r="R337" s="48"/>
      <c r="S337" s="48"/>
      <c r="T337" s="86"/>
      <c r="AT337" s="25" t="s">
        <v>142</v>
      </c>
      <c r="AU337" s="25" t="s">
        <v>87</v>
      </c>
    </row>
    <row r="338" s="13" customFormat="1">
      <c r="B338" s="238"/>
      <c r="D338" s="224" t="s">
        <v>197</v>
      </c>
      <c r="E338" s="239" t="s">
        <v>5</v>
      </c>
      <c r="F338" s="240" t="s">
        <v>543</v>
      </c>
      <c r="H338" s="241">
        <v>18</v>
      </c>
      <c r="I338" s="242"/>
      <c r="L338" s="238"/>
      <c r="M338" s="243"/>
      <c r="N338" s="244"/>
      <c r="O338" s="244"/>
      <c r="P338" s="244"/>
      <c r="Q338" s="244"/>
      <c r="R338" s="244"/>
      <c r="S338" s="244"/>
      <c r="T338" s="245"/>
      <c r="AT338" s="239" t="s">
        <v>197</v>
      </c>
      <c r="AU338" s="239" t="s">
        <v>87</v>
      </c>
      <c r="AV338" s="13" t="s">
        <v>87</v>
      </c>
      <c r="AW338" s="13" t="s">
        <v>40</v>
      </c>
      <c r="AX338" s="13" t="s">
        <v>77</v>
      </c>
      <c r="AY338" s="239" t="s">
        <v>135</v>
      </c>
    </row>
    <row r="339" s="13" customFormat="1">
      <c r="B339" s="238"/>
      <c r="D339" s="224" t="s">
        <v>197</v>
      </c>
      <c r="E339" s="239" t="s">
        <v>5</v>
      </c>
      <c r="F339" s="240" t="s">
        <v>544</v>
      </c>
      <c r="H339" s="241">
        <v>1.8</v>
      </c>
      <c r="I339" s="242"/>
      <c r="L339" s="238"/>
      <c r="M339" s="243"/>
      <c r="N339" s="244"/>
      <c r="O339" s="244"/>
      <c r="P339" s="244"/>
      <c r="Q339" s="244"/>
      <c r="R339" s="244"/>
      <c r="S339" s="244"/>
      <c r="T339" s="245"/>
      <c r="AT339" s="239" t="s">
        <v>197</v>
      </c>
      <c r="AU339" s="239" t="s">
        <v>87</v>
      </c>
      <c r="AV339" s="13" t="s">
        <v>87</v>
      </c>
      <c r="AW339" s="13" t="s">
        <v>40</v>
      </c>
      <c r="AX339" s="13" t="s">
        <v>77</v>
      </c>
      <c r="AY339" s="239" t="s">
        <v>135</v>
      </c>
    </row>
    <row r="340" s="14" customFormat="1">
      <c r="B340" s="246"/>
      <c r="D340" s="224" t="s">
        <v>197</v>
      </c>
      <c r="E340" s="247" t="s">
        <v>5</v>
      </c>
      <c r="F340" s="248" t="s">
        <v>200</v>
      </c>
      <c r="H340" s="249">
        <v>19.800000000000001</v>
      </c>
      <c r="I340" s="250"/>
      <c r="L340" s="246"/>
      <c r="M340" s="251"/>
      <c r="N340" s="252"/>
      <c r="O340" s="252"/>
      <c r="P340" s="252"/>
      <c r="Q340" s="252"/>
      <c r="R340" s="252"/>
      <c r="S340" s="252"/>
      <c r="T340" s="253"/>
      <c r="AT340" s="247" t="s">
        <v>197</v>
      </c>
      <c r="AU340" s="247" t="s">
        <v>87</v>
      </c>
      <c r="AV340" s="14" t="s">
        <v>134</v>
      </c>
      <c r="AW340" s="14" t="s">
        <v>40</v>
      </c>
      <c r="AX340" s="14" t="s">
        <v>84</v>
      </c>
      <c r="AY340" s="247" t="s">
        <v>135</v>
      </c>
    </row>
    <row r="341" s="1" customFormat="1" ht="16.5" customHeight="1">
      <c r="B341" s="211"/>
      <c r="C341" s="254" t="s">
        <v>545</v>
      </c>
      <c r="D341" s="254" t="s">
        <v>254</v>
      </c>
      <c r="E341" s="255" t="s">
        <v>546</v>
      </c>
      <c r="F341" s="256" t="s">
        <v>547</v>
      </c>
      <c r="G341" s="257" t="s">
        <v>439</v>
      </c>
      <c r="H341" s="258">
        <v>24</v>
      </c>
      <c r="I341" s="259"/>
      <c r="J341" s="260">
        <f>ROUND(I341*H341,2)</f>
        <v>0</v>
      </c>
      <c r="K341" s="256" t="s">
        <v>194</v>
      </c>
      <c r="L341" s="261"/>
      <c r="M341" s="262" t="s">
        <v>5</v>
      </c>
      <c r="N341" s="263" t="s">
        <v>48</v>
      </c>
      <c r="O341" s="48"/>
      <c r="P341" s="221">
        <f>O341*H341</f>
        <v>0</v>
      </c>
      <c r="Q341" s="221">
        <v>6.0000000000000002E-05</v>
      </c>
      <c r="R341" s="221">
        <f>Q341*H341</f>
        <v>0.0014400000000000001</v>
      </c>
      <c r="S341" s="221">
        <v>0</v>
      </c>
      <c r="T341" s="222">
        <f>S341*H341</f>
        <v>0</v>
      </c>
      <c r="AR341" s="25" t="s">
        <v>397</v>
      </c>
      <c r="AT341" s="25" t="s">
        <v>254</v>
      </c>
      <c r="AU341" s="25" t="s">
        <v>87</v>
      </c>
      <c r="AY341" s="25" t="s">
        <v>135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25" t="s">
        <v>84</v>
      </c>
      <c r="BK341" s="223">
        <f>ROUND(I341*H341,2)</f>
        <v>0</v>
      </c>
      <c r="BL341" s="25" t="s">
        <v>299</v>
      </c>
      <c r="BM341" s="25" t="s">
        <v>548</v>
      </c>
    </row>
    <row r="342" s="1" customFormat="1">
      <c r="B342" s="47"/>
      <c r="D342" s="224" t="s">
        <v>142</v>
      </c>
      <c r="F342" s="225" t="s">
        <v>549</v>
      </c>
      <c r="I342" s="226"/>
      <c r="L342" s="47"/>
      <c r="M342" s="227"/>
      <c r="N342" s="48"/>
      <c r="O342" s="48"/>
      <c r="P342" s="48"/>
      <c r="Q342" s="48"/>
      <c r="R342" s="48"/>
      <c r="S342" s="48"/>
      <c r="T342" s="86"/>
      <c r="AT342" s="25" t="s">
        <v>142</v>
      </c>
      <c r="AU342" s="25" t="s">
        <v>87</v>
      </c>
    </row>
    <row r="343" s="1" customFormat="1" ht="16.5" customHeight="1">
      <c r="B343" s="211"/>
      <c r="C343" s="212" t="s">
        <v>550</v>
      </c>
      <c r="D343" s="212" t="s">
        <v>137</v>
      </c>
      <c r="E343" s="213" t="s">
        <v>551</v>
      </c>
      <c r="F343" s="214" t="s">
        <v>552</v>
      </c>
      <c r="G343" s="215" t="s">
        <v>383</v>
      </c>
      <c r="H343" s="216">
        <v>1.774</v>
      </c>
      <c r="I343" s="217"/>
      <c r="J343" s="218">
        <f>ROUND(I343*H343,2)</f>
        <v>0</v>
      </c>
      <c r="K343" s="214" t="s">
        <v>194</v>
      </c>
      <c r="L343" s="47"/>
      <c r="M343" s="219" t="s">
        <v>5</v>
      </c>
      <c r="N343" s="220" t="s">
        <v>48</v>
      </c>
      <c r="O343" s="48"/>
      <c r="P343" s="221">
        <f>O343*H343</f>
        <v>0</v>
      </c>
      <c r="Q343" s="221">
        <v>0</v>
      </c>
      <c r="R343" s="221">
        <f>Q343*H343</f>
        <v>0</v>
      </c>
      <c r="S343" s="221">
        <v>0</v>
      </c>
      <c r="T343" s="222">
        <f>S343*H343</f>
        <v>0</v>
      </c>
      <c r="AR343" s="25" t="s">
        <v>299</v>
      </c>
      <c r="AT343" s="25" t="s">
        <v>137</v>
      </c>
      <c r="AU343" s="25" t="s">
        <v>87</v>
      </c>
      <c r="AY343" s="25" t="s">
        <v>135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25" t="s">
        <v>84</v>
      </c>
      <c r="BK343" s="223">
        <f>ROUND(I343*H343,2)</f>
        <v>0</v>
      </c>
      <c r="BL343" s="25" t="s">
        <v>299</v>
      </c>
      <c r="BM343" s="25" t="s">
        <v>553</v>
      </c>
    </row>
    <row r="344" s="1" customFormat="1">
      <c r="B344" s="47"/>
      <c r="D344" s="224" t="s">
        <v>142</v>
      </c>
      <c r="F344" s="225" t="s">
        <v>554</v>
      </c>
      <c r="I344" s="226"/>
      <c r="L344" s="47"/>
      <c r="M344" s="227"/>
      <c r="N344" s="48"/>
      <c r="O344" s="48"/>
      <c r="P344" s="48"/>
      <c r="Q344" s="48"/>
      <c r="R344" s="48"/>
      <c r="S344" s="48"/>
      <c r="T344" s="86"/>
      <c r="AT344" s="25" t="s">
        <v>142</v>
      </c>
      <c r="AU344" s="25" t="s">
        <v>87</v>
      </c>
    </row>
    <row r="345" s="11" customFormat="1" ht="29.88" customHeight="1">
      <c r="B345" s="198"/>
      <c r="D345" s="199" t="s">
        <v>76</v>
      </c>
      <c r="E345" s="209" t="s">
        <v>555</v>
      </c>
      <c r="F345" s="209" t="s">
        <v>556</v>
      </c>
      <c r="I345" s="201"/>
      <c r="J345" s="210">
        <f>BK345</f>
        <v>0</v>
      </c>
      <c r="L345" s="198"/>
      <c r="M345" s="203"/>
      <c r="N345" s="204"/>
      <c r="O345" s="204"/>
      <c r="P345" s="205">
        <f>SUM(P346:P357)</f>
        <v>0</v>
      </c>
      <c r="Q345" s="204"/>
      <c r="R345" s="205">
        <f>SUM(R346:R357)</f>
        <v>0.33999999999999997</v>
      </c>
      <c r="S345" s="204"/>
      <c r="T345" s="206">
        <f>SUM(T346:T357)</f>
        <v>0</v>
      </c>
      <c r="AR345" s="199" t="s">
        <v>87</v>
      </c>
      <c r="AT345" s="207" t="s">
        <v>76</v>
      </c>
      <c r="AU345" s="207" t="s">
        <v>84</v>
      </c>
      <c r="AY345" s="199" t="s">
        <v>135</v>
      </c>
      <c r="BK345" s="208">
        <f>SUM(BK346:BK357)</f>
        <v>0</v>
      </c>
    </row>
    <row r="346" s="1" customFormat="1" ht="25.5" customHeight="1">
      <c r="B346" s="211"/>
      <c r="C346" s="212" t="s">
        <v>557</v>
      </c>
      <c r="D346" s="212" t="s">
        <v>137</v>
      </c>
      <c r="E346" s="213" t="s">
        <v>558</v>
      </c>
      <c r="F346" s="214" t="s">
        <v>559</v>
      </c>
      <c r="G346" s="215" t="s">
        <v>439</v>
      </c>
      <c r="H346" s="216">
        <v>6</v>
      </c>
      <c r="I346" s="217"/>
      <c r="J346" s="218">
        <f>ROUND(I346*H346,2)</f>
        <v>0</v>
      </c>
      <c r="K346" s="214" t="s">
        <v>5</v>
      </c>
      <c r="L346" s="47"/>
      <c r="M346" s="219" t="s">
        <v>5</v>
      </c>
      <c r="N346" s="220" t="s">
        <v>48</v>
      </c>
      <c r="O346" s="48"/>
      <c r="P346" s="221">
        <f>O346*H346</f>
        <v>0</v>
      </c>
      <c r="Q346" s="221">
        <v>0</v>
      </c>
      <c r="R346" s="221">
        <f>Q346*H346</f>
        <v>0</v>
      </c>
      <c r="S346" s="221">
        <v>0</v>
      </c>
      <c r="T346" s="222">
        <f>S346*H346</f>
        <v>0</v>
      </c>
      <c r="AR346" s="25" t="s">
        <v>299</v>
      </c>
      <c r="AT346" s="25" t="s">
        <v>137</v>
      </c>
      <c r="AU346" s="25" t="s">
        <v>87</v>
      </c>
      <c r="AY346" s="25" t="s">
        <v>135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25" t="s">
        <v>84</v>
      </c>
      <c r="BK346" s="223">
        <f>ROUND(I346*H346,2)</f>
        <v>0</v>
      </c>
      <c r="BL346" s="25" t="s">
        <v>299</v>
      </c>
      <c r="BM346" s="25" t="s">
        <v>560</v>
      </c>
    </row>
    <row r="347" s="1" customFormat="1" ht="25.5" customHeight="1">
      <c r="B347" s="211"/>
      <c r="C347" s="212" t="s">
        <v>561</v>
      </c>
      <c r="D347" s="212" t="s">
        <v>137</v>
      </c>
      <c r="E347" s="213" t="s">
        <v>562</v>
      </c>
      <c r="F347" s="214" t="s">
        <v>563</v>
      </c>
      <c r="G347" s="215" t="s">
        <v>439</v>
      </c>
      <c r="H347" s="216">
        <v>6</v>
      </c>
      <c r="I347" s="217"/>
      <c r="J347" s="218">
        <f>ROUND(I347*H347,2)</f>
        <v>0</v>
      </c>
      <c r="K347" s="214" t="s">
        <v>5</v>
      </c>
      <c r="L347" s="47"/>
      <c r="M347" s="219" t="s">
        <v>5</v>
      </c>
      <c r="N347" s="220" t="s">
        <v>48</v>
      </c>
      <c r="O347" s="48"/>
      <c r="P347" s="221">
        <f>O347*H347</f>
        <v>0</v>
      </c>
      <c r="Q347" s="221">
        <v>0</v>
      </c>
      <c r="R347" s="221">
        <f>Q347*H347</f>
        <v>0</v>
      </c>
      <c r="S347" s="221">
        <v>0</v>
      </c>
      <c r="T347" s="222">
        <f>S347*H347</f>
        <v>0</v>
      </c>
      <c r="AR347" s="25" t="s">
        <v>299</v>
      </c>
      <c r="AT347" s="25" t="s">
        <v>137</v>
      </c>
      <c r="AU347" s="25" t="s">
        <v>87</v>
      </c>
      <c r="AY347" s="25" t="s">
        <v>135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25" t="s">
        <v>84</v>
      </c>
      <c r="BK347" s="223">
        <f>ROUND(I347*H347,2)</f>
        <v>0</v>
      </c>
      <c r="BL347" s="25" t="s">
        <v>299</v>
      </c>
      <c r="BM347" s="25" t="s">
        <v>564</v>
      </c>
    </row>
    <row r="348" s="1" customFormat="1" ht="25.5" customHeight="1">
      <c r="B348" s="211"/>
      <c r="C348" s="212" t="s">
        <v>565</v>
      </c>
      <c r="D348" s="212" t="s">
        <v>137</v>
      </c>
      <c r="E348" s="213" t="s">
        <v>566</v>
      </c>
      <c r="F348" s="214" t="s">
        <v>567</v>
      </c>
      <c r="G348" s="215" t="s">
        <v>439</v>
      </c>
      <c r="H348" s="216">
        <v>6</v>
      </c>
      <c r="I348" s="217"/>
      <c r="J348" s="218">
        <f>ROUND(I348*H348,2)</f>
        <v>0</v>
      </c>
      <c r="K348" s="214" t="s">
        <v>5</v>
      </c>
      <c r="L348" s="47"/>
      <c r="M348" s="219" t="s">
        <v>5</v>
      </c>
      <c r="N348" s="220" t="s">
        <v>48</v>
      </c>
      <c r="O348" s="48"/>
      <c r="P348" s="221">
        <f>O348*H348</f>
        <v>0</v>
      </c>
      <c r="Q348" s="221">
        <v>0</v>
      </c>
      <c r="R348" s="221">
        <f>Q348*H348</f>
        <v>0</v>
      </c>
      <c r="S348" s="221">
        <v>0</v>
      </c>
      <c r="T348" s="222">
        <f>S348*H348</f>
        <v>0</v>
      </c>
      <c r="AR348" s="25" t="s">
        <v>299</v>
      </c>
      <c r="AT348" s="25" t="s">
        <v>137</v>
      </c>
      <c r="AU348" s="25" t="s">
        <v>87</v>
      </c>
      <c r="AY348" s="25" t="s">
        <v>135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25" t="s">
        <v>84</v>
      </c>
      <c r="BK348" s="223">
        <f>ROUND(I348*H348,2)</f>
        <v>0</v>
      </c>
      <c r="BL348" s="25" t="s">
        <v>299</v>
      </c>
      <c r="BM348" s="25" t="s">
        <v>568</v>
      </c>
    </row>
    <row r="349" s="1" customFormat="1" ht="25.5" customHeight="1">
      <c r="B349" s="211"/>
      <c r="C349" s="212" t="s">
        <v>569</v>
      </c>
      <c r="D349" s="212" t="s">
        <v>137</v>
      </c>
      <c r="E349" s="213" t="s">
        <v>570</v>
      </c>
      <c r="F349" s="214" t="s">
        <v>571</v>
      </c>
      <c r="G349" s="215" t="s">
        <v>439</v>
      </c>
      <c r="H349" s="216">
        <v>6</v>
      </c>
      <c r="I349" s="217"/>
      <c r="J349" s="218">
        <f>ROUND(I349*H349,2)</f>
        <v>0</v>
      </c>
      <c r="K349" s="214" t="s">
        <v>5</v>
      </c>
      <c r="L349" s="47"/>
      <c r="M349" s="219" t="s">
        <v>5</v>
      </c>
      <c r="N349" s="220" t="s">
        <v>48</v>
      </c>
      <c r="O349" s="48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AR349" s="25" t="s">
        <v>299</v>
      </c>
      <c r="AT349" s="25" t="s">
        <v>137</v>
      </c>
      <c r="AU349" s="25" t="s">
        <v>87</v>
      </c>
      <c r="AY349" s="25" t="s">
        <v>135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25" t="s">
        <v>84</v>
      </c>
      <c r="BK349" s="223">
        <f>ROUND(I349*H349,2)</f>
        <v>0</v>
      </c>
      <c r="BL349" s="25" t="s">
        <v>299</v>
      </c>
      <c r="BM349" s="25" t="s">
        <v>572</v>
      </c>
    </row>
    <row r="350" s="1" customFormat="1" ht="16.5" customHeight="1">
      <c r="B350" s="211"/>
      <c r="C350" s="212" t="s">
        <v>573</v>
      </c>
      <c r="D350" s="212" t="s">
        <v>137</v>
      </c>
      <c r="E350" s="213" t="s">
        <v>574</v>
      </c>
      <c r="F350" s="214" t="s">
        <v>575</v>
      </c>
      <c r="G350" s="215" t="s">
        <v>439</v>
      </c>
      <c r="H350" s="216">
        <v>1</v>
      </c>
      <c r="I350" s="217"/>
      <c r="J350" s="218">
        <f>ROUND(I350*H350,2)</f>
        <v>0</v>
      </c>
      <c r="K350" s="214" t="s">
        <v>194</v>
      </c>
      <c r="L350" s="47"/>
      <c r="M350" s="219" t="s">
        <v>5</v>
      </c>
      <c r="N350" s="220" t="s">
        <v>48</v>
      </c>
      <c r="O350" s="48"/>
      <c r="P350" s="221">
        <f>O350*H350</f>
        <v>0</v>
      </c>
      <c r="Q350" s="221">
        <v>0</v>
      </c>
      <c r="R350" s="221">
        <f>Q350*H350</f>
        <v>0</v>
      </c>
      <c r="S350" s="221">
        <v>0</v>
      </c>
      <c r="T350" s="222">
        <f>S350*H350</f>
        <v>0</v>
      </c>
      <c r="AR350" s="25" t="s">
        <v>299</v>
      </c>
      <c r="AT350" s="25" t="s">
        <v>137</v>
      </c>
      <c r="AU350" s="25" t="s">
        <v>87</v>
      </c>
      <c r="AY350" s="25" t="s">
        <v>135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25" t="s">
        <v>84</v>
      </c>
      <c r="BK350" s="223">
        <f>ROUND(I350*H350,2)</f>
        <v>0</v>
      </c>
      <c r="BL350" s="25" t="s">
        <v>299</v>
      </c>
      <c r="BM350" s="25" t="s">
        <v>576</v>
      </c>
    </row>
    <row r="351" s="1" customFormat="1">
      <c r="B351" s="47"/>
      <c r="D351" s="224" t="s">
        <v>142</v>
      </c>
      <c r="F351" s="225" t="s">
        <v>577</v>
      </c>
      <c r="I351" s="226"/>
      <c r="L351" s="47"/>
      <c r="M351" s="227"/>
      <c r="N351" s="48"/>
      <c r="O351" s="48"/>
      <c r="P351" s="48"/>
      <c r="Q351" s="48"/>
      <c r="R351" s="48"/>
      <c r="S351" s="48"/>
      <c r="T351" s="86"/>
      <c r="AT351" s="25" t="s">
        <v>142</v>
      </c>
      <c r="AU351" s="25" t="s">
        <v>87</v>
      </c>
    </row>
    <row r="352" s="1" customFormat="1" ht="16.5" customHeight="1">
      <c r="B352" s="211"/>
      <c r="C352" s="254" t="s">
        <v>578</v>
      </c>
      <c r="D352" s="254" t="s">
        <v>254</v>
      </c>
      <c r="E352" s="255" t="s">
        <v>579</v>
      </c>
      <c r="F352" s="256" t="s">
        <v>580</v>
      </c>
      <c r="G352" s="257" t="s">
        <v>439</v>
      </c>
      <c r="H352" s="258">
        <v>1</v>
      </c>
      <c r="I352" s="259"/>
      <c r="J352" s="260">
        <f>ROUND(I352*H352,2)</f>
        <v>0</v>
      </c>
      <c r="K352" s="256" t="s">
        <v>5</v>
      </c>
      <c r="L352" s="261"/>
      <c r="M352" s="262" t="s">
        <v>5</v>
      </c>
      <c r="N352" s="263" t="s">
        <v>48</v>
      </c>
      <c r="O352" s="48"/>
      <c r="P352" s="221">
        <f>O352*H352</f>
        <v>0</v>
      </c>
      <c r="Q352" s="221">
        <v>0.14499999999999999</v>
      </c>
      <c r="R352" s="221">
        <f>Q352*H352</f>
        <v>0.14499999999999999</v>
      </c>
      <c r="S352" s="221">
        <v>0</v>
      </c>
      <c r="T352" s="222">
        <f>S352*H352</f>
        <v>0</v>
      </c>
      <c r="AR352" s="25" t="s">
        <v>397</v>
      </c>
      <c r="AT352" s="25" t="s">
        <v>254</v>
      </c>
      <c r="AU352" s="25" t="s">
        <v>87</v>
      </c>
      <c r="AY352" s="25" t="s">
        <v>135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25" t="s">
        <v>84</v>
      </c>
      <c r="BK352" s="223">
        <f>ROUND(I352*H352,2)</f>
        <v>0</v>
      </c>
      <c r="BL352" s="25" t="s">
        <v>299</v>
      </c>
      <c r="BM352" s="25" t="s">
        <v>581</v>
      </c>
    </row>
    <row r="353" s="1" customFormat="1" ht="16.5" customHeight="1">
      <c r="B353" s="211"/>
      <c r="C353" s="212" t="s">
        <v>582</v>
      </c>
      <c r="D353" s="212" t="s">
        <v>137</v>
      </c>
      <c r="E353" s="213" t="s">
        <v>583</v>
      </c>
      <c r="F353" s="214" t="s">
        <v>584</v>
      </c>
      <c r="G353" s="215" t="s">
        <v>439</v>
      </c>
      <c r="H353" s="216">
        <v>1</v>
      </c>
      <c r="I353" s="217"/>
      <c r="J353" s="218">
        <f>ROUND(I353*H353,2)</f>
        <v>0</v>
      </c>
      <c r="K353" s="214" t="s">
        <v>194</v>
      </c>
      <c r="L353" s="47"/>
      <c r="M353" s="219" t="s">
        <v>5</v>
      </c>
      <c r="N353" s="220" t="s">
        <v>48</v>
      </c>
      <c r="O353" s="48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AR353" s="25" t="s">
        <v>299</v>
      </c>
      <c r="AT353" s="25" t="s">
        <v>137</v>
      </c>
      <c r="AU353" s="25" t="s">
        <v>87</v>
      </c>
      <c r="AY353" s="25" t="s">
        <v>135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25" t="s">
        <v>84</v>
      </c>
      <c r="BK353" s="223">
        <f>ROUND(I353*H353,2)</f>
        <v>0</v>
      </c>
      <c r="BL353" s="25" t="s">
        <v>299</v>
      </c>
      <c r="BM353" s="25" t="s">
        <v>585</v>
      </c>
    </row>
    <row r="354" s="1" customFormat="1">
      <c r="B354" s="47"/>
      <c r="D354" s="224" t="s">
        <v>142</v>
      </c>
      <c r="F354" s="225" t="s">
        <v>586</v>
      </c>
      <c r="I354" s="226"/>
      <c r="L354" s="47"/>
      <c r="M354" s="227"/>
      <c r="N354" s="48"/>
      <c r="O354" s="48"/>
      <c r="P354" s="48"/>
      <c r="Q354" s="48"/>
      <c r="R354" s="48"/>
      <c r="S354" s="48"/>
      <c r="T354" s="86"/>
      <c r="AT354" s="25" t="s">
        <v>142</v>
      </c>
      <c r="AU354" s="25" t="s">
        <v>87</v>
      </c>
    </row>
    <row r="355" s="1" customFormat="1" ht="16.5" customHeight="1">
      <c r="B355" s="211"/>
      <c r="C355" s="254" t="s">
        <v>587</v>
      </c>
      <c r="D355" s="254" t="s">
        <v>254</v>
      </c>
      <c r="E355" s="255" t="s">
        <v>588</v>
      </c>
      <c r="F355" s="256" t="s">
        <v>589</v>
      </c>
      <c r="G355" s="257" t="s">
        <v>439</v>
      </c>
      <c r="H355" s="258">
        <v>1</v>
      </c>
      <c r="I355" s="259"/>
      <c r="J355" s="260">
        <f>ROUND(I355*H355,2)</f>
        <v>0</v>
      </c>
      <c r="K355" s="256" t="s">
        <v>5</v>
      </c>
      <c r="L355" s="261"/>
      <c r="M355" s="262" t="s">
        <v>5</v>
      </c>
      <c r="N355" s="263" t="s">
        <v>48</v>
      </c>
      <c r="O355" s="48"/>
      <c r="P355" s="221">
        <f>O355*H355</f>
        <v>0</v>
      </c>
      <c r="Q355" s="221">
        <v>0.19500000000000001</v>
      </c>
      <c r="R355" s="221">
        <f>Q355*H355</f>
        <v>0.19500000000000001</v>
      </c>
      <c r="S355" s="221">
        <v>0</v>
      </c>
      <c r="T355" s="222">
        <f>S355*H355</f>
        <v>0</v>
      </c>
      <c r="AR355" s="25" t="s">
        <v>397</v>
      </c>
      <c r="AT355" s="25" t="s">
        <v>254</v>
      </c>
      <c r="AU355" s="25" t="s">
        <v>87</v>
      </c>
      <c r="AY355" s="25" t="s">
        <v>135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25" t="s">
        <v>84</v>
      </c>
      <c r="BK355" s="223">
        <f>ROUND(I355*H355,2)</f>
        <v>0</v>
      </c>
      <c r="BL355" s="25" t="s">
        <v>299</v>
      </c>
      <c r="BM355" s="25" t="s">
        <v>590</v>
      </c>
    </row>
    <row r="356" s="1" customFormat="1" ht="16.5" customHeight="1">
      <c r="B356" s="211"/>
      <c r="C356" s="212" t="s">
        <v>591</v>
      </c>
      <c r="D356" s="212" t="s">
        <v>137</v>
      </c>
      <c r="E356" s="213" t="s">
        <v>592</v>
      </c>
      <c r="F356" s="214" t="s">
        <v>593</v>
      </c>
      <c r="G356" s="215" t="s">
        <v>383</v>
      </c>
      <c r="H356" s="216">
        <v>0.34000000000000002</v>
      </c>
      <c r="I356" s="217"/>
      <c r="J356" s="218">
        <f>ROUND(I356*H356,2)</f>
        <v>0</v>
      </c>
      <c r="K356" s="214" t="s">
        <v>194</v>
      </c>
      <c r="L356" s="47"/>
      <c r="M356" s="219" t="s">
        <v>5</v>
      </c>
      <c r="N356" s="220" t="s">
        <v>48</v>
      </c>
      <c r="O356" s="48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AR356" s="25" t="s">
        <v>299</v>
      </c>
      <c r="AT356" s="25" t="s">
        <v>137</v>
      </c>
      <c r="AU356" s="25" t="s">
        <v>87</v>
      </c>
      <c r="AY356" s="25" t="s">
        <v>135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25" t="s">
        <v>84</v>
      </c>
      <c r="BK356" s="223">
        <f>ROUND(I356*H356,2)</f>
        <v>0</v>
      </c>
      <c r="BL356" s="25" t="s">
        <v>299</v>
      </c>
      <c r="BM356" s="25" t="s">
        <v>594</v>
      </c>
    </row>
    <row r="357" s="1" customFormat="1">
      <c r="B357" s="47"/>
      <c r="D357" s="224" t="s">
        <v>142</v>
      </c>
      <c r="F357" s="225" t="s">
        <v>595</v>
      </c>
      <c r="I357" s="226"/>
      <c r="L357" s="47"/>
      <c r="M357" s="227"/>
      <c r="N357" s="48"/>
      <c r="O357" s="48"/>
      <c r="P357" s="48"/>
      <c r="Q357" s="48"/>
      <c r="R357" s="48"/>
      <c r="S357" s="48"/>
      <c r="T357" s="86"/>
      <c r="AT357" s="25" t="s">
        <v>142</v>
      </c>
      <c r="AU357" s="25" t="s">
        <v>87</v>
      </c>
    </row>
    <row r="358" s="11" customFormat="1" ht="29.88" customHeight="1">
      <c r="B358" s="198"/>
      <c r="D358" s="199" t="s">
        <v>76</v>
      </c>
      <c r="E358" s="209" t="s">
        <v>596</v>
      </c>
      <c r="F358" s="209" t="s">
        <v>597</v>
      </c>
      <c r="I358" s="201"/>
      <c r="J358" s="210">
        <f>BK358</f>
        <v>0</v>
      </c>
      <c r="L358" s="198"/>
      <c r="M358" s="203"/>
      <c r="N358" s="204"/>
      <c r="O358" s="204"/>
      <c r="P358" s="205">
        <f>SUM(P359:P376)</f>
        <v>0</v>
      </c>
      <c r="Q358" s="204"/>
      <c r="R358" s="205">
        <f>SUM(R359:R376)</f>
        <v>0.076142909999999994</v>
      </c>
      <c r="S358" s="204"/>
      <c r="T358" s="206">
        <f>SUM(T359:T376)</f>
        <v>0</v>
      </c>
      <c r="AR358" s="199" t="s">
        <v>87</v>
      </c>
      <c r="AT358" s="207" t="s">
        <v>76</v>
      </c>
      <c r="AU358" s="207" t="s">
        <v>84</v>
      </c>
      <c r="AY358" s="199" t="s">
        <v>135</v>
      </c>
      <c r="BK358" s="208">
        <f>SUM(BK359:BK376)</f>
        <v>0</v>
      </c>
    </row>
    <row r="359" s="1" customFormat="1" ht="25.5" customHeight="1">
      <c r="B359" s="211"/>
      <c r="C359" s="212" t="s">
        <v>598</v>
      </c>
      <c r="D359" s="212" t="s">
        <v>137</v>
      </c>
      <c r="E359" s="213" t="s">
        <v>599</v>
      </c>
      <c r="F359" s="214" t="s">
        <v>600</v>
      </c>
      <c r="G359" s="215" t="s">
        <v>193</v>
      </c>
      <c r="H359" s="216">
        <v>2.4430000000000001</v>
      </c>
      <c r="I359" s="217"/>
      <c r="J359" s="218">
        <f>ROUND(I359*H359,2)</f>
        <v>0</v>
      </c>
      <c r="K359" s="214" t="s">
        <v>194</v>
      </c>
      <c r="L359" s="47"/>
      <c r="M359" s="219" t="s">
        <v>5</v>
      </c>
      <c r="N359" s="220" t="s">
        <v>48</v>
      </c>
      <c r="O359" s="48"/>
      <c r="P359" s="221">
        <f>O359*H359</f>
        <v>0</v>
      </c>
      <c r="Q359" s="221">
        <v>0.0039199999999999999</v>
      </c>
      <c r="R359" s="221">
        <f>Q359*H359</f>
        <v>0.0095765599999999996</v>
      </c>
      <c r="S359" s="221">
        <v>0</v>
      </c>
      <c r="T359" s="222">
        <f>S359*H359</f>
        <v>0</v>
      </c>
      <c r="AR359" s="25" t="s">
        <v>299</v>
      </c>
      <c r="AT359" s="25" t="s">
        <v>137</v>
      </c>
      <c r="AU359" s="25" t="s">
        <v>87</v>
      </c>
      <c r="AY359" s="25" t="s">
        <v>135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25" t="s">
        <v>84</v>
      </c>
      <c r="BK359" s="223">
        <f>ROUND(I359*H359,2)</f>
        <v>0</v>
      </c>
      <c r="BL359" s="25" t="s">
        <v>299</v>
      </c>
      <c r="BM359" s="25" t="s">
        <v>601</v>
      </c>
    </row>
    <row r="360" s="1" customFormat="1">
      <c r="B360" s="47"/>
      <c r="D360" s="224" t="s">
        <v>142</v>
      </c>
      <c r="F360" s="225" t="s">
        <v>602</v>
      </c>
      <c r="I360" s="226"/>
      <c r="L360" s="47"/>
      <c r="M360" s="227"/>
      <c r="N360" s="48"/>
      <c r="O360" s="48"/>
      <c r="P360" s="48"/>
      <c r="Q360" s="48"/>
      <c r="R360" s="48"/>
      <c r="S360" s="48"/>
      <c r="T360" s="86"/>
      <c r="AT360" s="25" t="s">
        <v>142</v>
      </c>
      <c r="AU360" s="25" t="s">
        <v>87</v>
      </c>
    </row>
    <row r="361" s="12" customFormat="1">
      <c r="B361" s="231"/>
      <c r="D361" s="224" t="s">
        <v>197</v>
      </c>
      <c r="E361" s="232" t="s">
        <v>5</v>
      </c>
      <c r="F361" s="233" t="s">
        <v>603</v>
      </c>
      <c r="H361" s="232" t="s">
        <v>5</v>
      </c>
      <c r="I361" s="234"/>
      <c r="L361" s="231"/>
      <c r="M361" s="235"/>
      <c r="N361" s="236"/>
      <c r="O361" s="236"/>
      <c r="P361" s="236"/>
      <c r="Q361" s="236"/>
      <c r="R361" s="236"/>
      <c r="S361" s="236"/>
      <c r="T361" s="237"/>
      <c r="AT361" s="232" t="s">
        <v>197</v>
      </c>
      <c r="AU361" s="232" t="s">
        <v>87</v>
      </c>
      <c r="AV361" s="12" t="s">
        <v>84</v>
      </c>
      <c r="AW361" s="12" t="s">
        <v>40</v>
      </c>
      <c r="AX361" s="12" t="s">
        <v>77</v>
      </c>
      <c r="AY361" s="232" t="s">
        <v>135</v>
      </c>
    </row>
    <row r="362" s="13" customFormat="1">
      <c r="B362" s="238"/>
      <c r="D362" s="224" t="s">
        <v>197</v>
      </c>
      <c r="E362" s="239" t="s">
        <v>5</v>
      </c>
      <c r="F362" s="240" t="s">
        <v>604</v>
      </c>
      <c r="H362" s="241">
        <v>0.94299999999999995</v>
      </c>
      <c r="I362" s="242"/>
      <c r="L362" s="238"/>
      <c r="M362" s="243"/>
      <c r="N362" s="244"/>
      <c r="O362" s="244"/>
      <c r="P362" s="244"/>
      <c r="Q362" s="244"/>
      <c r="R362" s="244"/>
      <c r="S362" s="244"/>
      <c r="T362" s="245"/>
      <c r="AT362" s="239" t="s">
        <v>197</v>
      </c>
      <c r="AU362" s="239" t="s">
        <v>87</v>
      </c>
      <c r="AV362" s="13" t="s">
        <v>87</v>
      </c>
      <c r="AW362" s="13" t="s">
        <v>40</v>
      </c>
      <c r="AX362" s="13" t="s">
        <v>77</v>
      </c>
      <c r="AY362" s="239" t="s">
        <v>135</v>
      </c>
    </row>
    <row r="363" s="12" customFormat="1">
      <c r="B363" s="231"/>
      <c r="D363" s="224" t="s">
        <v>197</v>
      </c>
      <c r="E363" s="232" t="s">
        <v>5</v>
      </c>
      <c r="F363" s="233" t="s">
        <v>342</v>
      </c>
      <c r="H363" s="232" t="s">
        <v>5</v>
      </c>
      <c r="I363" s="234"/>
      <c r="L363" s="231"/>
      <c r="M363" s="235"/>
      <c r="N363" s="236"/>
      <c r="O363" s="236"/>
      <c r="P363" s="236"/>
      <c r="Q363" s="236"/>
      <c r="R363" s="236"/>
      <c r="S363" s="236"/>
      <c r="T363" s="237"/>
      <c r="AT363" s="232" t="s">
        <v>197</v>
      </c>
      <c r="AU363" s="232" t="s">
        <v>87</v>
      </c>
      <c r="AV363" s="12" t="s">
        <v>84</v>
      </c>
      <c r="AW363" s="12" t="s">
        <v>40</v>
      </c>
      <c r="AX363" s="12" t="s">
        <v>77</v>
      </c>
      <c r="AY363" s="232" t="s">
        <v>135</v>
      </c>
    </row>
    <row r="364" s="13" customFormat="1">
      <c r="B364" s="238"/>
      <c r="D364" s="224" t="s">
        <v>197</v>
      </c>
      <c r="E364" s="239" t="s">
        <v>5</v>
      </c>
      <c r="F364" s="240" t="s">
        <v>343</v>
      </c>
      <c r="H364" s="241">
        <v>1.5</v>
      </c>
      <c r="I364" s="242"/>
      <c r="L364" s="238"/>
      <c r="M364" s="243"/>
      <c r="N364" s="244"/>
      <c r="O364" s="244"/>
      <c r="P364" s="244"/>
      <c r="Q364" s="244"/>
      <c r="R364" s="244"/>
      <c r="S364" s="244"/>
      <c r="T364" s="245"/>
      <c r="AT364" s="239" t="s">
        <v>197</v>
      </c>
      <c r="AU364" s="239" t="s">
        <v>87</v>
      </c>
      <c r="AV364" s="13" t="s">
        <v>87</v>
      </c>
      <c r="AW364" s="13" t="s">
        <v>40</v>
      </c>
      <c r="AX364" s="13" t="s">
        <v>77</v>
      </c>
      <c r="AY364" s="239" t="s">
        <v>135</v>
      </c>
    </row>
    <row r="365" s="14" customFormat="1">
      <c r="B365" s="246"/>
      <c r="D365" s="224" t="s">
        <v>197</v>
      </c>
      <c r="E365" s="247" t="s">
        <v>5</v>
      </c>
      <c r="F365" s="248" t="s">
        <v>200</v>
      </c>
      <c r="H365" s="249">
        <v>2.4430000000000001</v>
      </c>
      <c r="I365" s="250"/>
      <c r="L365" s="246"/>
      <c r="M365" s="251"/>
      <c r="N365" s="252"/>
      <c r="O365" s="252"/>
      <c r="P365" s="252"/>
      <c r="Q365" s="252"/>
      <c r="R365" s="252"/>
      <c r="S365" s="252"/>
      <c r="T365" s="253"/>
      <c r="AT365" s="247" t="s">
        <v>197</v>
      </c>
      <c r="AU365" s="247" t="s">
        <v>87</v>
      </c>
      <c r="AV365" s="14" t="s">
        <v>134</v>
      </c>
      <c r="AW365" s="14" t="s">
        <v>40</v>
      </c>
      <c r="AX365" s="14" t="s">
        <v>84</v>
      </c>
      <c r="AY365" s="247" t="s">
        <v>135</v>
      </c>
    </row>
    <row r="366" s="1" customFormat="1" ht="16.5" customHeight="1">
      <c r="B366" s="211"/>
      <c r="C366" s="254" t="s">
        <v>605</v>
      </c>
      <c r="D366" s="254" t="s">
        <v>254</v>
      </c>
      <c r="E366" s="255" t="s">
        <v>606</v>
      </c>
      <c r="F366" s="256" t="s">
        <v>607</v>
      </c>
      <c r="G366" s="257" t="s">
        <v>193</v>
      </c>
      <c r="H366" s="258">
        <v>2.6869999999999998</v>
      </c>
      <c r="I366" s="259"/>
      <c r="J366" s="260">
        <f>ROUND(I366*H366,2)</f>
        <v>0</v>
      </c>
      <c r="K366" s="256" t="s">
        <v>5</v>
      </c>
      <c r="L366" s="261"/>
      <c r="M366" s="262" t="s">
        <v>5</v>
      </c>
      <c r="N366" s="263" t="s">
        <v>48</v>
      </c>
      <c r="O366" s="48"/>
      <c r="P366" s="221">
        <f>O366*H366</f>
        <v>0</v>
      </c>
      <c r="Q366" s="221">
        <v>0.017999999999999999</v>
      </c>
      <c r="R366" s="221">
        <f>Q366*H366</f>
        <v>0.048365999999999992</v>
      </c>
      <c r="S366" s="221">
        <v>0</v>
      </c>
      <c r="T366" s="222">
        <f>S366*H366</f>
        <v>0</v>
      </c>
      <c r="AR366" s="25" t="s">
        <v>397</v>
      </c>
      <c r="AT366" s="25" t="s">
        <v>254</v>
      </c>
      <c r="AU366" s="25" t="s">
        <v>87</v>
      </c>
      <c r="AY366" s="25" t="s">
        <v>135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25" t="s">
        <v>84</v>
      </c>
      <c r="BK366" s="223">
        <f>ROUND(I366*H366,2)</f>
        <v>0</v>
      </c>
      <c r="BL366" s="25" t="s">
        <v>299</v>
      </c>
      <c r="BM366" s="25" t="s">
        <v>608</v>
      </c>
    </row>
    <row r="367" s="13" customFormat="1">
      <c r="B367" s="238"/>
      <c r="D367" s="224" t="s">
        <v>197</v>
      </c>
      <c r="E367" s="239" t="s">
        <v>5</v>
      </c>
      <c r="F367" s="240" t="s">
        <v>609</v>
      </c>
      <c r="H367" s="241">
        <v>2.6869999999999998</v>
      </c>
      <c r="I367" s="242"/>
      <c r="L367" s="238"/>
      <c r="M367" s="243"/>
      <c r="N367" s="244"/>
      <c r="O367" s="244"/>
      <c r="P367" s="244"/>
      <c r="Q367" s="244"/>
      <c r="R367" s="244"/>
      <c r="S367" s="244"/>
      <c r="T367" s="245"/>
      <c r="AT367" s="239" t="s">
        <v>197</v>
      </c>
      <c r="AU367" s="239" t="s">
        <v>87</v>
      </c>
      <c r="AV367" s="13" t="s">
        <v>87</v>
      </c>
      <c r="AW367" s="13" t="s">
        <v>40</v>
      </c>
      <c r="AX367" s="13" t="s">
        <v>77</v>
      </c>
      <c r="AY367" s="239" t="s">
        <v>135</v>
      </c>
    </row>
    <row r="368" s="14" customFormat="1">
      <c r="B368" s="246"/>
      <c r="D368" s="224" t="s">
        <v>197</v>
      </c>
      <c r="E368" s="247" t="s">
        <v>5</v>
      </c>
      <c r="F368" s="248" t="s">
        <v>200</v>
      </c>
      <c r="H368" s="249">
        <v>2.6869999999999998</v>
      </c>
      <c r="I368" s="250"/>
      <c r="L368" s="246"/>
      <c r="M368" s="251"/>
      <c r="N368" s="252"/>
      <c r="O368" s="252"/>
      <c r="P368" s="252"/>
      <c r="Q368" s="252"/>
      <c r="R368" s="252"/>
      <c r="S368" s="252"/>
      <c r="T368" s="253"/>
      <c r="AT368" s="247" t="s">
        <v>197</v>
      </c>
      <c r="AU368" s="247" t="s">
        <v>87</v>
      </c>
      <c r="AV368" s="14" t="s">
        <v>134</v>
      </c>
      <c r="AW368" s="14" t="s">
        <v>40</v>
      </c>
      <c r="AX368" s="14" t="s">
        <v>84</v>
      </c>
      <c r="AY368" s="247" t="s">
        <v>135</v>
      </c>
    </row>
    <row r="369" s="1" customFormat="1" ht="16.5" customHeight="1">
      <c r="B369" s="211"/>
      <c r="C369" s="212" t="s">
        <v>610</v>
      </c>
      <c r="D369" s="212" t="s">
        <v>137</v>
      </c>
      <c r="E369" s="213" t="s">
        <v>611</v>
      </c>
      <c r="F369" s="214" t="s">
        <v>612</v>
      </c>
      <c r="G369" s="215" t="s">
        <v>193</v>
      </c>
      <c r="H369" s="216">
        <v>2.4430000000000001</v>
      </c>
      <c r="I369" s="217"/>
      <c r="J369" s="218">
        <f>ROUND(I369*H369,2)</f>
        <v>0</v>
      </c>
      <c r="K369" s="214" t="s">
        <v>194</v>
      </c>
      <c r="L369" s="47"/>
      <c r="M369" s="219" t="s">
        <v>5</v>
      </c>
      <c r="N369" s="220" t="s">
        <v>48</v>
      </c>
      <c r="O369" s="48"/>
      <c r="P369" s="221">
        <f>O369*H369</f>
        <v>0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AR369" s="25" t="s">
        <v>299</v>
      </c>
      <c r="AT369" s="25" t="s">
        <v>137</v>
      </c>
      <c r="AU369" s="25" t="s">
        <v>87</v>
      </c>
      <c r="AY369" s="25" t="s">
        <v>135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25" t="s">
        <v>84</v>
      </c>
      <c r="BK369" s="223">
        <f>ROUND(I369*H369,2)</f>
        <v>0</v>
      </c>
      <c r="BL369" s="25" t="s">
        <v>299</v>
      </c>
      <c r="BM369" s="25" t="s">
        <v>613</v>
      </c>
    </row>
    <row r="370" s="1" customFormat="1">
      <c r="B370" s="47"/>
      <c r="D370" s="224" t="s">
        <v>142</v>
      </c>
      <c r="F370" s="225" t="s">
        <v>614</v>
      </c>
      <c r="I370" s="226"/>
      <c r="L370" s="47"/>
      <c r="M370" s="227"/>
      <c r="N370" s="48"/>
      <c r="O370" s="48"/>
      <c r="P370" s="48"/>
      <c r="Q370" s="48"/>
      <c r="R370" s="48"/>
      <c r="S370" s="48"/>
      <c r="T370" s="86"/>
      <c r="AT370" s="25" t="s">
        <v>142</v>
      </c>
      <c r="AU370" s="25" t="s">
        <v>87</v>
      </c>
    </row>
    <row r="371" s="1" customFormat="1" ht="16.5" customHeight="1">
      <c r="B371" s="211"/>
      <c r="C371" s="212" t="s">
        <v>615</v>
      </c>
      <c r="D371" s="212" t="s">
        <v>137</v>
      </c>
      <c r="E371" s="213" t="s">
        <v>616</v>
      </c>
      <c r="F371" s="214" t="s">
        <v>617</v>
      </c>
      <c r="G371" s="215" t="s">
        <v>193</v>
      </c>
      <c r="H371" s="216">
        <v>2.4430000000000001</v>
      </c>
      <c r="I371" s="217"/>
      <c r="J371" s="218">
        <f>ROUND(I371*H371,2)</f>
        <v>0</v>
      </c>
      <c r="K371" s="214" t="s">
        <v>194</v>
      </c>
      <c r="L371" s="47"/>
      <c r="M371" s="219" t="s">
        <v>5</v>
      </c>
      <c r="N371" s="220" t="s">
        <v>48</v>
      </c>
      <c r="O371" s="48"/>
      <c r="P371" s="221">
        <f>O371*H371</f>
        <v>0</v>
      </c>
      <c r="Q371" s="221">
        <v>0.00029999999999999997</v>
      </c>
      <c r="R371" s="221">
        <f>Q371*H371</f>
        <v>0.00073289999999999998</v>
      </c>
      <c r="S371" s="221">
        <v>0</v>
      </c>
      <c r="T371" s="222">
        <f>S371*H371</f>
        <v>0</v>
      </c>
      <c r="AR371" s="25" t="s">
        <v>299</v>
      </c>
      <c r="AT371" s="25" t="s">
        <v>137</v>
      </c>
      <c r="AU371" s="25" t="s">
        <v>87</v>
      </c>
      <c r="AY371" s="25" t="s">
        <v>135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25" t="s">
        <v>84</v>
      </c>
      <c r="BK371" s="223">
        <f>ROUND(I371*H371,2)</f>
        <v>0</v>
      </c>
      <c r="BL371" s="25" t="s">
        <v>299</v>
      </c>
      <c r="BM371" s="25" t="s">
        <v>618</v>
      </c>
    </row>
    <row r="372" s="1" customFormat="1">
      <c r="B372" s="47"/>
      <c r="D372" s="224" t="s">
        <v>142</v>
      </c>
      <c r="F372" s="225" t="s">
        <v>619</v>
      </c>
      <c r="I372" s="226"/>
      <c r="L372" s="47"/>
      <c r="M372" s="227"/>
      <c r="N372" s="48"/>
      <c r="O372" s="48"/>
      <c r="P372" s="48"/>
      <c r="Q372" s="48"/>
      <c r="R372" s="48"/>
      <c r="S372" s="48"/>
      <c r="T372" s="86"/>
      <c r="AT372" s="25" t="s">
        <v>142</v>
      </c>
      <c r="AU372" s="25" t="s">
        <v>87</v>
      </c>
    </row>
    <row r="373" s="1" customFormat="1" ht="16.5" customHeight="1">
      <c r="B373" s="211"/>
      <c r="C373" s="212" t="s">
        <v>620</v>
      </c>
      <c r="D373" s="212" t="s">
        <v>137</v>
      </c>
      <c r="E373" s="213" t="s">
        <v>621</v>
      </c>
      <c r="F373" s="214" t="s">
        <v>622</v>
      </c>
      <c r="G373" s="215" t="s">
        <v>193</v>
      </c>
      <c r="H373" s="216">
        <v>2.4430000000000001</v>
      </c>
      <c r="I373" s="217"/>
      <c r="J373" s="218">
        <f>ROUND(I373*H373,2)</f>
        <v>0</v>
      </c>
      <c r="K373" s="214" t="s">
        <v>194</v>
      </c>
      <c r="L373" s="47"/>
      <c r="M373" s="219" t="s">
        <v>5</v>
      </c>
      <c r="N373" s="220" t="s">
        <v>48</v>
      </c>
      <c r="O373" s="48"/>
      <c r="P373" s="221">
        <f>O373*H373</f>
        <v>0</v>
      </c>
      <c r="Q373" s="221">
        <v>0.0071500000000000001</v>
      </c>
      <c r="R373" s="221">
        <f>Q373*H373</f>
        <v>0.017467450000000002</v>
      </c>
      <c r="S373" s="221">
        <v>0</v>
      </c>
      <c r="T373" s="222">
        <f>S373*H373</f>
        <v>0</v>
      </c>
      <c r="AR373" s="25" t="s">
        <v>299</v>
      </c>
      <c r="AT373" s="25" t="s">
        <v>137</v>
      </c>
      <c r="AU373" s="25" t="s">
        <v>87</v>
      </c>
      <c r="AY373" s="25" t="s">
        <v>135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25" t="s">
        <v>84</v>
      </c>
      <c r="BK373" s="223">
        <f>ROUND(I373*H373,2)</f>
        <v>0</v>
      </c>
      <c r="BL373" s="25" t="s">
        <v>299</v>
      </c>
      <c r="BM373" s="25" t="s">
        <v>623</v>
      </c>
    </row>
    <row r="374" s="1" customFormat="1">
      <c r="B374" s="47"/>
      <c r="D374" s="224" t="s">
        <v>142</v>
      </c>
      <c r="F374" s="225" t="s">
        <v>624</v>
      </c>
      <c r="I374" s="226"/>
      <c r="L374" s="47"/>
      <c r="M374" s="227"/>
      <c r="N374" s="48"/>
      <c r="O374" s="48"/>
      <c r="P374" s="48"/>
      <c r="Q374" s="48"/>
      <c r="R374" s="48"/>
      <c r="S374" s="48"/>
      <c r="T374" s="86"/>
      <c r="AT374" s="25" t="s">
        <v>142</v>
      </c>
      <c r="AU374" s="25" t="s">
        <v>87</v>
      </c>
    </row>
    <row r="375" s="1" customFormat="1" ht="16.5" customHeight="1">
      <c r="B375" s="211"/>
      <c r="C375" s="212" t="s">
        <v>625</v>
      </c>
      <c r="D375" s="212" t="s">
        <v>137</v>
      </c>
      <c r="E375" s="213" t="s">
        <v>626</v>
      </c>
      <c r="F375" s="214" t="s">
        <v>627</v>
      </c>
      <c r="G375" s="215" t="s">
        <v>383</v>
      </c>
      <c r="H375" s="216">
        <v>0.075999999999999998</v>
      </c>
      <c r="I375" s="217"/>
      <c r="J375" s="218">
        <f>ROUND(I375*H375,2)</f>
        <v>0</v>
      </c>
      <c r="K375" s="214" t="s">
        <v>194</v>
      </c>
      <c r="L375" s="47"/>
      <c r="M375" s="219" t="s">
        <v>5</v>
      </c>
      <c r="N375" s="220" t="s">
        <v>48</v>
      </c>
      <c r="O375" s="48"/>
      <c r="P375" s="221">
        <f>O375*H375</f>
        <v>0</v>
      </c>
      <c r="Q375" s="221">
        <v>0</v>
      </c>
      <c r="R375" s="221">
        <f>Q375*H375</f>
        <v>0</v>
      </c>
      <c r="S375" s="221">
        <v>0</v>
      </c>
      <c r="T375" s="222">
        <f>S375*H375</f>
        <v>0</v>
      </c>
      <c r="AR375" s="25" t="s">
        <v>299</v>
      </c>
      <c r="AT375" s="25" t="s">
        <v>137</v>
      </c>
      <c r="AU375" s="25" t="s">
        <v>87</v>
      </c>
      <c r="AY375" s="25" t="s">
        <v>135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25" t="s">
        <v>84</v>
      </c>
      <c r="BK375" s="223">
        <f>ROUND(I375*H375,2)</f>
        <v>0</v>
      </c>
      <c r="BL375" s="25" t="s">
        <v>299</v>
      </c>
      <c r="BM375" s="25" t="s">
        <v>628</v>
      </c>
    </row>
    <row r="376" s="1" customFormat="1">
      <c r="B376" s="47"/>
      <c r="D376" s="224" t="s">
        <v>142</v>
      </c>
      <c r="F376" s="225" t="s">
        <v>629</v>
      </c>
      <c r="I376" s="226"/>
      <c r="L376" s="47"/>
      <c r="M376" s="227"/>
      <c r="N376" s="48"/>
      <c r="O376" s="48"/>
      <c r="P376" s="48"/>
      <c r="Q376" s="48"/>
      <c r="R376" s="48"/>
      <c r="S376" s="48"/>
      <c r="T376" s="86"/>
      <c r="AT376" s="25" t="s">
        <v>142</v>
      </c>
      <c r="AU376" s="25" t="s">
        <v>87</v>
      </c>
    </row>
    <row r="377" s="11" customFormat="1" ht="29.88" customHeight="1">
      <c r="B377" s="198"/>
      <c r="D377" s="199" t="s">
        <v>76</v>
      </c>
      <c r="E377" s="209" t="s">
        <v>630</v>
      </c>
      <c r="F377" s="209" t="s">
        <v>631</v>
      </c>
      <c r="I377" s="201"/>
      <c r="J377" s="210">
        <f>BK377</f>
        <v>0</v>
      </c>
      <c r="L377" s="198"/>
      <c r="M377" s="203"/>
      <c r="N377" s="204"/>
      <c r="O377" s="204"/>
      <c r="P377" s="205">
        <f>SUM(P378:P393)</f>
        <v>0</v>
      </c>
      <c r="Q377" s="204"/>
      <c r="R377" s="205">
        <f>SUM(R378:R393)</f>
        <v>0.070859999999999992</v>
      </c>
      <c r="S377" s="204"/>
      <c r="T377" s="206">
        <f>SUM(T378:T393)</f>
        <v>0</v>
      </c>
      <c r="AR377" s="199" t="s">
        <v>87</v>
      </c>
      <c r="AT377" s="207" t="s">
        <v>76</v>
      </c>
      <c r="AU377" s="207" t="s">
        <v>84</v>
      </c>
      <c r="AY377" s="199" t="s">
        <v>135</v>
      </c>
      <c r="BK377" s="208">
        <f>SUM(BK378:BK393)</f>
        <v>0</v>
      </c>
    </row>
    <row r="378" s="1" customFormat="1" ht="25.5" customHeight="1">
      <c r="B378" s="211"/>
      <c r="C378" s="212" t="s">
        <v>632</v>
      </c>
      <c r="D378" s="212" t="s">
        <v>137</v>
      </c>
      <c r="E378" s="213" t="s">
        <v>633</v>
      </c>
      <c r="F378" s="214" t="s">
        <v>634</v>
      </c>
      <c r="G378" s="215" t="s">
        <v>193</v>
      </c>
      <c r="H378" s="216">
        <v>3</v>
      </c>
      <c r="I378" s="217"/>
      <c r="J378" s="218">
        <f>ROUND(I378*H378,2)</f>
        <v>0</v>
      </c>
      <c r="K378" s="214" t="s">
        <v>194</v>
      </c>
      <c r="L378" s="47"/>
      <c r="M378" s="219" t="s">
        <v>5</v>
      </c>
      <c r="N378" s="220" t="s">
        <v>48</v>
      </c>
      <c r="O378" s="48"/>
      <c r="P378" s="221">
        <f>O378*H378</f>
        <v>0</v>
      </c>
      <c r="Q378" s="221">
        <v>0.0032000000000000002</v>
      </c>
      <c r="R378" s="221">
        <f>Q378*H378</f>
        <v>0.0096000000000000009</v>
      </c>
      <c r="S378" s="221">
        <v>0</v>
      </c>
      <c r="T378" s="222">
        <f>S378*H378</f>
        <v>0</v>
      </c>
      <c r="AR378" s="25" t="s">
        <v>299</v>
      </c>
      <c r="AT378" s="25" t="s">
        <v>137</v>
      </c>
      <c r="AU378" s="25" t="s">
        <v>87</v>
      </c>
      <c r="AY378" s="25" t="s">
        <v>135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25" t="s">
        <v>84</v>
      </c>
      <c r="BK378" s="223">
        <f>ROUND(I378*H378,2)</f>
        <v>0</v>
      </c>
      <c r="BL378" s="25" t="s">
        <v>299</v>
      </c>
      <c r="BM378" s="25" t="s">
        <v>635</v>
      </c>
    </row>
    <row r="379" s="1" customFormat="1">
      <c r="B379" s="47"/>
      <c r="D379" s="224" t="s">
        <v>142</v>
      </c>
      <c r="F379" s="225" t="s">
        <v>636</v>
      </c>
      <c r="I379" s="226"/>
      <c r="L379" s="47"/>
      <c r="M379" s="227"/>
      <c r="N379" s="48"/>
      <c r="O379" s="48"/>
      <c r="P379" s="48"/>
      <c r="Q379" s="48"/>
      <c r="R379" s="48"/>
      <c r="S379" s="48"/>
      <c r="T379" s="86"/>
      <c r="AT379" s="25" t="s">
        <v>142</v>
      </c>
      <c r="AU379" s="25" t="s">
        <v>87</v>
      </c>
    </row>
    <row r="380" s="12" customFormat="1">
      <c r="B380" s="231"/>
      <c r="D380" s="224" t="s">
        <v>197</v>
      </c>
      <c r="E380" s="232" t="s">
        <v>5</v>
      </c>
      <c r="F380" s="233" t="s">
        <v>637</v>
      </c>
      <c r="H380" s="232" t="s">
        <v>5</v>
      </c>
      <c r="I380" s="234"/>
      <c r="L380" s="231"/>
      <c r="M380" s="235"/>
      <c r="N380" s="236"/>
      <c r="O380" s="236"/>
      <c r="P380" s="236"/>
      <c r="Q380" s="236"/>
      <c r="R380" s="236"/>
      <c r="S380" s="236"/>
      <c r="T380" s="237"/>
      <c r="AT380" s="232" t="s">
        <v>197</v>
      </c>
      <c r="AU380" s="232" t="s">
        <v>87</v>
      </c>
      <c r="AV380" s="12" t="s">
        <v>84</v>
      </c>
      <c r="AW380" s="12" t="s">
        <v>40</v>
      </c>
      <c r="AX380" s="12" t="s">
        <v>77</v>
      </c>
      <c r="AY380" s="232" t="s">
        <v>135</v>
      </c>
    </row>
    <row r="381" s="13" customFormat="1">
      <c r="B381" s="238"/>
      <c r="D381" s="224" t="s">
        <v>197</v>
      </c>
      <c r="E381" s="239" t="s">
        <v>5</v>
      </c>
      <c r="F381" s="240" t="s">
        <v>638</v>
      </c>
      <c r="H381" s="241">
        <v>3</v>
      </c>
      <c r="I381" s="242"/>
      <c r="L381" s="238"/>
      <c r="M381" s="243"/>
      <c r="N381" s="244"/>
      <c r="O381" s="244"/>
      <c r="P381" s="244"/>
      <c r="Q381" s="244"/>
      <c r="R381" s="244"/>
      <c r="S381" s="244"/>
      <c r="T381" s="245"/>
      <c r="AT381" s="239" t="s">
        <v>197</v>
      </c>
      <c r="AU381" s="239" t="s">
        <v>87</v>
      </c>
      <c r="AV381" s="13" t="s">
        <v>87</v>
      </c>
      <c r="AW381" s="13" t="s">
        <v>40</v>
      </c>
      <c r="AX381" s="13" t="s">
        <v>77</v>
      </c>
      <c r="AY381" s="239" t="s">
        <v>135</v>
      </c>
    </row>
    <row r="382" s="14" customFormat="1">
      <c r="B382" s="246"/>
      <c r="D382" s="224" t="s">
        <v>197</v>
      </c>
      <c r="E382" s="247" t="s">
        <v>5</v>
      </c>
      <c r="F382" s="248" t="s">
        <v>200</v>
      </c>
      <c r="H382" s="249">
        <v>3</v>
      </c>
      <c r="I382" s="250"/>
      <c r="L382" s="246"/>
      <c r="M382" s="251"/>
      <c r="N382" s="252"/>
      <c r="O382" s="252"/>
      <c r="P382" s="252"/>
      <c r="Q382" s="252"/>
      <c r="R382" s="252"/>
      <c r="S382" s="252"/>
      <c r="T382" s="253"/>
      <c r="AT382" s="247" t="s">
        <v>197</v>
      </c>
      <c r="AU382" s="247" t="s">
        <v>87</v>
      </c>
      <c r="AV382" s="14" t="s">
        <v>134</v>
      </c>
      <c r="AW382" s="14" t="s">
        <v>40</v>
      </c>
      <c r="AX382" s="14" t="s">
        <v>84</v>
      </c>
      <c r="AY382" s="247" t="s">
        <v>135</v>
      </c>
    </row>
    <row r="383" s="1" customFormat="1" ht="16.5" customHeight="1">
      <c r="B383" s="211"/>
      <c r="C383" s="254" t="s">
        <v>639</v>
      </c>
      <c r="D383" s="254" t="s">
        <v>254</v>
      </c>
      <c r="E383" s="255" t="s">
        <v>640</v>
      </c>
      <c r="F383" s="256" t="s">
        <v>641</v>
      </c>
      <c r="G383" s="257" t="s">
        <v>193</v>
      </c>
      <c r="H383" s="258">
        <v>3.2999999999999998</v>
      </c>
      <c r="I383" s="259"/>
      <c r="J383" s="260">
        <f>ROUND(I383*H383,2)</f>
        <v>0</v>
      </c>
      <c r="K383" s="256" t="s">
        <v>5</v>
      </c>
      <c r="L383" s="261"/>
      <c r="M383" s="262" t="s">
        <v>5</v>
      </c>
      <c r="N383" s="263" t="s">
        <v>48</v>
      </c>
      <c r="O383" s="48"/>
      <c r="P383" s="221">
        <f>O383*H383</f>
        <v>0</v>
      </c>
      <c r="Q383" s="221">
        <v>0.018200000000000001</v>
      </c>
      <c r="R383" s="221">
        <f>Q383*H383</f>
        <v>0.060060000000000002</v>
      </c>
      <c r="S383" s="221">
        <v>0</v>
      </c>
      <c r="T383" s="222">
        <f>S383*H383</f>
        <v>0</v>
      </c>
      <c r="AR383" s="25" t="s">
        <v>397</v>
      </c>
      <c r="AT383" s="25" t="s">
        <v>254</v>
      </c>
      <c r="AU383" s="25" t="s">
        <v>87</v>
      </c>
      <c r="AY383" s="25" t="s">
        <v>135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25" t="s">
        <v>84</v>
      </c>
      <c r="BK383" s="223">
        <f>ROUND(I383*H383,2)</f>
        <v>0</v>
      </c>
      <c r="BL383" s="25" t="s">
        <v>299</v>
      </c>
      <c r="BM383" s="25" t="s">
        <v>642</v>
      </c>
    </row>
    <row r="384" s="1" customFormat="1" ht="25.5" customHeight="1">
      <c r="B384" s="211"/>
      <c r="C384" s="212" t="s">
        <v>643</v>
      </c>
      <c r="D384" s="212" t="s">
        <v>137</v>
      </c>
      <c r="E384" s="213" t="s">
        <v>644</v>
      </c>
      <c r="F384" s="214" t="s">
        <v>645</v>
      </c>
      <c r="G384" s="215" t="s">
        <v>193</v>
      </c>
      <c r="H384" s="216">
        <v>3</v>
      </c>
      <c r="I384" s="217"/>
      <c r="J384" s="218">
        <f>ROUND(I384*H384,2)</f>
        <v>0</v>
      </c>
      <c r="K384" s="214" t="s">
        <v>194</v>
      </c>
      <c r="L384" s="47"/>
      <c r="M384" s="219" t="s">
        <v>5</v>
      </c>
      <c r="N384" s="220" t="s">
        <v>48</v>
      </c>
      <c r="O384" s="48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AR384" s="25" t="s">
        <v>299</v>
      </c>
      <c r="AT384" s="25" t="s">
        <v>137</v>
      </c>
      <c r="AU384" s="25" t="s">
        <v>87</v>
      </c>
      <c r="AY384" s="25" t="s">
        <v>135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25" t="s">
        <v>84</v>
      </c>
      <c r="BK384" s="223">
        <f>ROUND(I384*H384,2)</f>
        <v>0</v>
      </c>
      <c r="BL384" s="25" t="s">
        <v>299</v>
      </c>
      <c r="BM384" s="25" t="s">
        <v>646</v>
      </c>
    </row>
    <row r="385" s="1" customFormat="1">
      <c r="B385" s="47"/>
      <c r="D385" s="224" t="s">
        <v>142</v>
      </c>
      <c r="F385" s="225" t="s">
        <v>647</v>
      </c>
      <c r="I385" s="226"/>
      <c r="L385" s="47"/>
      <c r="M385" s="227"/>
      <c r="N385" s="48"/>
      <c r="O385" s="48"/>
      <c r="P385" s="48"/>
      <c r="Q385" s="48"/>
      <c r="R385" s="48"/>
      <c r="S385" s="48"/>
      <c r="T385" s="86"/>
      <c r="AT385" s="25" t="s">
        <v>142</v>
      </c>
      <c r="AU385" s="25" t="s">
        <v>87</v>
      </c>
    </row>
    <row r="386" s="1" customFormat="1" ht="16.5" customHeight="1">
      <c r="B386" s="211"/>
      <c r="C386" s="212" t="s">
        <v>648</v>
      </c>
      <c r="D386" s="212" t="s">
        <v>137</v>
      </c>
      <c r="E386" s="213" t="s">
        <v>649</v>
      </c>
      <c r="F386" s="214" t="s">
        <v>650</v>
      </c>
      <c r="G386" s="215" t="s">
        <v>193</v>
      </c>
      <c r="H386" s="216">
        <v>3</v>
      </c>
      <c r="I386" s="217"/>
      <c r="J386" s="218">
        <f>ROUND(I386*H386,2)</f>
        <v>0</v>
      </c>
      <c r="K386" s="214" t="s">
        <v>194</v>
      </c>
      <c r="L386" s="47"/>
      <c r="M386" s="219" t="s">
        <v>5</v>
      </c>
      <c r="N386" s="220" t="s">
        <v>48</v>
      </c>
      <c r="O386" s="48"/>
      <c r="P386" s="221">
        <f>O386*H386</f>
        <v>0</v>
      </c>
      <c r="Q386" s="221">
        <v>0.00029999999999999997</v>
      </c>
      <c r="R386" s="221">
        <f>Q386*H386</f>
        <v>0.00089999999999999998</v>
      </c>
      <c r="S386" s="221">
        <v>0</v>
      </c>
      <c r="T386" s="222">
        <f>S386*H386</f>
        <v>0</v>
      </c>
      <c r="AR386" s="25" t="s">
        <v>299</v>
      </c>
      <c r="AT386" s="25" t="s">
        <v>137</v>
      </c>
      <c r="AU386" s="25" t="s">
        <v>87</v>
      </c>
      <c r="AY386" s="25" t="s">
        <v>135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25" t="s">
        <v>84</v>
      </c>
      <c r="BK386" s="223">
        <f>ROUND(I386*H386,2)</f>
        <v>0</v>
      </c>
      <c r="BL386" s="25" t="s">
        <v>299</v>
      </c>
      <c r="BM386" s="25" t="s">
        <v>651</v>
      </c>
    </row>
    <row r="387" s="1" customFormat="1">
      <c r="B387" s="47"/>
      <c r="D387" s="224" t="s">
        <v>142</v>
      </c>
      <c r="F387" s="225" t="s">
        <v>652</v>
      </c>
      <c r="I387" s="226"/>
      <c r="L387" s="47"/>
      <c r="M387" s="227"/>
      <c r="N387" s="48"/>
      <c r="O387" s="48"/>
      <c r="P387" s="48"/>
      <c r="Q387" s="48"/>
      <c r="R387" s="48"/>
      <c r="S387" s="48"/>
      <c r="T387" s="86"/>
      <c r="AT387" s="25" t="s">
        <v>142</v>
      </c>
      <c r="AU387" s="25" t="s">
        <v>87</v>
      </c>
    </row>
    <row r="388" s="1" customFormat="1" ht="16.5" customHeight="1">
      <c r="B388" s="211"/>
      <c r="C388" s="212" t="s">
        <v>653</v>
      </c>
      <c r="D388" s="212" t="s">
        <v>137</v>
      </c>
      <c r="E388" s="213" t="s">
        <v>654</v>
      </c>
      <c r="F388" s="214" t="s">
        <v>655</v>
      </c>
      <c r="G388" s="215" t="s">
        <v>243</v>
      </c>
      <c r="H388" s="216">
        <v>10</v>
      </c>
      <c r="I388" s="217"/>
      <c r="J388" s="218">
        <f>ROUND(I388*H388,2)</f>
        <v>0</v>
      </c>
      <c r="K388" s="214" t="s">
        <v>194</v>
      </c>
      <c r="L388" s="47"/>
      <c r="M388" s="219" t="s">
        <v>5</v>
      </c>
      <c r="N388" s="220" t="s">
        <v>48</v>
      </c>
      <c r="O388" s="48"/>
      <c r="P388" s="221">
        <f>O388*H388</f>
        <v>0</v>
      </c>
      <c r="Q388" s="221">
        <v>3.0000000000000001E-05</v>
      </c>
      <c r="R388" s="221">
        <f>Q388*H388</f>
        <v>0.00030000000000000003</v>
      </c>
      <c r="S388" s="221">
        <v>0</v>
      </c>
      <c r="T388" s="222">
        <f>S388*H388</f>
        <v>0</v>
      </c>
      <c r="AR388" s="25" t="s">
        <v>299</v>
      </c>
      <c r="AT388" s="25" t="s">
        <v>137</v>
      </c>
      <c r="AU388" s="25" t="s">
        <v>87</v>
      </c>
      <c r="AY388" s="25" t="s">
        <v>135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25" t="s">
        <v>84</v>
      </c>
      <c r="BK388" s="223">
        <f>ROUND(I388*H388,2)</f>
        <v>0</v>
      </c>
      <c r="BL388" s="25" t="s">
        <v>299</v>
      </c>
      <c r="BM388" s="25" t="s">
        <v>656</v>
      </c>
    </row>
    <row r="389" s="1" customFormat="1">
      <c r="B389" s="47"/>
      <c r="D389" s="224" t="s">
        <v>142</v>
      </c>
      <c r="F389" s="225" t="s">
        <v>657</v>
      </c>
      <c r="I389" s="226"/>
      <c r="L389" s="47"/>
      <c r="M389" s="227"/>
      <c r="N389" s="48"/>
      <c r="O389" s="48"/>
      <c r="P389" s="48"/>
      <c r="Q389" s="48"/>
      <c r="R389" s="48"/>
      <c r="S389" s="48"/>
      <c r="T389" s="86"/>
      <c r="AT389" s="25" t="s">
        <v>142</v>
      </c>
      <c r="AU389" s="25" t="s">
        <v>87</v>
      </c>
    </row>
    <row r="390" s="13" customFormat="1">
      <c r="B390" s="238"/>
      <c r="D390" s="224" t="s">
        <v>197</v>
      </c>
      <c r="E390" s="239" t="s">
        <v>5</v>
      </c>
      <c r="F390" s="240" t="s">
        <v>658</v>
      </c>
      <c r="H390" s="241">
        <v>10</v>
      </c>
      <c r="I390" s="242"/>
      <c r="L390" s="238"/>
      <c r="M390" s="243"/>
      <c r="N390" s="244"/>
      <c r="O390" s="244"/>
      <c r="P390" s="244"/>
      <c r="Q390" s="244"/>
      <c r="R390" s="244"/>
      <c r="S390" s="244"/>
      <c r="T390" s="245"/>
      <c r="AT390" s="239" t="s">
        <v>197</v>
      </c>
      <c r="AU390" s="239" t="s">
        <v>87</v>
      </c>
      <c r="AV390" s="13" t="s">
        <v>87</v>
      </c>
      <c r="AW390" s="13" t="s">
        <v>40</v>
      </c>
      <c r="AX390" s="13" t="s">
        <v>77</v>
      </c>
      <c r="AY390" s="239" t="s">
        <v>135</v>
      </c>
    </row>
    <row r="391" s="14" customFormat="1">
      <c r="B391" s="246"/>
      <c r="D391" s="224" t="s">
        <v>197</v>
      </c>
      <c r="E391" s="247" t="s">
        <v>5</v>
      </c>
      <c r="F391" s="248" t="s">
        <v>200</v>
      </c>
      <c r="H391" s="249">
        <v>10</v>
      </c>
      <c r="I391" s="250"/>
      <c r="L391" s="246"/>
      <c r="M391" s="251"/>
      <c r="N391" s="252"/>
      <c r="O391" s="252"/>
      <c r="P391" s="252"/>
      <c r="Q391" s="252"/>
      <c r="R391" s="252"/>
      <c r="S391" s="252"/>
      <c r="T391" s="253"/>
      <c r="AT391" s="247" t="s">
        <v>197</v>
      </c>
      <c r="AU391" s="247" t="s">
        <v>87</v>
      </c>
      <c r="AV391" s="14" t="s">
        <v>134</v>
      </c>
      <c r="AW391" s="14" t="s">
        <v>40</v>
      </c>
      <c r="AX391" s="14" t="s">
        <v>84</v>
      </c>
      <c r="AY391" s="247" t="s">
        <v>135</v>
      </c>
    </row>
    <row r="392" s="1" customFormat="1" ht="16.5" customHeight="1">
      <c r="B392" s="211"/>
      <c r="C392" s="212" t="s">
        <v>659</v>
      </c>
      <c r="D392" s="212" t="s">
        <v>137</v>
      </c>
      <c r="E392" s="213" t="s">
        <v>660</v>
      </c>
      <c r="F392" s="214" t="s">
        <v>661</v>
      </c>
      <c r="G392" s="215" t="s">
        <v>383</v>
      </c>
      <c r="H392" s="216">
        <v>0.070999999999999994</v>
      </c>
      <c r="I392" s="217"/>
      <c r="J392" s="218">
        <f>ROUND(I392*H392,2)</f>
        <v>0</v>
      </c>
      <c r="K392" s="214" t="s">
        <v>194</v>
      </c>
      <c r="L392" s="47"/>
      <c r="M392" s="219" t="s">
        <v>5</v>
      </c>
      <c r="N392" s="220" t="s">
        <v>48</v>
      </c>
      <c r="O392" s="48"/>
      <c r="P392" s="221">
        <f>O392*H392</f>
        <v>0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AR392" s="25" t="s">
        <v>299</v>
      </c>
      <c r="AT392" s="25" t="s">
        <v>137</v>
      </c>
      <c r="AU392" s="25" t="s">
        <v>87</v>
      </c>
      <c r="AY392" s="25" t="s">
        <v>135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25" t="s">
        <v>84</v>
      </c>
      <c r="BK392" s="223">
        <f>ROUND(I392*H392,2)</f>
        <v>0</v>
      </c>
      <c r="BL392" s="25" t="s">
        <v>299</v>
      </c>
      <c r="BM392" s="25" t="s">
        <v>662</v>
      </c>
    </row>
    <row r="393" s="1" customFormat="1">
      <c r="B393" s="47"/>
      <c r="D393" s="224" t="s">
        <v>142</v>
      </c>
      <c r="F393" s="225" t="s">
        <v>663</v>
      </c>
      <c r="I393" s="226"/>
      <c r="L393" s="47"/>
      <c r="M393" s="227"/>
      <c r="N393" s="48"/>
      <c r="O393" s="48"/>
      <c r="P393" s="48"/>
      <c r="Q393" s="48"/>
      <c r="R393" s="48"/>
      <c r="S393" s="48"/>
      <c r="T393" s="86"/>
      <c r="AT393" s="25" t="s">
        <v>142</v>
      </c>
      <c r="AU393" s="25" t="s">
        <v>87</v>
      </c>
    </row>
    <row r="394" s="11" customFormat="1" ht="29.88" customHeight="1">
      <c r="B394" s="198"/>
      <c r="D394" s="199" t="s">
        <v>76</v>
      </c>
      <c r="E394" s="209" t="s">
        <v>664</v>
      </c>
      <c r="F394" s="209" t="s">
        <v>665</v>
      </c>
      <c r="I394" s="201"/>
      <c r="J394" s="210">
        <f>BK394</f>
        <v>0</v>
      </c>
      <c r="L394" s="198"/>
      <c r="M394" s="203"/>
      <c r="N394" s="204"/>
      <c r="O394" s="204"/>
      <c r="P394" s="205">
        <f>SUM(P395:P401)</f>
        <v>0</v>
      </c>
      <c r="Q394" s="204"/>
      <c r="R394" s="205">
        <f>SUM(R395:R401)</f>
        <v>0.016989299999999999</v>
      </c>
      <c r="S394" s="204"/>
      <c r="T394" s="206">
        <f>SUM(T395:T401)</f>
        <v>0</v>
      </c>
      <c r="AR394" s="199" t="s">
        <v>87</v>
      </c>
      <c r="AT394" s="207" t="s">
        <v>76</v>
      </c>
      <c r="AU394" s="207" t="s">
        <v>84</v>
      </c>
      <c r="AY394" s="199" t="s">
        <v>135</v>
      </c>
      <c r="BK394" s="208">
        <f>SUM(BK395:BK401)</f>
        <v>0</v>
      </c>
    </row>
    <row r="395" s="1" customFormat="1" ht="25.5" customHeight="1">
      <c r="B395" s="211"/>
      <c r="C395" s="212" t="s">
        <v>666</v>
      </c>
      <c r="D395" s="212" t="s">
        <v>137</v>
      </c>
      <c r="E395" s="213" t="s">
        <v>667</v>
      </c>
      <c r="F395" s="214" t="s">
        <v>668</v>
      </c>
      <c r="G395" s="215" t="s">
        <v>193</v>
      </c>
      <c r="H395" s="216">
        <v>19.754999999999999</v>
      </c>
      <c r="I395" s="217"/>
      <c r="J395" s="218">
        <f>ROUND(I395*H395,2)</f>
        <v>0</v>
      </c>
      <c r="K395" s="214" t="s">
        <v>194</v>
      </c>
      <c r="L395" s="47"/>
      <c r="M395" s="219" t="s">
        <v>5</v>
      </c>
      <c r="N395" s="220" t="s">
        <v>48</v>
      </c>
      <c r="O395" s="48"/>
      <c r="P395" s="221">
        <f>O395*H395</f>
        <v>0</v>
      </c>
      <c r="Q395" s="221">
        <v>0.00013999999999999999</v>
      </c>
      <c r="R395" s="221">
        <f>Q395*H395</f>
        <v>0.0027656999999999994</v>
      </c>
      <c r="S395" s="221">
        <v>0</v>
      </c>
      <c r="T395" s="222">
        <f>S395*H395</f>
        <v>0</v>
      </c>
      <c r="AR395" s="25" t="s">
        <v>299</v>
      </c>
      <c r="AT395" s="25" t="s">
        <v>137</v>
      </c>
      <c r="AU395" s="25" t="s">
        <v>87</v>
      </c>
      <c r="AY395" s="25" t="s">
        <v>135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25" t="s">
        <v>84</v>
      </c>
      <c r="BK395" s="223">
        <f>ROUND(I395*H395,2)</f>
        <v>0</v>
      </c>
      <c r="BL395" s="25" t="s">
        <v>299</v>
      </c>
      <c r="BM395" s="25" t="s">
        <v>669</v>
      </c>
    </row>
    <row r="396" s="1" customFormat="1">
      <c r="B396" s="47"/>
      <c r="D396" s="224" t="s">
        <v>142</v>
      </c>
      <c r="F396" s="225" t="s">
        <v>670</v>
      </c>
      <c r="I396" s="226"/>
      <c r="L396" s="47"/>
      <c r="M396" s="227"/>
      <c r="N396" s="48"/>
      <c r="O396" s="48"/>
      <c r="P396" s="48"/>
      <c r="Q396" s="48"/>
      <c r="R396" s="48"/>
      <c r="S396" s="48"/>
      <c r="T396" s="86"/>
      <c r="AT396" s="25" t="s">
        <v>142</v>
      </c>
      <c r="AU396" s="25" t="s">
        <v>87</v>
      </c>
    </row>
    <row r="397" s="12" customFormat="1">
      <c r="B397" s="231"/>
      <c r="D397" s="224" t="s">
        <v>197</v>
      </c>
      <c r="E397" s="232" t="s">
        <v>5</v>
      </c>
      <c r="F397" s="233" t="s">
        <v>671</v>
      </c>
      <c r="H397" s="232" t="s">
        <v>5</v>
      </c>
      <c r="I397" s="234"/>
      <c r="L397" s="231"/>
      <c r="M397" s="235"/>
      <c r="N397" s="236"/>
      <c r="O397" s="236"/>
      <c r="P397" s="236"/>
      <c r="Q397" s="236"/>
      <c r="R397" s="236"/>
      <c r="S397" s="236"/>
      <c r="T397" s="237"/>
      <c r="AT397" s="232" t="s">
        <v>197</v>
      </c>
      <c r="AU397" s="232" t="s">
        <v>87</v>
      </c>
      <c r="AV397" s="12" t="s">
        <v>84</v>
      </c>
      <c r="AW397" s="12" t="s">
        <v>40</v>
      </c>
      <c r="AX397" s="12" t="s">
        <v>77</v>
      </c>
      <c r="AY397" s="232" t="s">
        <v>135</v>
      </c>
    </row>
    <row r="398" s="13" customFormat="1">
      <c r="B398" s="238"/>
      <c r="D398" s="224" t="s">
        <v>197</v>
      </c>
      <c r="E398" s="239" t="s">
        <v>5</v>
      </c>
      <c r="F398" s="240" t="s">
        <v>672</v>
      </c>
      <c r="H398" s="241">
        <v>19.754999999999999</v>
      </c>
      <c r="I398" s="242"/>
      <c r="L398" s="238"/>
      <c r="M398" s="243"/>
      <c r="N398" s="244"/>
      <c r="O398" s="244"/>
      <c r="P398" s="244"/>
      <c r="Q398" s="244"/>
      <c r="R398" s="244"/>
      <c r="S398" s="244"/>
      <c r="T398" s="245"/>
      <c r="AT398" s="239" t="s">
        <v>197</v>
      </c>
      <c r="AU398" s="239" t="s">
        <v>87</v>
      </c>
      <c r="AV398" s="13" t="s">
        <v>87</v>
      </c>
      <c r="AW398" s="13" t="s">
        <v>40</v>
      </c>
      <c r="AX398" s="13" t="s">
        <v>77</v>
      </c>
      <c r="AY398" s="239" t="s">
        <v>135</v>
      </c>
    </row>
    <row r="399" s="14" customFormat="1">
      <c r="B399" s="246"/>
      <c r="D399" s="224" t="s">
        <v>197</v>
      </c>
      <c r="E399" s="247" t="s">
        <v>5</v>
      </c>
      <c r="F399" s="248" t="s">
        <v>200</v>
      </c>
      <c r="H399" s="249">
        <v>19.754999999999999</v>
      </c>
      <c r="I399" s="250"/>
      <c r="L399" s="246"/>
      <c r="M399" s="251"/>
      <c r="N399" s="252"/>
      <c r="O399" s="252"/>
      <c r="P399" s="252"/>
      <c r="Q399" s="252"/>
      <c r="R399" s="252"/>
      <c r="S399" s="252"/>
      <c r="T399" s="253"/>
      <c r="AT399" s="247" t="s">
        <v>197</v>
      </c>
      <c r="AU399" s="247" t="s">
        <v>87</v>
      </c>
      <c r="AV399" s="14" t="s">
        <v>134</v>
      </c>
      <c r="AW399" s="14" t="s">
        <v>40</v>
      </c>
      <c r="AX399" s="14" t="s">
        <v>84</v>
      </c>
      <c r="AY399" s="247" t="s">
        <v>135</v>
      </c>
    </row>
    <row r="400" s="1" customFormat="1" ht="25.5" customHeight="1">
      <c r="B400" s="211"/>
      <c r="C400" s="212" t="s">
        <v>673</v>
      </c>
      <c r="D400" s="212" t="s">
        <v>137</v>
      </c>
      <c r="E400" s="213" t="s">
        <v>674</v>
      </c>
      <c r="F400" s="214" t="s">
        <v>675</v>
      </c>
      <c r="G400" s="215" t="s">
        <v>193</v>
      </c>
      <c r="H400" s="216">
        <v>19.754999999999999</v>
      </c>
      <c r="I400" s="217"/>
      <c r="J400" s="218">
        <f>ROUND(I400*H400,2)</f>
        <v>0</v>
      </c>
      <c r="K400" s="214" t="s">
        <v>194</v>
      </c>
      <c r="L400" s="47"/>
      <c r="M400" s="219" t="s">
        <v>5</v>
      </c>
      <c r="N400" s="220" t="s">
        <v>48</v>
      </c>
      <c r="O400" s="48"/>
      <c r="P400" s="221">
        <f>O400*H400</f>
        <v>0</v>
      </c>
      <c r="Q400" s="221">
        <v>0.00072000000000000005</v>
      </c>
      <c r="R400" s="221">
        <f>Q400*H400</f>
        <v>0.014223599999999999</v>
      </c>
      <c r="S400" s="221">
        <v>0</v>
      </c>
      <c r="T400" s="222">
        <f>S400*H400</f>
        <v>0</v>
      </c>
      <c r="AR400" s="25" t="s">
        <v>299</v>
      </c>
      <c r="AT400" s="25" t="s">
        <v>137</v>
      </c>
      <c r="AU400" s="25" t="s">
        <v>87</v>
      </c>
      <c r="AY400" s="25" t="s">
        <v>135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25" t="s">
        <v>84</v>
      </c>
      <c r="BK400" s="223">
        <f>ROUND(I400*H400,2)</f>
        <v>0</v>
      </c>
      <c r="BL400" s="25" t="s">
        <v>299</v>
      </c>
      <c r="BM400" s="25" t="s">
        <v>676</v>
      </c>
    </row>
    <row r="401" s="1" customFormat="1">
      <c r="B401" s="47"/>
      <c r="D401" s="224" t="s">
        <v>142</v>
      </c>
      <c r="F401" s="225" t="s">
        <v>677</v>
      </c>
      <c r="I401" s="226"/>
      <c r="L401" s="47"/>
      <c r="M401" s="227"/>
      <c r="N401" s="48"/>
      <c r="O401" s="48"/>
      <c r="P401" s="48"/>
      <c r="Q401" s="48"/>
      <c r="R401" s="48"/>
      <c r="S401" s="48"/>
      <c r="T401" s="86"/>
      <c r="AT401" s="25" t="s">
        <v>142</v>
      </c>
      <c r="AU401" s="25" t="s">
        <v>87</v>
      </c>
    </row>
    <row r="402" s="11" customFormat="1" ht="29.88" customHeight="1">
      <c r="B402" s="198"/>
      <c r="D402" s="199" t="s">
        <v>76</v>
      </c>
      <c r="E402" s="209" t="s">
        <v>678</v>
      </c>
      <c r="F402" s="209" t="s">
        <v>679</v>
      </c>
      <c r="I402" s="201"/>
      <c r="J402" s="210">
        <f>BK402</f>
        <v>0</v>
      </c>
      <c r="L402" s="198"/>
      <c r="M402" s="203"/>
      <c r="N402" s="204"/>
      <c r="O402" s="204"/>
      <c r="P402" s="205">
        <f>SUM(P403:P417)</f>
        <v>0</v>
      </c>
      <c r="Q402" s="204"/>
      <c r="R402" s="205">
        <f>SUM(R403:R417)</f>
        <v>0.071767590000000006</v>
      </c>
      <c r="S402" s="204"/>
      <c r="T402" s="206">
        <f>SUM(T403:T417)</f>
        <v>0</v>
      </c>
      <c r="AR402" s="199" t="s">
        <v>87</v>
      </c>
      <c r="AT402" s="207" t="s">
        <v>76</v>
      </c>
      <c r="AU402" s="207" t="s">
        <v>84</v>
      </c>
      <c r="AY402" s="199" t="s">
        <v>135</v>
      </c>
      <c r="BK402" s="208">
        <f>SUM(BK403:BK417)</f>
        <v>0</v>
      </c>
    </row>
    <row r="403" s="1" customFormat="1" ht="25.5" customHeight="1">
      <c r="B403" s="211"/>
      <c r="C403" s="212" t="s">
        <v>680</v>
      </c>
      <c r="D403" s="212" t="s">
        <v>137</v>
      </c>
      <c r="E403" s="213" t="s">
        <v>681</v>
      </c>
      <c r="F403" s="214" t="s">
        <v>682</v>
      </c>
      <c r="G403" s="215" t="s">
        <v>193</v>
      </c>
      <c r="H403" s="216">
        <v>49.115000000000002</v>
      </c>
      <c r="I403" s="217"/>
      <c r="J403" s="218">
        <f>ROUND(I403*H403,2)</f>
        <v>0</v>
      </c>
      <c r="K403" s="214" t="s">
        <v>194</v>
      </c>
      <c r="L403" s="47"/>
      <c r="M403" s="219" t="s">
        <v>5</v>
      </c>
      <c r="N403" s="220" t="s">
        <v>48</v>
      </c>
      <c r="O403" s="48"/>
      <c r="P403" s="221">
        <f>O403*H403</f>
        <v>0</v>
      </c>
      <c r="Q403" s="221">
        <v>0.00020000000000000001</v>
      </c>
      <c r="R403" s="221">
        <f>Q403*H403</f>
        <v>0.0098230000000000001</v>
      </c>
      <c r="S403" s="221">
        <v>0</v>
      </c>
      <c r="T403" s="222">
        <f>S403*H403</f>
        <v>0</v>
      </c>
      <c r="AR403" s="25" t="s">
        <v>299</v>
      </c>
      <c r="AT403" s="25" t="s">
        <v>137</v>
      </c>
      <c r="AU403" s="25" t="s">
        <v>87</v>
      </c>
      <c r="AY403" s="25" t="s">
        <v>135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25" t="s">
        <v>84</v>
      </c>
      <c r="BK403" s="223">
        <f>ROUND(I403*H403,2)</f>
        <v>0</v>
      </c>
      <c r="BL403" s="25" t="s">
        <v>299</v>
      </c>
      <c r="BM403" s="25" t="s">
        <v>683</v>
      </c>
    </row>
    <row r="404" s="1" customFormat="1">
      <c r="B404" s="47"/>
      <c r="D404" s="224" t="s">
        <v>142</v>
      </c>
      <c r="F404" s="225" t="s">
        <v>684</v>
      </c>
      <c r="I404" s="226"/>
      <c r="L404" s="47"/>
      <c r="M404" s="227"/>
      <c r="N404" s="48"/>
      <c r="O404" s="48"/>
      <c r="P404" s="48"/>
      <c r="Q404" s="48"/>
      <c r="R404" s="48"/>
      <c r="S404" s="48"/>
      <c r="T404" s="86"/>
      <c r="AT404" s="25" t="s">
        <v>142</v>
      </c>
      <c r="AU404" s="25" t="s">
        <v>87</v>
      </c>
    </row>
    <row r="405" s="12" customFormat="1">
      <c r="B405" s="231"/>
      <c r="D405" s="224" t="s">
        <v>197</v>
      </c>
      <c r="E405" s="232" t="s">
        <v>5</v>
      </c>
      <c r="F405" s="233" t="s">
        <v>222</v>
      </c>
      <c r="H405" s="232" t="s">
        <v>5</v>
      </c>
      <c r="I405" s="234"/>
      <c r="L405" s="231"/>
      <c r="M405" s="235"/>
      <c r="N405" s="236"/>
      <c r="O405" s="236"/>
      <c r="P405" s="236"/>
      <c r="Q405" s="236"/>
      <c r="R405" s="236"/>
      <c r="S405" s="236"/>
      <c r="T405" s="237"/>
      <c r="AT405" s="232" t="s">
        <v>197</v>
      </c>
      <c r="AU405" s="232" t="s">
        <v>87</v>
      </c>
      <c r="AV405" s="12" t="s">
        <v>84</v>
      </c>
      <c r="AW405" s="12" t="s">
        <v>40</v>
      </c>
      <c r="AX405" s="12" t="s">
        <v>77</v>
      </c>
      <c r="AY405" s="232" t="s">
        <v>135</v>
      </c>
    </row>
    <row r="406" s="13" customFormat="1">
      <c r="B406" s="238"/>
      <c r="D406" s="224" t="s">
        <v>197</v>
      </c>
      <c r="E406" s="239" t="s">
        <v>5</v>
      </c>
      <c r="F406" s="240" t="s">
        <v>685</v>
      </c>
      <c r="H406" s="241">
        <v>49.115000000000002</v>
      </c>
      <c r="I406" s="242"/>
      <c r="L406" s="238"/>
      <c r="M406" s="243"/>
      <c r="N406" s="244"/>
      <c r="O406" s="244"/>
      <c r="P406" s="244"/>
      <c r="Q406" s="244"/>
      <c r="R406" s="244"/>
      <c r="S406" s="244"/>
      <c r="T406" s="245"/>
      <c r="AT406" s="239" t="s">
        <v>197</v>
      </c>
      <c r="AU406" s="239" t="s">
        <v>87</v>
      </c>
      <c r="AV406" s="13" t="s">
        <v>87</v>
      </c>
      <c r="AW406" s="13" t="s">
        <v>40</v>
      </c>
      <c r="AX406" s="13" t="s">
        <v>77</v>
      </c>
      <c r="AY406" s="239" t="s">
        <v>135</v>
      </c>
    </row>
    <row r="407" s="14" customFormat="1">
      <c r="B407" s="246"/>
      <c r="D407" s="224" t="s">
        <v>197</v>
      </c>
      <c r="E407" s="247" t="s">
        <v>5</v>
      </c>
      <c r="F407" s="248" t="s">
        <v>200</v>
      </c>
      <c r="H407" s="249">
        <v>49.115000000000002</v>
      </c>
      <c r="I407" s="250"/>
      <c r="L407" s="246"/>
      <c r="M407" s="251"/>
      <c r="N407" s="252"/>
      <c r="O407" s="252"/>
      <c r="P407" s="252"/>
      <c r="Q407" s="252"/>
      <c r="R407" s="252"/>
      <c r="S407" s="252"/>
      <c r="T407" s="253"/>
      <c r="AT407" s="247" t="s">
        <v>197</v>
      </c>
      <c r="AU407" s="247" t="s">
        <v>87</v>
      </c>
      <c r="AV407" s="14" t="s">
        <v>134</v>
      </c>
      <c r="AW407" s="14" t="s">
        <v>40</v>
      </c>
      <c r="AX407" s="14" t="s">
        <v>84</v>
      </c>
      <c r="AY407" s="247" t="s">
        <v>135</v>
      </c>
    </row>
    <row r="408" s="1" customFormat="1" ht="25.5" customHeight="1">
      <c r="B408" s="211"/>
      <c r="C408" s="212" t="s">
        <v>686</v>
      </c>
      <c r="D408" s="212" t="s">
        <v>137</v>
      </c>
      <c r="E408" s="213" t="s">
        <v>687</v>
      </c>
      <c r="F408" s="214" t="s">
        <v>688</v>
      </c>
      <c r="G408" s="215" t="s">
        <v>193</v>
      </c>
      <c r="H408" s="216">
        <v>103.58199999999999</v>
      </c>
      <c r="I408" s="217"/>
      <c r="J408" s="218">
        <f>ROUND(I408*H408,2)</f>
        <v>0</v>
      </c>
      <c r="K408" s="214" t="s">
        <v>194</v>
      </c>
      <c r="L408" s="47"/>
      <c r="M408" s="219" t="s">
        <v>5</v>
      </c>
      <c r="N408" s="220" t="s">
        <v>48</v>
      </c>
      <c r="O408" s="48"/>
      <c r="P408" s="221">
        <f>O408*H408</f>
        <v>0</v>
      </c>
      <c r="Q408" s="221">
        <v>0.00020000000000000001</v>
      </c>
      <c r="R408" s="221">
        <f>Q408*H408</f>
        <v>0.020716399999999999</v>
      </c>
      <c r="S408" s="221">
        <v>0</v>
      </c>
      <c r="T408" s="222">
        <f>S408*H408</f>
        <v>0</v>
      </c>
      <c r="AR408" s="25" t="s">
        <v>299</v>
      </c>
      <c r="AT408" s="25" t="s">
        <v>137</v>
      </c>
      <c r="AU408" s="25" t="s">
        <v>87</v>
      </c>
      <c r="AY408" s="25" t="s">
        <v>135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25" t="s">
        <v>84</v>
      </c>
      <c r="BK408" s="223">
        <f>ROUND(I408*H408,2)</f>
        <v>0</v>
      </c>
      <c r="BL408" s="25" t="s">
        <v>299</v>
      </c>
      <c r="BM408" s="25" t="s">
        <v>689</v>
      </c>
    </row>
    <row r="409" s="1" customFormat="1">
      <c r="B409" s="47"/>
      <c r="D409" s="224" t="s">
        <v>142</v>
      </c>
      <c r="F409" s="225" t="s">
        <v>690</v>
      </c>
      <c r="I409" s="226"/>
      <c r="L409" s="47"/>
      <c r="M409" s="227"/>
      <c r="N409" s="48"/>
      <c r="O409" s="48"/>
      <c r="P409" s="48"/>
      <c r="Q409" s="48"/>
      <c r="R409" s="48"/>
      <c r="S409" s="48"/>
      <c r="T409" s="86"/>
      <c r="AT409" s="25" t="s">
        <v>142</v>
      </c>
      <c r="AU409" s="25" t="s">
        <v>87</v>
      </c>
    </row>
    <row r="410" s="12" customFormat="1">
      <c r="B410" s="231"/>
      <c r="D410" s="224" t="s">
        <v>197</v>
      </c>
      <c r="E410" s="232" t="s">
        <v>5</v>
      </c>
      <c r="F410" s="233" t="s">
        <v>224</v>
      </c>
      <c r="H410" s="232" t="s">
        <v>5</v>
      </c>
      <c r="I410" s="234"/>
      <c r="L410" s="231"/>
      <c r="M410" s="235"/>
      <c r="N410" s="236"/>
      <c r="O410" s="236"/>
      <c r="P410" s="236"/>
      <c r="Q410" s="236"/>
      <c r="R410" s="236"/>
      <c r="S410" s="236"/>
      <c r="T410" s="237"/>
      <c r="AT410" s="232" t="s">
        <v>197</v>
      </c>
      <c r="AU410" s="232" t="s">
        <v>87</v>
      </c>
      <c r="AV410" s="12" t="s">
        <v>84</v>
      </c>
      <c r="AW410" s="12" t="s">
        <v>40</v>
      </c>
      <c r="AX410" s="12" t="s">
        <v>77</v>
      </c>
      <c r="AY410" s="232" t="s">
        <v>135</v>
      </c>
    </row>
    <row r="411" s="13" customFormat="1">
      <c r="B411" s="238"/>
      <c r="D411" s="224" t="s">
        <v>197</v>
      </c>
      <c r="E411" s="239" t="s">
        <v>5</v>
      </c>
      <c r="F411" s="240" t="s">
        <v>691</v>
      </c>
      <c r="H411" s="241">
        <v>95.781999999999996</v>
      </c>
      <c r="I411" s="242"/>
      <c r="L411" s="238"/>
      <c r="M411" s="243"/>
      <c r="N411" s="244"/>
      <c r="O411" s="244"/>
      <c r="P411" s="244"/>
      <c r="Q411" s="244"/>
      <c r="R411" s="244"/>
      <c r="S411" s="244"/>
      <c r="T411" s="245"/>
      <c r="AT411" s="239" t="s">
        <v>197</v>
      </c>
      <c r="AU411" s="239" t="s">
        <v>87</v>
      </c>
      <c r="AV411" s="13" t="s">
        <v>87</v>
      </c>
      <c r="AW411" s="13" t="s">
        <v>40</v>
      </c>
      <c r="AX411" s="13" t="s">
        <v>77</v>
      </c>
      <c r="AY411" s="239" t="s">
        <v>135</v>
      </c>
    </row>
    <row r="412" s="13" customFormat="1">
      <c r="B412" s="238"/>
      <c r="D412" s="224" t="s">
        <v>197</v>
      </c>
      <c r="E412" s="239" t="s">
        <v>5</v>
      </c>
      <c r="F412" s="240" t="s">
        <v>692</v>
      </c>
      <c r="H412" s="241">
        <v>7.7999999999999998</v>
      </c>
      <c r="I412" s="242"/>
      <c r="L412" s="238"/>
      <c r="M412" s="243"/>
      <c r="N412" s="244"/>
      <c r="O412" s="244"/>
      <c r="P412" s="244"/>
      <c r="Q412" s="244"/>
      <c r="R412" s="244"/>
      <c r="S412" s="244"/>
      <c r="T412" s="245"/>
      <c r="AT412" s="239" t="s">
        <v>197</v>
      </c>
      <c r="AU412" s="239" t="s">
        <v>87</v>
      </c>
      <c r="AV412" s="13" t="s">
        <v>87</v>
      </c>
      <c r="AW412" s="13" t="s">
        <v>40</v>
      </c>
      <c r="AX412" s="13" t="s">
        <v>77</v>
      </c>
      <c r="AY412" s="239" t="s">
        <v>135</v>
      </c>
    </row>
    <row r="413" s="14" customFormat="1">
      <c r="B413" s="246"/>
      <c r="D413" s="224" t="s">
        <v>197</v>
      </c>
      <c r="E413" s="247" t="s">
        <v>5</v>
      </c>
      <c r="F413" s="248" t="s">
        <v>200</v>
      </c>
      <c r="H413" s="249">
        <v>103.58199999999999</v>
      </c>
      <c r="I413" s="250"/>
      <c r="L413" s="246"/>
      <c r="M413" s="251"/>
      <c r="N413" s="252"/>
      <c r="O413" s="252"/>
      <c r="P413" s="252"/>
      <c r="Q413" s="252"/>
      <c r="R413" s="252"/>
      <c r="S413" s="252"/>
      <c r="T413" s="253"/>
      <c r="AT413" s="247" t="s">
        <v>197</v>
      </c>
      <c r="AU413" s="247" t="s">
        <v>87</v>
      </c>
      <c r="AV413" s="14" t="s">
        <v>134</v>
      </c>
      <c r="AW413" s="14" t="s">
        <v>40</v>
      </c>
      <c r="AX413" s="14" t="s">
        <v>84</v>
      </c>
      <c r="AY413" s="247" t="s">
        <v>135</v>
      </c>
    </row>
    <row r="414" s="1" customFormat="1" ht="25.5" customHeight="1">
      <c r="B414" s="211"/>
      <c r="C414" s="212" t="s">
        <v>693</v>
      </c>
      <c r="D414" s="212" t="s">
        <v>137</v>
      </c>
      <c r="E414" s="213" t="s">
        <v>694</v>
      </c>
      <c r="F414" s="214" t="s">
        <v>695</v>
      </c>
      <c r="G414" s="215" t="s">
        <v>193</v>
      </c>
      <c r="H414" s="216">
        <v>49.115000000000002</v>
      </c>
      <c r="I414" s="217"/>
      <c r="J414" s="218">
        <f>ROUND(I414*H414,2)</f>
        <v>0</v>
      </c>
      <c r="K414" s="214" t="s">
        <v>194</v>
      </c>
      <c r="L414" s="47"/>
      <c r="M414" s="219" t="s">
        <v>5</v>
      </c>
      <c r="N414" s="220" t="s">
        <v>48</v>
      </c>
      <c r="O414" s="48"/>
      <c r="P414" s="221">
        <f>O414*H414</f>
        <v>0</v>
      </c>
      <c r="Q414" s="221">
        <v>0.00027</v>
      </c>
      <c r="R414" s="221">
        <f>Q414*H414</f>
        <v>0.01326105</v>
      </c>
      <c r="S414" s="221">
        <v>0</v>
      </c>
      <c r="T414" s="222">
        <f>S414*H414</f>
        <v>0</v>
      </c>
      <c r="AR414" s="25" t="s">
        <v>299</v>
      </c>
      <c r="AT414" s="25" t="s">
        <v>137</v>
      </c>
      <c r="AU414" s="25" t="s">
        <v>87</v>
      </c>
      <c r="AY414" s="25" t="s">
        <v>135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25" t="s">
        <v>84</v>
      </c>
      <c r="BK414" s="223">
        <f>ROUND(I414*H414,2)</f>
        <v>0</v>
      </c>
      <c r="BL414" s="25" t="s">
        <v>299</v>
      </c>
      <c r="BM414" s="25" t="s">
        <v>696</v>
      </c>
    </row>
    <row r="415" s="1" customFormat="1">
      <c r="B415" s="47"/>
      <c r="D415" s="224" t="s">
        <v>142</v>
      </c>
      <c r="F415" s="225" t="s">
        <v>697</v>
      </c>
      <c r="I415" s="226"/>
      <c r="L415" s="47"/>
      <c r="M415" s="227"/>
      <c r="N415" s="48"/>
      <c r="O415" s="48"/>
      <c r="P415" s="48"/>
      <c r="Q415" s="48"/>
      <c r="R415" s="48"/>
      <c r="S415" s="48"/>
      <c r="T415" s="86"/>
      <c r="AT415" s="25" t="s">
        <v>142</v>
      </c>
      <c r="AU415" s="25" t="s">
        <v>87</v>
      </c>
    </row>
    <row r="416" s="1" customFormat="1" ht="25.5" customHeight="1">
      <c r="B416" s="211"/>
      <c r="C416" s="212" t="s">
        <v>698</v>
      </c>
      <c r="D416" s="212" t="s">
        <v>137</v>
      </c>
      <c r="E416" s="213" t="s">
        <v>699</v>
      </c>
      <c r="F416" s="214" t="s">
        <v>700</v>
      </c>
      <c r="G416" s="215" t="s">
        <v>193</v>
      </c>
      <c r="H416" s="216">
        <v>103.58199999999999</v>
      </c>
      <c r="I416" s="217"/>
      <c r="J416" s="218">
        <f>ROUND(I416*H416,2)</f>
        <v>0</v>
      </c>
      <c r="K416" s="214" t="s">
        <v>194</v>
      </c>
      <c r="L416" s="47"/>
      <c r="M416" s="219" t="s">
        <v>5</v>
      </c>
      <c r="N416" s="220" t="s">
        <v>48</v>
      </c>
      <c r="O416" s="48"/>
      <c r="P416" s="221">
        <f>O416*H416</f>
        <v>0</v>
      </c>
      <c r="Q416" s="221">
        <v>0.00027</v>
      </c>
      <c r="R416" s="221">
        <f>Q416*H416</f>
        <v>0.027967139999999998</v>
      </c>
      <c r="S416" s="221">
        <v>0</v>
      </c>
      <c r="T416" s="222">
        <f>S416*H416</f>
        <v>0</v>
      </c>
      <c r="AR416" s="25" t="s">
        <v>299</v>
      </c>
      <c r="AT416" s="25" t="s">
        <v>137</v>
      </c>
      <c r="AU416" s="25" t="s">
        <v>87</v>
      </c>
      <c r="AY416" s="25" t="s">
        <v>135</v>
      </c>
      <c r="BE416" s="223">
        <f>IF(N416="základní",J416,0)</f>
        <v>0</v>
      </c>
      <c r="BF416" s="223">
        <f>IF(N416="snížená",J416,0)</f>
        <v>0</v>
      </c>
      <c r="BG416" s="223">
        <f>IF(N416="zákl. přenesená",J416,0)</f>
        <v>0</v>
      </c>
      <c r="BH416" s="223">
        <f>IF(N416="sníž. přenesená",J416,0)</f>
        <v>0</v>
      </c>
      <c r="BI416" s="223">
        <f>IF(N416="nulová",J416,0)</f>
        <v>0</v>
      </c>
      <c r="BJ416" s="25" t="s">
        <v>84</v>
      </c>
      <c r="BK416" s="223">
        <f>ROUND(I416*H416,2)</f>
        <v>0</v>
      </c>
      <c r="BL416" s="25" t="s">
        <v>299</v>
      </c>
      <c r="BM416" s="25" t="s">
        <v>701</v>
      </c>
    </row>
    <row r="417" s="1" customFormat="1">
      <c r="B417" s="47"/>
      <c r="D417" s="224" t="s">
        <v>142</v>
      </c>
      <c r="F417" s="225" t="s">
        <v>702</v>
      </c>
      <c r="I417" s="226"/>
      <c r="L417" s="47"/>
      <c r="M417" s="228"/>
      <c r="N417" s="229"/>
      <c r="O417" s="229"/>
      <c r="P417" s="229"/>
      <c r="Q417" s="229"/>
      <c r="R417" s="229"/>
      <c r="S417" s="229"/>
      <c r="T417" s="230"/>
      <c r="AT417" s="25" t="s">
        <v>142</v>
      </c>
      <c r="AU417" s="25" t="s">
        <v>87</v>
      </c>
    </row>
    <row r="418" s="1" customFormat="1" ht="6.96" customHeight="1">
      <c r="B418" s="68"/>
      <c r="C418" s="69"/>
      <c r="D418" s="69"/>
      <c r="E418" s="69"/>
      <c r="F418" s="69"/>
      <c r="G418" s="69"/>
      <c r="H418" s="69"/>
      <c r="I418" s="163"/>
      <c r="J418" s="69"/>
      <c r="K418" s="69"/>
      <c r="L418" s="47"/>
    </row>
  </sheetData>
  <autoFilter ref="C94:K41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3:H83"/>
    <mergeCell ref="E85:H85"/>
    <mergeCell ref="E87:H87"/>
    <mergeCell ref="G1:H1"/>
    <mergeCell ref="L2:V2"/>
  </mergeCells>
  <hyperlinks>
    <hyperlink ref="F1:G1" location="C2" display="1) Krycí list soupisu"/>
    <hyperlink ref="G1:H1" location="C58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4" customWidth="1"/>
    <col min="2" max="2" width="1.664063" style="264" customWidth="1"/>
    <col min="3" max="4" width="5" style="264" customWidth="1"/>
    <col min="5" max="5" width="11.67" style="264" customWidth="1"/>
    <col min="6" max="6" width="9.17" style="264" customWidth="1"/>
    <col min="7" max="7" width="5" style="264" customWidth="1"/>
    <col min="8" max="8" width="77.83" style="264" customWidth="1"/>
    <col min="9" max="10" width="20" style="264" customWidth="1"/>
    <col min="11" max="11" width="1.664063" style="264" customWidth="1"/>
  </cols>
  <sheetData>
    <row r="1" ht="37.5" customHeight="1"/>
    <row r="2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703</v>
      </c>
      <c r="D3" s="269"/>
      <c r="E3" s="269"/>
      <c r="F3" s="269"/>
      <c r="G3" s="269"/>
      <c r="H3" s="269"/>
      <c r="I3" s="269"/>
      <c r="J3" s="269"/>
      <c r="K3" s="270"/>
    </row>
    <row r="4" ht="25.5" customHeight="1">
      <c r="B4" s="271"/>
      <c r="C4" s="272" t="s">
        <v>704</v>
      </c>
      <c r="D4" s="272"/>
      <c r="E4" s="272"/>
      <c r="F4" s="272"/>
      <c r="G4" s="272"/>
      <c r="H4" s="272"/>
      <c r="I4" s="272"/>
      <c r="J4" s="272"/>
      <c r="K4" s="273"/>
    </row>
    <row r="5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ht="15" customHeight="1">
      <c r="B6" s="271"/>
      <c r="C6" s="275" t="s">
        <v>705</v>
      </c>
      <c r="D6" s="275"/>
      <c r="E6" s="275"/>
      <c r="F6" s="275"/>
      <c r="G6" s="275"/>
      <c r="H6" s="275"/>
      <c r="I6" s="275"/>
      <c r="J6" s="275"/>
      <c r="K6" s="273"/>
    </row>
    <row r="7" ht="15" customHeight="1">
      <c r="B7" s="276"/>
      <c r="C7" s="275" t="s">
        <v>706</v>
      </c>
      <c r="D7" s="275"/>
      <c r="E7" s="275"/>
      <c r="F7" s="275"/>
      <c r="G7" s="275"/>
      <c r="H7" s="275"/>
      <c r="I7" s="275"/>
      <c r="J7" s="275"/>
      <c r="K7" s="273"/>
    </row>
    <row r="8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ht="15" customHeight="1">
      <c r="B9" s="276"/>
      <c r="C9" s="275" t="s">
        <v>707</v>
      </c>
      <c r="D9" s="275"/>
      <c r="E9" s="275"/>
      <c r="F9" s="275"/>
      <c r="G9" s="275"/>
      <c r="H9" s="275"/>
      <c r="I9" s="275"/>
      <c r="J9" s="275"/>
      <c r="K9" s="273"/>
    </row>
    <row r="10" ht="15" customHeight="1">
      <c r="B10" s="276"/>
      <c r="C10" s="275"/>
      <c r="D10" s="275" t="s">
        <v>708</v>
      </c>
      <c r="E10" s="275"/>
      <c r="F10" s="275"/>
      <c r="G10" s="275"/>
      <c r="H10" s="275"/>
      <c r="I10" s="275"/>
      <c r="J10" s="275"/>
      <c r="K10" s="273"/>
    </row>
    <row r="11" ht="15" customHeight="1">
      <c r="B11" s="276"/>
      <c r="C11" s="277"/>
      <c r="D11" s="275" t="s">
        <v>709</v>
      </c>
      <c r="E11" s="275"/>
      <c r="F11" s="275"/>
      <c r="G11" s="275"/>
      <c r="H11" s="275"/>
      <c r="I11" s="275"/>
      <c r="J11" s="275"/>
      <c r="K11" s="273"/>
    </row>
    <row r="12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ht="15" customHeight="1">
      <c r="B13" s="276"/>
      <c r="C13" s="277"/>
      <c r="D13" s="275" t="s">
        <v>710</v>
      </c>
      <c r="E13" s="275"/>
      <c r="F13" s="275"/>
      <c r="G13" s="275"/>
      <c r="H13" s="275"/>
      <c r="I13" s="275"/>
      <c r="J13" s="275"/>
      <c r="K13" s="273"/>
    </row>
    <row r="14" ht="15" customHeight="1">
      <c r="B14" s="276"/>
      <c r="C14" s="277"/>
      <c r="D14" s="275" t="s">
        <v>711</v>
      </c>
      <c r="E14" s="275"/>
      <c r="F14" s="275"/>
      <c r="G14" s="275"/>
      <c r="H14" s="275"/>
      <c r="I14" s="275"/>
      <c r="J14" s="275"/>
      <c r="K14" s="273"/>
    </row>
    <row r="15" ht="15" customHeight="1">
      <c r="B15" s="276"/>
      <c r="C15" s="277"/>
      <c r="D15" s="275" t="s">
        <v>712</v>
      </c>
      <c r="E15" s="275"/>
      <c r="F15" s="275"/>
      <c r="G15" s="275"/>
      <c r="H15" s="275"/>
      <c r="I15" s="275"/>
      <c r="J15" s="275"/>
      <c r="K15" s="273"/>
    </row>
    <row r="16" ht="15" customHeight="1">
      <c r="B16" s="276"/>
      <c r="C16" s="277"/>
      <c r="D16" s="277"/>
      <c r="E16" s="278" t="s">
        <v>94</v>
      </c>
      <c r="F16" s="275" t="s">
        <v>713</v>
      </c>
      <c r="G16" s="275"/>
      <c r="H16" s="275"/>
      <c r="I16" s="275"/>
      <c r="J16" s="275"/>
      <c r="K16" s="273"/>
    </row>
    <row r="17" ht="15" customHeight="1">
      <c r="B17" s="276"/>
      <c r="C17" s="277"/>
      <c r="D17" s="277"/>
      <c r="E17" s="278" t="s">
        <v>714</v>
      </c>
      <c r="F17" s="275" t="s">
        <v>715</v>
      </c>
      <c r="G17" s="275"/>
      <c r="H17" s="275"/>
      <c r="I17" s="275"/>
      <c r="J17" s="275"/>
      <c r="K17" s="273"/>
    </row>
    <row r="18" ht="15" customHeight="1">
      <c r="B18" s="276"/>
      <c r="C18" s="277"/>
      <c r="D18" s="277"/>
      <c r="E18" s="278" t="s">
        <v>716</v>
      </c>
      <c r="F18" s="275" t="s">
        <v>717</v>
      </c>
      <c r="G18" s="275"/>
      <c r="H18" s="275"/>
      <c r="I18" s="275"/>
      <c r="J18" s="275"/>
      <c r="K18" s="273"/>
    </row>
    <row r="19" ht="15" customHeight="1">
      <c r="B19" s="276"/>
      <c r="C19" s="277"/>
      <c r="D19" s="277"/>
      <c r="E19" s="278" t="s">
        <v>83</v>
      </c>
      <c r="F19" s="275" t="s">
        <v>89</v>
      </c>
      <c r="G19" s="275"/>
      <c r="H19" s="275"/>
      <c r="I19" s="275"/>
      <c r="J19" s="275"/>
      <c r="K19" s="273"/>
    </row>
    <row r="20" ht="15" customHeight="1">
      <c r="B20" s="276"/>
      <c r="C20" s="277"/>
      <c r="D20" s="277"/>
      <c r="E20" s="278" t="s">
        <v>132</v>
      </c>
      <c r="F20" s="275" t="s">
        <v>133</v>
      </c>
      <c r="G20" s="275"/>
      <c r="H20" s="275"/>
      <c r="I20" s="275"/>
      <c r="J20" s="275"/>
      <c r="K20" s="273"/>
    </row>
    <row r="21" ht="15" customHeight="1">
      <c r="B21" s="276"/>
      <c r="C21" s="277"/>
      <c r="D21" s="277"/>
      <c r="E21" s="278" t="s">
        <v>90</v>
      </c>
      <c r="F21" s="275" t="s">
        <v>718</v>
      </c>
      <c r="G21" s="275"/>
      <c r="H21" s="275"/>
      <c r="I21" s="275"/>
      <c r="J21" s="275"/>
      <c r="K21" s="273"/>
    </row>
    <row r="22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ht="15" customHeight="1">
      <c r="B23" s="276"/>
      <c r="C23" s="275" t="s">
        <v>719</v>
      </c>
      <c r="D23" s="275"/>
      <c r="E23" s="275"/>
      <c r="F23" s="275"/>
      <c r="G23" s="275"/>
      <c r="H23" s="275"/>
      <c r="I23" s="275"/>
      <c r="J23" s="275"/>
      <c r="K23" s="273"/>
    </row>
    <row r="24" ht="15" customHeight="1">
      <c r="B24" s="276"/>
      <c r="C24" s="275" t="s">
        <v>720</v>
      </c>
      <c r="D24" s="275"/>
      <c r="E24" s="275"/>
      <c r="F24" s="275"/>
      <c r="G24" s="275"/>
      <c r="H24" s="275"/>
      <c r="I24" s="275"/>
      <c r="J24" s="275"/>
      <c r="K24" s="273"/>
    </row>
    <row r="25" ht="15" customHeight="1">
      <c r="B25" s="276"/>
      <c r="C25" s="275"/>
      <c r="D25" s="275" t="s">
        <v>721</v>
      </c>
      <c r="E25" s="275"/>
      <c r="F25" s="275"/>
      <c r="G25" s="275"/>
      <c r="H25" s="275"/>
      <c r="I25" s="275"/>
      <c r="J25" s="275"/>
      <c r="K25" s="273"/>
    </row>
    <row r="26" ht="15" customHeight="1">
      <c r="B26" s="276"/>
      <c r="C26" s="277"/>
      <c r="D26" s="275" t="s">
        <v>722</v>
      </c>
      <c r="E26" s="275"/>
      <c r="F26" s="275"/>
      <c r="G26" s="275"/>
      <c r="H26" s="275"/>
      <c r="I26" s="275"/>
      <c r="J26" s="275"/>
      <c r="K26" s="273"/>
    </row>
    <row r="27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ht="15" customHeight="1">
      <c r="B28" s="276"/>
      <c r="C28" s="277"/>
      <c r="D28" s="275" t="s">
        <v>723</v>
      </c>
      <c r="E28" s="275"/>
      <c r="F28" s="275"/>
      <c r="G28" s="275"/>
      <c r="H28" s="275"/>
      <c r="I28" s="275"/>
      <c r="J28" s="275"/>
      <c r="K28" s="273"/>
    </row>
    <row r="29" ht="15" customHeight="1">
      <c r="B29" s="276"/>
      <c r="C29" s="277"/>
      <c r="D29" s="275" t="s">
        <v>724</v>
      </c>
      <c r="E29" s="275"/>
      <c r="F29" s="275"/>
      <c r="G29" s="275"/>
      <c r="H29" s="275"/>
      <c r="I29" s="275"/>
      <c r="J29" s="275"/>
      <c r="K29" s="273"/>
    </row>
    <row r="30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ht="15" customHeight="1">
      <c r="B31" s="276"/>
      <c r="C31" s="277"/>
      <c r="D31" s="275" t="s">
        <v>725</v>
      </c>
      <c r="E31" s="275"/>
      <c r="F31" s="275"/>
      <c r="G31" s="275"/>
      <c r="H31" s="275"/>
      <c r="I31" s="275"/>
      <c r="J31" s="275"/>
      <c r="K31" s="273"/>
    </row>
    <row r="32" ht="15" customHeight="1">
      <c r="B32" s="276"/>
      <c r="C32" s="277"/>
      <c r="D32" s="275" t="s">
        <v>726</v>
      </c>
      <c r="E32" s="275"/>
      <c r="F32" s="275"/>
      <c r="G32" s="275"/>
      <c r="H32" s="275"/>
      <c r="I32" s="275"/>
      <c r="J32" s="275"/>
      <c r="K32" s="273"/>
    </row>
    <row r="33" ht="15" customHeight="1">
      <c r="B33" s="276"/>
      <c r="C33" s="277"/>
      <c r="D33" s="275" t="s">
        <v>727</v>
      </c>
      <c r="E33" s="275"/>
      <c r="F33" s="275"/>
      <c r="G33" s="275"/>
      <c r="H33" s="275"/>
      <c r="I33" s="275"/>
      <c r="J33" s="275"/>
      <c r="K33" s="273"/>
    </row>
    <row r="34" ht="15" customHeight="1">
      <c r="B34" s="276"/>
      <c r="C34" s="277"/>
      <c r="D34" s="275"/>
      <c r="E34" s="279" t="s">
        <v>119</v>
      </c>
      <c r="F34" s="275"/>
      <c r="G34" s="275" t="s">
        <v>728</v>
      </c>
      <c r="H34" s="275"/>
      <c r="I34" s="275"/>
      <c r="J34" s="275"/>
      <c r="K34" s="273"/>
    </row>
    <row r="35" ht="30.75" customHeight="1">
      <c r="B35" s="276"/>
      <c r="C35" s="277"/>
      <c r="D35" s="275"/>
      <c r="E35" s="279" t="s">
        <v>729</v>
      </c>
      <c r="F35" s="275"/>
      <c r="G35" s="275" t="s">
        <v>730</v>
      </c>
      <c r="H35" s="275"/>
      <c r="I35" s="275"/>
      <c r="J35" s="275"/>
      <c r="K35" s="273"/>
    </row>
    <row r="36" ht="15" customHeight="1">
      <c r="B36" s="276"/>
      <c r="C36" s="277"/>
      <c r="D36" s="275"/>
      <c r="E36" s="279" t="s">
        <v>58</v>
      </c>
      <c r="F36" s="275"/>
      <c r="G36" s="275" t="s">
        <v>731</v>
      </c>
      <c r="H36" s="275"/>
      <c r="I36" s="275"/>
      <c r="J36" s="275"/>
      <c r="K36" s="273"/>
    </row>
    <row r="37" ht="15" customHeight="1">
      <c r="B37" s="276"/>
      <c r="C37" s="277"/>
      <c r="D37" s="275"/>
      <c r="E37" s="279" t="s">
        <v>120</v>
      </c>
      <c r="F37" s="275"/>
      <c r="G37" s="275" t="s">
        <v>732</v>
      </c>
      <c r="H37" s="275"/>
      <c r="I37" s="275"/>
      <c r="J37" s="275"/>
      <c r="K37" s="273"/>
    </row>
    <row r="38" ht="15" customHeight="1">
      <c r="B38" s="276"/>
      <c r="C38" s="277"/>
      <c r="D38" s="275"/>
      <c r="E38" s="279" t="s">
        <v>121</v>
      </c>
      <c r="F38" s="275"/>
      <c r="G38" s="275" t="s">
        <v>733</v>
      </c>
      <c r="H38" s="275"/>
      <c r="I38" s="275"/>
      <c r="J38" s="275"/>
      <c r="K38" s="273"/>
    </row>
    <row r="39" ht="15" customHeight="1">
      <c r="B39" s="276"/>
      <c r="C39" s="277"/>
      <c r="D39" s="275"/>
      <c r="E39" s="279" t="s">
        <v>122</v>
      </c>
      <c r="F39" s="275"/>
      <c r="G39" s="275" t="s">
        <v>734</v>
      </c>
      <c r="H39" s="275"/>
      <c r="I39" s="275"/>
      <c r="J39" s="275"/>
      <c r="K39" s="273"/>
    </row>
    <row r="40" ht="15" customHeight="1">
      <c r="B40" s="276"/>
      <c r="C40" s="277"/>
      <c r="D40" s="275"/>
      <c r="E40" s="279" t="s">
        <v>735</v>
      </c>
      <c r="F40" s="275"/>
      <c r="G40" s="275" t="s">
        <v>736</v>
      </c>
      <c r="H40" s="275"/>
      <c r="I40" s="275"/>
      <c r="J40" s="275"/>
      <c r="K40" s="273"/>
    </row>
    <row r="41" ht="15" customHeight="1">
      <c r="B41" s="276"/>
      <c r="C41" s="277"/>
      <c r="D41" s="275"/>
      <c r="E41" s="279"/>
      <c r="F41" s="275"/>
      <c r="G41" s="275" t="s">
        <v>737</v>
      </c>
      <c r="H41" s="275"/>
      <c r="I41" s="275"/>
      <c r="J41" s="275"/>
      <c r="K41" s="273"/>
    </row>
    <row r="42" ht="15" customHeight="1">
      <c r="B42" s="276"/>
      <c r="C42" s="277"/>
      <c r="D42" s="275"/>
      <c r="E42" s="279" t="s">
        <v>738</v>
      </c>
      <c r="F42" s="275"/>
      <c r="G42" s="275" t="s">
        <v>739</v>
      </c>
      <c r="H42" s="275"/>
      <c r="I42" s="275"/>
      <c r="J42" s="275"/>
      <c r="K42" s="273"/>
    </row>
    <row r="43" ht="15" customHeight="1">
      <c r="B43" s="276"/>
      <c r="C43" s="277"/>
      <c r="D43" s="275"/>
      <c r="E43" s="279" t="s">
        <v>124</v>
      </c>
      <c r="F43" s="275"/>
      <c r="G43" s="275" t="s">
        <v>740</v>
      </c>
      <c r="H43" s="275"/>
      <c r="I43" s="275"/>
      <c r="J43" s="275"/>
      <c r="K43" s="273"/>
    </row>
    <row r="44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ht="15" customHeight="1">
      <c r="B45" s="276"/>
      <c r="C45" s="277"/>
      <c r="D45" s="275" t="s">
        <v>741</v>
      </c>
      <c r="E45" s="275"/>
      <c r="F45" s="275"/>
      <c r="G45" s="275"/>
      <c r="H45" s="275"/>
      <c r="I45" s="275"/>
      <c r="J45" s="275"/>
      <c r="K45" s="273"/>
    </row>
    <row r="46" ht="15" customHeight="1">
      <c r="B46" s="276"/>
      <c r="C46" s="277"/>
      <c r="D46" s="277"/>
      <c r="E46" s="275" t="s">
        <v>742</v>
      </c>
      <c r="F46" s="275"/>
      <c r="G46" s="275"/>
      <c r="H46" s="275"/>
      <c r="I46" s="275"/>
      <c r="J46" s="275"/>
      <c r="K46" s="273"/>
    </row>
    <row r="47" ht="15" customHeight="1">
      <c r="B47" s="276"/>
      <c r="C47" s="277"/>
      <c r="D47" s="277"/>
      <c r="E47" s="275" t="s">
        <v>743</v>
      </c>
      <c r="F47" s="275"/>
      <c r="G47" s="275"/>
      <c r="H47" s="275"/>
      <c r="I47" s="275"/>
      <c r="J47" s="275"/>
      <c r="K47" s="273"/>
    </row>
    <row r="48" ht="15" customHeight="1">
      <c r="B48" s="276"/>
      <c r="C48" s="277"/>
      <c r="D48" s="277"/>
      <c r="E48" s="275" t="s">
        <v>744</v>
      </c>
      <c r="F48" s="275"/>
      <c r="G48" s="275"/>
      <c r="H48" s="275"/>
      <c r="I48" s="275"/>
      <c r="J48" s="275"/>
      <c r="K48" s="273"/>
    </row>
    <row r="49" ht="15" customHeight="1">
      <c r="B49" s="276"/>
      <c r="C49" s="277"/>
      <c r="D49" s="275" t="s">
        <v>745</v>
      </c>
      <c r="E49" s="275"/>
      <c r="F49" s="275"/>
      <c r="G49" s="275"/>
      <c r="H49" s="275"/>
      <c r="I49" s="275"/>
      <c r="J49" s="275"/>
      <c r="K49" s="273"/>
    </row>
    <row r="50" ht="25.5" customHeight="1">
      <c r="B50" s="271"/>
      <c r="C50" s="272" t="s">
        <v>746</v>
      </c>
      <c r="D50" s="272"/>
      <c r="E50" s="272"/>
      <c r="F50" s="272"/>
      <c r="G50" s="272"/>
      <c r="H50" s="272"/>
      <c r="I50" s="272"/>
      <c r="J50" s="272"/>
      <c r="K50" s="273"/>
    </row>
    <row r="51" ht="5.25" customHeight="1">
      <c r="B51" s="271"/>
      <c r="C51" s="274"/>
      <c r="D51" s="274"/>
      <c r="E51" s="274"/>
      <c r="F51" s="274"/>
      <c r="G51" s="274"/>
      <c r="H51" s="274"/>
      <c r="I51" s="274"/>
      <c r="J51" s="274"/>
      <c r="K51" s="273"/>
    </row>
    <row r="52" ht="15" customHeight="1">
      <c r="B52" s="271"/>
      <c r="C52" s="275" t="s">
        <v>747</v>
      </c>
      <c r="D52" s="275"/>
      <c r="E52" s="275"/>
      <c r="F52" s="275"/>
      <c r="G52" s="275"/>
      <c r="H52" s="275"/>
      <c r="I52" s="275"/>
      <c r="J52" s="275"/>
      <c r="K52" s="273"/>
    </row>
    <row r="53" ht="15" customHeight="1">
      <c r="B53" s="271"/>
      <c r="C53" s="275" t="s">
        <v>748</v>
      </c>
      <c r="D53" s="275"/>
      <c r="E53" s="275"/>
      <c r="F53" s="275"/>
      <c r="G53" s="275"/>
      <c r="H53" s="275"/>
      <c r="I53" s="275"/>
      <c r="J53" s="275"/>
      <c r="K53" s="273"/>
    </row>
    <row r="54" ht="12.75" customHeight="1">
      <c r="B54" s="271"/>
      <c r="C54" s="275"/>
      <c r="D54" s="275"/>
      <c r="E54" s="275"/>
      <c r="F54" s="275"/>
      <c r="G54" s="275"/>
      <c r="H54" s="275"/>
      <c r="I54" s="275"/>
      <c r="J54" s="275"/>
      <c r="K54" s="273"/>
    </row>
    <row r="55" ht="15" customHeight="1">
      <c r="B55" s="271"/>
      <c r="C55" s="275" t="s">
        <v>749</v>
      </c>
      <c r="D55" s="275"/>
      <c r="E55" s="275"/>
      <c r="F55" s="275"/>
      <c r="G55" s="275"/>
      <c r="H55" s="275"/>
      <c r="I55" s="275"/>
      <c r="J55" s="275"/>
      <c r="K55" s="273"/>
    </row>
    <row r="56" ht="15" customHeight="1">
      <c r="B56" s="271"/>
      <c r="C56" s="277"/>
      <c r="D56" s="275" t="s">
        <v>750</v>
      </c>
      <c r="E56" s="275"/>
      <c r="F56" s="275"/>
      <c r="G56" s="275"/>
      <c r="H56" s="275"/>
      <c r="I56" s="275"/>
      <c r="J56" s="275"/>
      <c r="K56" s="273"/>
    </row>
    <row r="57" ht="15" customHeight="1">
      <c r="B57" s="271"/>
      <c r="C57" s="277"/>
      <c r="D57" s="275" t="s">
        <v>751</v>
      </c>
      <c r="E57" s="275"/>
      <c r="F57" s="275"/>
      <c r="G57" s="275"/>
      <c r="H57" s="275"/>
      <c r="I57" s="275"/>
      <c r="J57" s="275"/>
      <c r="K57" s="273"/>
    </row>
    <row r="58" ht="15" customHeight="1">
      <c r="B58" s="271"/>
      <c r="C58" s="277"/>
      <c r="D58" s="275" t="s">
        <v>752</v>
      </c>
      <c r="E58" s="275"/>
      <c r="F58" s="275"/>
      <c r="G58" s="275"/>
      <c r="H58" s="275"/>
      <c r="I58" s="275"/>
      <c r="J58" s="275"/>
      <c r="K58" s="273"/>
    </row>
    <row r="59" ht="15" customHeight="1">
      <c r="B59" s="271"/>
      <c r="C59" s="277"/>
      <c r="D59" s="275" t="s">
        <v>753</v>
      </c>
      <c r="E59" s="275"/>
      <c r="F59" s="275"/>
      <c r="G59" s="275"/>
      <c r="H59" s="275"/>
      <c r="I59" s="275"/>
      <c r="J59" s="275"/>
      <c r="K59" s="273"/>
    </row>
    <row r="60" ht="15" customHeight="1">
      <c r="B60" s="271"/>
      <c r="C60" s="277"/>
      <c r="D60" s="280" t="s">
        <v>754</v>
      </c>
      <c r="E60" s="280"/>
      <c r="F60" s="280"/>
      <c r="G60" s="280"/>
      <c r="H60" s="280"/>
      <c r="I60" s="280"/>
      <c r="J60" s="280"/>
      <c r="K60" s="273"/>
    </row>
    <row r="61" ht="15" customHeight="1">
      <c r="B61" s="271"/>
      <c r="C61" s="277"/>
      <c r="D61" s="275" t="s">
        <v>755</v>
      </c>
      <c r="E61" s="275"/>
      <c r="F61" s="275"/>
      <c r="G61" s="275"/>
      <c r="H61" s="275"/>
      <c r="I61" s="275"/>
      <c r="J61" s="275"/>
      <c r="K61" s="273"/>
    </row>
    <row r="62" ht="12.75" customHeight="1">
      <c r="B62" s="271"/>
      <c r="C62" s="277"/>
      <c r="D62" s="277"/>
      <c r="E62" s="281"/>
      <c r="F62" s="277"/>
      <c r="G62" s="277"/>
      <c r="H62" s="277"/>
      <c r="I62" s="277"/>
      <c r="J62" s="277"/>
      <c r="K62" s="273"/>
    </row>
    <row r="63" ht="15" customHeight="1">
      <c r="B63" s="271"/>
      <c r="C63" s="277"/>
      <c r="D63" s="275" t="s">
        <v>756</v>
      </c>
      <c r="E63" s="275"/>
      <c r="F63" s="275"/>
      <c r="G63" s="275"/>
      <c r="H63" s="275"/>
      <c r="I63" s="275"/>
      <c r="J63" s="275"/>
      <c r="K63" s="273"/>
    </row>
    <row r="64" ht="15" customHeight="1">
      <c r="B64" s="271"/>
      <c r="C64" s="277"/>
      <c r="D64" s="280" t="s">
        <v>757</v>
      </c>
      <c r="E64" s="280"/>
      <c r="F64" s="280"/>
      <c r="G64" s="280"/>
      <c r="H64" s="280"/>
      <c r="I64" s="280"/>
      <c r="J64" s="280"/>
      <c r="K64" s="273"/>
    </row>
    <row r="65" ht="15" customHeight="1">
      <c r="B65" s="271"/>
      <c r="C65" s="277"/>
      <c r="D65" s="275" t="s">
        <v>758</v>
      </c>
      <c r="E65" s="275"/>
      <c r="F65" s="275"/>
      <c r="G65" s="275"/>
      <c r="H65" s="275"/>
      <c r="I65" s="275"/>
      <c r="J65" s="275"/>
      <c r="K65" s="273"/>
    </row>
    <row r="66" ht="15" customHeight="1">
      <c r="B66" s="271"/>
      <c r="C66" s="277"/>
      <c r="D66" s="275" t="s">
        <v>759</v>
      </c>
      <c r="E66" s="275"/>
      <c r="F66" s="275"/>
      <c r="G66" s="275"/>
      <c r="H66" s="275"/>
      <c r="I66" s="275"/>
      <c r="J66" s="275"/>
      <c r="K66" s="273"/>
    </row>
    <row r="67" ht="15" customHeight="1">
      <c r="B67" s="271"/>
      <c r="C67" s="277"/>
      <c r="D67" s="275" t="s">
        <v>760</v>
      </c>
      <c r="E67" s="275"/>
      <c r="F67" s="275"/>
      <c r="G67" s="275"/>
      <c r="H67" s="275"/>
      <c r="I67" s="275"/>
      <c r="J67" s="275"/>
      <c r="K67" s="273"/>
    </row>
    <row r="68" ht="15" customHeight="1">
      <c r="B68" s="271"/>
      <c r="C68" s="277"/>
      <c r="D68" s="275" t="s">
        <v>761</v>
      </c>
      <c r="E68" s="275"/>
      <c r="F68" s="275"/>
      <c r="G68" s="275"/>
      <c r="H68" s="275"/>
      <c r="I68" s="275"/>
      <c r="J68" s="275"/>
      <c r="K68" s="273"/>
    </row>
    <row r="69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ht="45" customHeight="1">
      <c r="B73" s="290"/>
      <c r="C73" s="291" t="s">
        <v>104</v>
      </c>
      <c r="D73" s="291"/>
      <c r="E73" s="291"/>
      <c r="F73" s="291"/>
      <c r="G73" s="291"/>
      <c r="H73" s="291"/>
      <c r="I73" s="291"/>
      <c r="J73" s="291"/>
      <c r="K73" s="292"/>
    </row>
    <row r="74" ht="17.25" customHeight="1">
      <c r="B74" s="290"/>
      <c r="C74" s="293" t="s">
        <v>762</v>
      </c>
      <c r="D74" s="293"/>
      <c r="E74" s="293"/>
      <c r="F74" s="293" t="s">
        <v>763</v>
      </c>
      <c r="G74" s="294"/>
      <c r="H74" s="293" t="s">
        <v>120</v>
      </c>
      <c r="I74" s="293" t="s">
        <v>62</v>
      </c>
      <c r="J74" s="293" t="s">
        <v>764</v>
      </c>
      <c r="K74" s="292"/>
    </row>
    <row r="75" ht="17.25" customHeight="1">
      <c r="B75" s="290"/>
      <c r="C75" s="295" t="s">
        <v>765</v>
      </c>
      <c r="D75" s="295"/>
      <c r="E75" s="295"/>
      <c r="F75" s="296" t="s">
        <v>766</v>
      </c>
      <c r="G75" s="297"/>
      <c r="H75" s="295"/>
      <c r="I75" s="295"/>
      <c r="J75" s="295" t="s">
        <v>767</v>
      </c>
      <c r="K75" s="292"/>
    </row>
    <row r="76" ht="5.25" customHeight="1">
      <c r="B76" s="290"/>
      <c r="C76" s="298"/>
      <c r="D76" s="298"/>
      <c r="E76" s="298"/>
      <c r="F76" s="298"/>
      <c r="G76" s="299"/>
      <c r="H76" s="298"/>
      <c r="I76" s="298"/>
      <c r="J76" s="298"/>
      <c r="K76" s="292"/>
    </row>
    <row r="77" ht="15" customHeight="1">
      <c r="B77" s="290"/>
      <c r="C77" s="279" t="s">
        <v>58</v>
      </c>
      <c r="D77" s="298"/>
      <c r="E77" s="298"/>
      <c r="F77" s="300" t="s">
        <v>768</v>
      </c>
      <c r="G77" s="299"/>
      <c r="H77" s="279" t="s">
        <v>769</v>
      </c>
      <c r="I77" s="279" t="s">
        <v>770</v>
      </c>
      <c r="J77" s="279">
        <v>20</v>
      </c>
      <c r="K77" s="292"/>
    </row>
    <row r="78" ht="15" customHeight="1">
      <c r="B78" s="290"/>
      <c r="C78" s="279" t="s">
        <v>771</v>
      </c>
      <c r="D78" s="279"/>
      <c r="E78" s="279"/>
      <c r="F78" s="300" t="s">
        <v>768</v>
      </c>
      <c r="G78" s="299"/>
      <c r="H78" s="279" t="s">
        <v>772</v>
      </c>
      <c r="I78" s="279" t="s">
        <v>770</v>
      </c>
      <c r="J78" s="279">
        <v>120</v>
      </c>
      <c r="K78" s="292"/>
    </row>
    <row r="79" ht="15" customHeight="1">
      <c r="B79" s="301"/>
      <c r="C79" s="279" t="s">
        <v>773</v>
      </c>
      <c r="D79" s="279"/>
      <c r="E79" s="279"/>
      <c r="F79" s="300" t="s">
        <v>774</v>
      </c>
      <c r="G79" s="299"/>
      <c r="H79" s="279" t="s">
        <v>775</v>
      </c>
      <c r="I79" s="279" t="s">
        <v>770</v>
      </c>
      <c r="J79" s="279">
        <v>50</v>
      </c>
      <c r="K79" s="292"/>
    </row>
    <row r="80" ht="15" customHeight="1">
      <c r="B80" s="301"/>
      <c r="C80" s="279" t="s">
        <v>776</v>
      </c>
      <c r="D80" s="279"/>
      <c r="E80" s="279"/>
      <c r="F80" s="300" t="s">
        <v>768</v>
      </c>
      <c r="G80" s="299"/>
      <c r="H80" s="279" t="s">
        <v>777</v>
      </c>
      <c r="I80" s="279" t="s">
        <v>778</v>
      </c>
      <c r="J80" s="279"/>
      <c r="K80" s="292"/>
    </row>
    <row r="81" ht="15" customHeight="1">
      <c r="B81" s="301"/>
      <c r="C81" s="302" t="s">
        <v>779</v>
      </c>
      <c r="D81" s="302"/>
      <c r="E81" s="302"/>
      <c r="F81" s="303" t="s">
        <v>774</v>
      </c>
      <c r="G81" s="302"/>
      <c r="H81" s="302" t="s">
        <v>780</v>
      </c>
      <c r="I81" s="302" t="s">
        <v>770</v>
      </c>
      <c r="J81" s="302">
        <v>15</v>
      </c>
      <c r="K81" s="292"/>
    </row>
    <row r="82" ht="15" customHeight="1">
      <c r="B82" s="301"/>
      <c r="C82" s="302" t="s">
        <v>781</v>
      </c>
      <c r="D82" s="302"/>
      <c r="E82" s="302"/>
      <c r="F82" s="303" t="s">
        <v>774</v>
      </c>
      <c r="G82" s="302"/>
      <c r="H82" s="302" t="s">
        <v>782</v>
      </c>
      <c r="I82" s="302" t="s">
        <v>770</v>
      </c>
      <c r="J82" s="302">
        <v>15</v>
      </c>
      <c r="K82" s="292"/>
    </row>
    <row r="83" ht="15" customHeight="1">
      <c r="B83" s="301"/>
      <c r="C83" s="302" t="s">
        <v>783</v>
      </c>
      <c r="D83" s="302"/>
      <c r="E83" s="302"/>
      <c r="F83" s="303" t="s">
        <v>774</v>
      </c>
      <c r="G83" s="302"/>
      <c r="H83" s="302" t="s">
        <v>784</v>
      </c>
      <c r="I83" s="302" t="s">
        <v>770</v>
      </c>
      <c r="J83" s="302">
        <v>20</v>
      </c>
      <c r="K83" s="292"/>
    </row>
    <row r="84" ht="15" customHeight="1">
      <c r="B84" s="301"/>
      <c r="C84" s="302" t="s">
        <v>785</v>
      </c>
      <c r="D84" s="302"/>
      <c r="E84" s="302"/>
      <c r="F84" s="303" t="s">
        <v>774</v>
      </c>
      <c r="G84" s="302"/>
      <c r="H84" s="302" t="s">
        <v>786</v>
      </c>
      <c r="I84" s="302" t="s">
        <v>770</v>
      </c>
      <c r="J84" s="302">
        <v>20</v>
      </c>
      <c r="K84" s="292"/>
    </row>
    <row r="85" ht="15" customHeight="1">
      <c r="B85" s="301"/>
      <c r="C85" s="279" t="s">
        <v>787</v>
      </c>
      <c r="D85" s="279"/>
      <c r="E85" s="279"/>
      <c r="F85" s="300" t="s">
        <v>774</v>
      </c>
      <c r="G85" s="299"/>
      <c r="H85" s="279" t="s">
        <v>788</v>
      </c>
      <c r="I85" s="279" t="s">
        <v>770</v>
      </c>
      <c r="J85" s="279">
        <v>50</v>
      </c>
      <c r="K85" s="292"/>
    </row>
    <row r="86" ht="15" customHeight="1">
      <c r="B86" s="301"/>
      <c r="C86" s="279" t="s">
        <v>789</v>
      </c>
      <c r="D86" s="279"/>
      <c r="E86" s="279"/>
      <c r="F86" s="300" t="s">
        <v>774</v>
      </c>
      <c r="G86" s="299"/>
      <c r="H86" s="279" t="s">
        <v>790</v>
      </c>
      <c r="I86" s="279" t="s">
        <v>770</v>
      </c>
      <c r="J86" s="279">
        <v>20</v>
      </c>
      <c r="K86" s="292"/>
    </row>
    <row r="87" ht="15" customHeight="1">
      <c r="B87" s="301"/>
      <c r="C87" s="279" t="s">
        <v>791</v>
      </c>
      <c r="D87" s="279"/>
      <c r="E87" s="279"/>
      <c r="F87" s="300" t="s">
        <v>774</v>
      </c>
      <c r="G87" s="299"/>
      <c r="H87" s="279" t="s">
        <v>792</v>
      </c>
      <c r="I87" s="279" t="s">
        <v>770</v>
      </c>
      <c r="J87" s="279">
        <v>20</v>
      </c>
      <c r="K87" s="292"/>
    </row>
    <row r="88" ht="15" customHeight="1">
      <c r="B88" s="301"/>
      <c r="C88" s="279" t="s">
        <v>793</v>
      </c>
      <c r="D88" s="279"/>
      <c r="E88" s="279"/>
      <c r="F88" s="300" t="s">
        <v>774</v>
      </c>
      <c r="G88" s="299"/>
      <c r="H88" s="279" t="s">
        <v>794</v>
      </c>
      <c r="I88" s="279" t="s">
        <v>770</v>
      </c>
      <c r="J88" s="279">
        <v>50</v>
      </c>
      <c r="K88" s="292"/>
    </row>
    <row r="89" ht="15" customHeight="1">
      <c r="B89" s="301"/>
      <c r="C89" s="279" t="s">
        <v>795</v>
      </c>
      <c r="D89" s="279"/>
      <c r="E89" s="279"/>
      <c r="F89" s="300" t="s">
        <v>774</v>
      </c>
      <c r="G89" s="299"/>
      <c r="H89" s="279" t="s">
        <v>795</v>
      </c>
      <c r="I89" s="279" t="s">
        <v>770</v>
      </c>
      <c r="J89" s="279">
        <v>50</v>
      </c>
      <c r="K89" s="292"/>
    </row>
    <row r="90" ht="15" customHeight="1">
      <c r="B90" s="301"/>
      <c r="C90" s="279" t="s">
        <v>125</v>
      </c>
      <c r="D90" s="279"/>
      <c r="E90" s="279"/>
      <c r="F90" s="300" t="s">
        <v>774</v>
      </c>
      <c r="G90" s="299"/>
      <c r="H90" s="279" t="s">
        <v>796</v>
      </c>
      <c r="I90" s="279" t="s">
        <v>770</v>
      </c>
      <c r="J90" s="279">
        <v>255</v>
      </c>
      <c r="K90" s="292"/>
    </row>
    <row r="91" ht="15" customHeight="1">
      <c r="B91" s="301"/>
      <c r="C91" s="279" t="s">
        <v>797</v>
      </c>
      <c r="D91" s="279"/>
      <c r="E91" s="279"/>
      <c r="F91" s="300" t="s">
        <v>768</v>
      </c>
      <c r="G91" s="299"/>
      <c r="H91" s="279" t="s">
        <v>798</v>
      </c>
      <c r="I91" s="279" t="s">
        <v>799</v>
      </c>
      <c r="J91" s="279"/>
      <c r="K91" s="292"/>
    </row>
    <row r="92" ht="15" customHeight="1">
      <c r="B92" s="301"/>
      <c r="C92" s="279" t="s">
        <v>800</v>
      </c>
      <c r="D92" s="279"/>
      <c r="E92" s="279"/>
      <c r="F92" s="300" t="s">
        <v>768</v>
      </c>
      <c r="G92" s="299"/>
      <c r="H92" s="279" t="s">
        <v>801</v>
      </c>
      <c r="I92" s="279" t="s">
        <v>802</v>
      </c>
      <c r="J92" s="279"/>
      <c r="K92" s="292"/>
    </row>
    <row r="93" ht="15" customHeight="1">
      <c r="B93" s="301"/>
      <c r="C93" s="279" t="s">
        <v>803</v>
      </c>
      <c r="D93" s="279"/>
      <c r="E93" s="279"/>
      <c r="F93" s="300" t="s">
        <v>768</v>
      </c>
      <c r="G93" s="299"/>
      <c r="H93" s="279" t="s">
        <v>803</v>
      </c>
      <c r="I93" s="279" t="s">
        <v>802</v>
      </c>
      <c r="J93" s="279"/>
      <c r="K93" s="292"/>
    </row>
    <row r="94" ht="15" customHeight="1">
      <c r="B94" s="301"/>
      <c r="C94" s="279" t="s">
        <v>43</v>
      </c>
      <c r="D94" s="279"/>
      <c r="E94" s="279"/>
      <c r="F94" s="300" t="s">
        <v>768</v>
      </c>
      <c r="G94" s="299"/>
      <c r="H94" s="279" t="s">
        <v>804</v>
      </c>
      <c r="I94" s="279" t="s">
        <v>802</v>
      </c>
      <c r="J94" s="279"/>
      <c r="K94" s="292"/>
    </row>
    <row r="95" ht="15" customHeight="1">
      <c r="B95" s="301"/>
      <c r="C95" s="279" t="s">
        <v>53</v>
      </c>
      <c r="D95" s="279"/>
      <c r="E95" s="279"/>
      <c r="F95" s="300" t="s">
        <v>768</v>
      </c>
      <c r="G95" s="299"/>
      <c r="H95" s="279" t="s">
        <v>805</v>
      </c>
      <c r="I95" s="279" t="s">
        <v>802</v>
      </c>
      <c r="J95" s="279"/>
      <c r="K95" s="292"/>
    </row>
    <row r="96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ht="45" customHeight="1">
      <c r="B100" s="290"/>
      <c r="C100" s="291" t="s">
        <v>806</v>
      </c>
      <c r="D100" s="291"/>
      <c r="E100" s="291"/>
      <c r="F100" s="291"/>
      <c r="G100" s="291"/>
      <c r="H100" s="291"/>
      <c r="I100" s="291"/>
      <c r="J100" s="291"/>
      <c r="K100" s="292"/>
    </row>
    <row r="101" ht="17.25" customHeight="1">
      <c r="B101" s="290"/>
      <c r="C101" s="293" t="s">
        <v>762</v>
      </c>
      <c r="D101" s="293"/>
      <c r="E101" s="293"/>
      <c r="F101" s="293" t="s">
        <v>763</v>
      </c>
      <c r="G101" s="294"/>
      <c r="H101" s="293" t="s">
        <v>120</v>
      </c>
      <c r="I101" s="293" t="s">
        <v>62</v>
      </c>
      <c r="J101" s="293" t="s">
        <v>764</v>
      </c>
      <c r="K101" s="292"/>
    </row>
    <row r="102" ht="17.25" customHeight="1">
      <c r="B102" s="290"/>
      <c r="C102" s="295" t="s">
        <v>765</v>
      </c>
      <c r="D102" s="295"/>
      <c r="E102" s="295"/>
      <c r="F102" s="296" t="s">
        <v>766</v>
      </c>
      <c r="G102" s="297"/>
      <c r="H102" s="295"/>
      <c r="I102" s="295"/>
      <c r="J102" s="295" t="s">
        <v>767</v>
      </c>
      <c r="K102" s="292"/>
    </row>
    <row r="103" ht="5.25" customHeight="1">
      <c r="B103" s="290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ht="15" customHeight="1">
      <c r="B104" s="290"/>
      <c r="C104" s="279" t="s">
        <v>58</v>
      </c>
      <c r="D104" s="298"/>
      <c r="E104" s="298"/>
      <c r="F104" s="300" t="s">
        <v>768</v>
      </c>
      <c r="G104" s="309"/>
      <c r="H104" s="279" t="s">
        <v>807</v>
      </c>
      <c r="I104" s="279" t="s">
        <v>770</v>
      </c>
      <c r="J104" s="279">
        <v>20</v>
      </c>
      <c r="K104" s="292"/>
    </row>
    <row r="105" ht="15" customHeight="1">
      <c r="B105" s="290"/>
      <c r="C105" s="279" t="s">
        <v>771</v>
      </c>
      <c r="D105" s="279"/>
      <c r="E105" s="279"/>
      <c r="F105" s="300" t="s">
        <v>768</v>
      </c>
      <c r="G105" s="279"/>
      <c r="H105" s="279" t="s">
        <v>807</v>
      </c>
      <c r="I105" s="279" t="s">
        <v>770</v>
      </c>
      <c r="J105" s="279">
        <v>120</v>
      </c>
      <c r="K105" s="292"/>
    </row>
    <row r="106" ht="15" customHeight="1">
      <c r="B106" s="301"/>
      <c r="C106" s="279" t="s">
        <v>773</v>
      </c>
      <c r="D106" s="279"/>
      <c r="E106" s="279"/>
      <c r="F106" s="300" t="s">
        <v>774</v>
      </c>
      <c r="G106" s="279"/>
      <c r="H106" s="279" t="s">
        <v>807</v>
      </c>
      <c r="I106" s="279" t="s">
        <v>770</v>
      </c>
      <c r="J106" s="279">
        <v>50</v>
      </c>
      <c r="K106" s="292"/>
    </row>
    <row r="107" ht="15" customHeight="1">
      <c r="B107" s="301"/>
      <c r="C107" s="279" t="s">
        <v>776</v>
      </c>
      <c r="D107" s="279"/>
      <c r="E107" s="279"/>
      <c r="F107" s="300" t="s">
        <v>768</v>
      </c>
      <c r="G107" s="279"/>
      <c r="H107" s="279" t="s">
        <v>807</v>
      </c>
      <c r="I107" s="279" t="s">
        <v>778</v>
      </c>
      <c r="J107" s="279"/>
      <c r="K107" s="292"/>
    </row>
    <row r="108" ht="15" customHeight="1">
      <c r="B108" s="301"/>
      <c r="C108" s="279" t="s">
        <v>787</v>
      </c>
      <c r="D108" s="279"/>
      <c r="E108" s="279"/>
      <c r="F108" s="300" t="s">
        <v>774</v>
      </c>
      <c r="G108" s="279"/>
      <c r="H108" s="279" t="s">
        <v>807</v>
      </c>
      <c r="I108" s="279" t="s">
        <v>770</v>
      </c>
      <c r="J108" s="279">
        <v>50</v>
      </c>
      <c r="K108" s="292"/>
    </row>
    <row r="109" ht="15" customHeight="1">
      <c r="B109" s="301"/>
      <c r="C109" s="279" t="s">
        <v>795</v>
      </c>
      <c r="D109" s="279"/>
      <c r="E109" s="279"/>
      <c r="F109" s="300" t="s">
        <v>774</v>
      </c>
      <c r="G109" s="279"/>
      <c r="H109" s="279" t="s">
        <v>807</v>
      </c>
      <c r="I109" s="279" t="s">
        <v>770</v>
      </c>
      <c r="J109" s="279">
        <v>50</v>
      </c>
      <c r="K109" s="292"/>
    </row>
    <row r="110" ht="15" customHeight="1">
      <c r="B110" s="301"/>
      <c r="C110" s="279" t="s">
        <v>793</v>
      </c>
      <c r="D110" s="279"/>
      <c r="E110" s="279"/>
      <c r="F110" s="300" t="s">
        <v>774</v>
      </c>
      <c r="G110" s="279"/>
      <c r="H110" s="279" t="s">
        <v>807</v>
      </c>
      <c r="I110" s="279" t="s">
        <v>770</v>
      </c>
      <c r="J110" s="279">
        <v>50</v>
      </c>
      <c r="K110" s="292"/>
    </row>
    <row r="111" ht="15" customHeight="1">
      <c r="B111" s="301"/>
      <c r="C111" s="279" t="s">
        <v>58</v>
      </c>
      <c r="D111" s="279"/>
      <c r="E111" s="279"/>
      <c r="F111" s="300" t="s">
        <v>768</v>
      </c>
      <c r="G111" s="279"/>
      <c r="H111" s="279" t="s">
        <v>808</v>
      </c>
      <c r="I111" s="279" t="s">
        <v>770</v>
      </c>
      <c r="J111" s="279">
        <v>20</v>
      </c>
      <c r="K111" s="292"/>
    </row>
    <row r="112" ht="15" customHeight="1">
      <c r="B112" s="301"/>
      <c r="C112" s="279" t="s">
        <v>809</v>
      </c>
      <c r="D112" s="279"/>
      <c r="E112" s="279"/>
      <c r="F112" s="300" t="s">
        <v>768</v>
      </c>
      <c r="G112" s="279"/>
      <c r="H112" s="279" t="s">
        <v>810</v>
      </c>
      <c r="I112" s="279" t="s">
        <v>770</v>
      </c>
      <c r="J112" s="279">
        <v>120</v>
      </c>
      <c r="K112" s="292"/>
    </row>
    <row r="113" ht="15" customHeight="1">
      <c r="B113" s="301"/>
      <c r="C113" s="279" t="s">
        <v>43</v>
      </c>
      <c r="D113" s="279"/>
      <c r="E113" s="279"/>
      <c r="F113" s="300" t="s">
        <v>768</v>
      </c>
      <c r="G113" s="279"/>
      <c r="H113" s="279" t="s">
        <v>811</v>
      </c>
      <c r="I113" s="279" t="s">
        <v>802</v>
      </c>
      <c r="J113" s="279"/>
      <c r="K113" s="292"/>
    </row>
    <row r="114" ht="15" customHeight="1">
      <c r="B114" s="301"/>
      <c r="C114" s="279" t="s">
        <v>53</v>
      </c>
      <c r="D114" s="279"/>
      <c r="E114" s="279"/>
      <c r="F114" s="300" t="s">
        <v>768</v>
      </c>
      <c r="G114" s="279"/>
      <c r="H114" s="279" t="s">
        <v>812</v>
      </c>
      <c r="I114" s="279" t="s">
        <v>802</v>
      </c>
      <c r="J114" s="279"/>
      <c r="K114" s="292"/>
    </row>
    <row r="115" ht="15" customHeight="1">
      <c r="B115" s="301"/>
      <c r="C115" s="279" t="s">
        <v>62</v>
      </c>
      <c r="D115" s="279"/>
      <c r="E115" s="279"/>
      <c r="F115" s="300" t="s">
        <v>768</v>
      </c>
      <c r="G115" s="279"/>
      <c r="H115" s="279" t="s">
        <v>813</v>
      </c>
      <c r="I115" s="279" t="s">
        <v>814</v>
      </c>
      <c r="J115" s="279"/>
      <c r="K115" s="292"/>
    </row>
    <row r="116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ht="18.75" customHeight="1">
      <c r="B117" s="311"/>
      <c r="C117" s="275"/>
      <c r="D117" s="275"/>
      <c r="E117" s="275"/>
      <c r="F117" s="312"/>
      <c r="G117" s="275"/>
      <c r="H117" s="275"/>
      <c r="I117" s="275"/>
      <c r="J117" s="275"/>
      <c r="K117" s="311"/>
    </row>
    <row r="118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ht="45" customHeight="1">
      <c r="B120" s="316"/>
      <c r="C120" s="269" t="s">
        <v>815</v>
      </c>
      <c r="D120" s="269"/>
      <c r="E120" s="269"/>
      <c r="F120" s="269"/>
      <c r="G120" s="269"/>
      <c r="H120" s="269"/>
      <c r="I120" s="269"/>
      <c r="J120" s="269"/>
      <c r="K120" s="317"/>
    </row>
    <row r="121" ht="17.25" customHeight="1">
      <c r="B121" s="318"/>
      <c r="C121" s="293" t="s">
        <v>762</v>
      </c>
      <c r="D121" s="293"/>
      <c r="E121" s="293"/>
      <c r="F121" s="293" t="s">
        <v>763</v>
      </c>
      <c r="G121" s="294"/>
      <c r="H121" s="293" t="s">
        <v>120</v>
      </c>
      <c r="I121" s="293" t="s">
        <v>62</v>
      </c>
      <c r="J121" s="293" t="s">
        <v>764</v>
      </c>
      <c r="K121" s="319"/>
    </row>
    <row r="122" ht="17.25" customHeight="1">
      <c r="B122" s="318"/>
      <c r="C122" s="295" t="s">
        <v>765</v>
      </c>
      <c r="D122" s="295"/>
      <c r="E122" s="295"/>
      <c r="F122" s="296" t="s">
        <v>766</v>
      </c>
      <c r="G122" s="297"/>
      <c r="H122" s="295"/>
      <c r="I122" s="295"/>
      <c r="J122" s="295" t="s">
        <v>767</v>
      </c>
      <c r="K122" s="319"/>
    </row>
    <row r="123" ht="5.25" customHeight="1">
      <c r="B123" s="320"/>
      <c r="C123" s="298"/>
      <c r="D123" s="298"/>
      <c r="E123" s="298"/>
      <c r="F123" s="298"/>
      <c r="G123" s="279"/>
      <c r="H123" s="298"/>
      <c r="I123" s="298"/>
      <c r="J123" s="298"/>
      <c r="K123" s="321"/>
    </row>
    <row r="124" ht="15" customHeight="1">
      <c r="B124" s="320"/>
      <c r="C124" s="279" t="s">
        <v>771</v>
      </c>
      <c r="D124" s="298"/>
      <c r="E124" s="298"/>
      <c r="F124" s="300" t="s">
        <v>768</v>
      </c>
      <c r="G124" s="279"/>
      <c r="H124" s="279" t="s">
        <v>807</v>
      </c>
      <c r="I124" s="279" t="s">
        <v>770</v>
      </c>
      <c r="J124" s="279">
        <v>120</v>
      </c>
      <c r="K124" s="322"/>
    </row>
    <row r="125" ht="15" customHeight="1">
      <c r="B125" s="320"/>
      <c r="C125" s="279" t="s">
        <v>816</v>
      </c>
      <c r="D125" s="279"/>
      <c r="E125" s="279"/>
      <c r="F125" s="300" t="s">
        <v>768</v>
      </c>
      <c r="G125" s="279"/>
      <c r="H125" s="279" t="s">
        <v>817</v>
      </c>
      <c r="I125" s="279" t="s">
        <v>770</v>
      </c>
      <c r="J125" s="279" t="s">
        <v>818</v>
      </c>
      <c r="K125" s="322"/>
    </row>
    <row r="126" ht="15" customHeight="1">
      <c r="B126" s="320"/>
      <c r="C126" s="279" t="s">
        <v>90</v>
      </c>
      <c r="D126" s="279"/>
      <c r="E126" s="279"/>
      <c r="F126" s="300" t="s">
        <v>768</v>
      </c>
      <c r="G126" s="279"/>
      <c r="H126" s="279" t="s">
        <v>819</v>
      </c>
      <c r="I126" s="279" t="s">
        <v>770</v>
      </c>
      <c r="J126" s="279" t="s">
        <v>818</v>
      </c>
      <c r="K126" s="322"/>
    </row>
    <row r="127" ht="15" customHeight="1">
      <c r="B127" s="320"/>
      <c r="C127" s="279" t="s">
        <v>779</v>
      </c>
      <c r="D127" s="279"/>
      <c r="E127" s="279"/>
      <c r="F127" s="300" t="s">
        <v>774</v>
      </c>
      <c r="G127" s="279"/>
      <c r="H127" s="279" t="s">
        <v>780</v>
      </c>
      <c r="I127" s="279" t="s">
        <v>770</v>
      </c>
      <c r="J127" s="279">
        <v>15</v>
      </c>
      <c r="K127" s="322"/>
    </row>
    <row r="128" ht="15" customHeight="1">
      <c r="B128" s="320"/>
      <c r="C128" s="302" t="s">
        <v>781</v>
      </c>
      <c r="D128" s="302"/>
      <c r="E128" s="302"/>
      <c r="F128" s="303" t="s">
        <v>774</v>
      </c>
      <c r="G128" s="302"/>
      <c r="H128" s="302" t="s">
        <v>782</v>
      </c>
      <c r="I128" s="302" t="s">
        <v>770</v>
      </c>
      <c r="J128" s="302">
        <v>15</v>
      </c>
      <c r="K128" s="322"/>
    </row>
    <row r="129" ht="15" customHeight="1">
      <c r="B129" s="320"/>
      <c r="C129" s="302" t="s">
        <v>783</v>
      </c>
      <c r="D129" s="302"/>
      <c r="E129" s="302"/>
      <c r="F129" s="303" t="s">
        <v>774</v>
      </c>
      <c r="G129" s="302"/>
      <c r="H129" s="302" t="s">
        <v>784</v>
      </c>
      <c r="I129" s="302" t="s">
        <v>770</v>
      </c>
      <c r="J129" s="302">
        <v>20</v>
      </c>
      <c r="K129" s="322"/>
    </row>
    <row r="130" ht="15" customHeight="1">
      <c r="B130" s="320"/>
      <c r="C130" s="302" t="s">
        <v>785</v>
      </c>
      <c r="D130" s="302"/>
      <c r="E130" s="302"/>
      <c r="F130" s="303" t="s">
        <v>774</v>
      </c>
      <c r="G130" s="302"/>
      <c r="H130" s="302" t="s">
        <v>786</v>
      </c>
      <c r="I130" s="302" t="s">
        <v>770</v>
      </c>
      <c r="J130" s="302">
        <v>20</v>
      </c>
      <c r="K130" s="322"/>
    </row>
    <row r="131" ht="15" customHeight="1">
      <c r="B131" s="320"/>
      <c r="C131" s="279" t="s">
        <v>773</v>
      </c>
      <c r="D131" s="279"/>
      <c r="E131" s="279"/>
      <c r="F131" s="300" t="s">
        <v>774</v>
      </c>
      <c r="G131" s="279"/>
      <c r="H131" s="279" t="s">
        <v>807</v>
      </c>
      <c r="I131" s="279" t="s">
        <v>770</v>
      </c>
      <c r="J131" s="279">
        <v>50</v>
      </c>
      <c r="K131" s="322"/>
    </row>
    <row r="132" ht="15" customHeight="1">
      <c r="B132" s="320"/>
      <c r="C132" s="279" t="s">
        <v>787</v>
      </c>
      <c r="D132" s="279"/>
      <c r="E132" s="279"/>
      <c r="F132" s="300" t="s">
        <v>774</v>
      </c>
      <c r="G132" s="279"/>
      <c r="H132" s="279" t="s">
        <v>807</v>
      </c>
      <c r="I132" s="279" t="s">
        <v>770</v>
      </c>
      <c r="J132" s="279">
        <v>50</v>
      </c>
      <c r="K132" s="322"/>
    </row>
    <row r="133" ht="15" customHeight="1">
      <c r="B133" s="320"/>
      <c r="C133" s="279" t="s">
        <v>793</v>
      </c>
      <c r="D133" s="279"/>
      <c r="E133" s="279"/>
      <c r="F133" s="300" t="s">
        <v>774</v>
      </c>
      <c r="G133" s="279"/>
      <c r="H133" s="279" t="s">
        <v>807</v>
      </c>
      <c r="I133" s="279" t="s">
        <v>770</v>
      </c>
      <c r="J133" s="279">
        <v>50</v>
      </c>
      <c r="K133" s="322"/>
    </row>
    <row r="134" ht="15" customHeight="1">
      <c r="B134" s="320"/>
      <c r="C134" s="279" t="s">
        <v>795</v>
      </c>
      <c r="D134" s="279"/>
      <c r="E134" s="279"/>
      <c r="F134" s="300" t="s">
        <v>774</v>
      </c>
      <c r="G134" s="279"/>
      <c r="H134" s="279" t="s">
        <v>807</v>
      </c>
      <c r="I134" s="279" t="s">
        <v>770</v>
      </c>
      <c r="J134" s="279">
        <v>50</v>
      </c>
      <c r="K134" s="322"/>
    </row>
    <row r="135" ht="15" customHeight="1">
      <c r="B135" s="320"/>
      <c r="C135" s="279" t="s">
        <v>125</v>
      </c>
      <c r="D135" s="279"/>
      <c r="E135" s="279"/>
      <c r="F135" s="300" t="s">
        <v>774</v>
      </c>
      <c r="G135" s="279"/>
      <c r="H135" s="279" t="s">
        <v>820</v>
      </c>
      <c r="I135" s="279" t="s">
        <v>770</v>
      </c>
      <c r="J135" s="279">
        <v>255</v>
      </c>
      <c r="K135" s="322"/>
    </row>
    <row r="136" ht="15" customHeight="1">
      <c r="B136" s="320"/>
      <c r="C136" s="279" t="s">
        <v>797</v>
      </c>
      <c r="D136" s="279"/>
      <c r="E136" s="279"/>
      <c r="F136" s="300" t="s">
        <v>768</v>
      </c>
      <c r="G136" s="279"/>
      <c r="H136" s="279" t="s">
        <v>821</v>
      </c>
      <c r="I136" s="279" t="s">
        <v>799</v>
      </c>
      <c r="J136" s="279"/>
      <c r="K136" s="322"/>
    </row>
    <row r="137" ht="15" customHeight="1">
      <c r="B137" s="320"/>
      <c r="C137" s="279" t="s">
        <v>800</v>
      </c>
      <c r="D137" s="279"/>
      <c r="E137" s="279"/>
      <c r="F137" s="300" t="s">
        <v>768</v>
      </c>
      <c r="G137" s="279"/>
      <c r="H137" s="279" t="s">
        <v>822</v>
      </c>
      <c r="I137" s="279" t="s">
        <v>802</v>
      </c>
      <c r="J137" s="279"/>
      <c r="K137" s="322"/>
    </row>
    <row r="138" ht="15" customHeight="1">
      <c r="B138" s="320"/>
      <c r="C138" s="279" t="s">
        <v>803</v>
      </c>
      <c r="D138" s="279"/>
      <c r="E138" s="279"/>
      <c r="F138" s="300" t="s">
        <v>768</v>
      </c>
      <c r="G138" s="279"/>
      <c r="H138" s="279" t="s">
        <v>803</v>
      </c>
      <c r="I138" s="279" t="s">
        <v>802</v>
      </c>
      <c r="J138" s="279"/>
      <c r="K138" s="322"/>
    </row>
    <row r="139" ht="15" customHeight="1">
      <c r="B139" s="320"/>
      <c r="C139" s="279" t="s">
        <v>43</v>
      </c>
      <c r="D139" s="279"/>
      <c r="E139" s="279"/>
      <c r="F139" s="300" t="s">
        <v>768</v>
      </c>
      <c r="G139" s="279"/>
      <c r="H139" s="279" t="s">
        <v>823</v>
      </c>
      <c r="I139" s="279" t="s">
        <v>802</v>
      </c>
      <c r="J139" s="279"/>
      <c r="K139" s="322"/>
    </row>
    <row r="140" ht="15" customHeight="1">
      <c r="B140" s="320"/>
      <c r="C140" s="279" t="s">
        <v>824</v>
      </c>
      <c r="D140" s="279"/>
      <c r="E140" s="279"/>
      <c r="F140" s="300" t="s">
        <v>768</v>
      </c>
      <c r="G140" s="279"/>
      <c r="H140" s="279" t="s">
        <v>825</v>
      </c>
      <c r="I140" s="279" t="s">
        <v>802</v>
      </c>
      <c r="J140" s="279"/>
      <c r="K140" s="322"/>
    </row>
    <row r="14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ht="18.75" customHeight="1">
      <c r="B142" s="275"/>
      <c r="C142" s="275"/>
      <c r="D142" s="275"/>
      <c r="E142" s="275"/>
      <c r="F142" s="312"/>
      <c r="G142" s="275"/>
      <c r="H142" s="275"/>
      <c r="I142" s="275"/>
      <c r="J142" s="275"/>
      <c r="K142" s="275"/>
    </row>
    <row r="143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ht="45" customHeight="1">
      <c r="B145" s="290"/>
      <c r="C145" s="291" t="s">
        <v>826</v>
      </c>
      <c r="D145" s="291"/>
      <c r="E145" s="291"/>
      <c r="F145" s="291"/>
      <c r="G145" s="291"/>
      <c r="H145" s="291"/>
      <c r="I145" s="291"/>
      <c r="J145" s="291"/>
      <c r="K145" s="292"/>
    </row>
    <row r="146" ht="17.25" customHeight="1">
      <c r="B146" s="290"/>
      <c r="C146" s="293" t="s">
        <v>762</v>
      </c>
      <c r="D146" s="293"/>
      <c r="E146" s="293"/>
      <c r="F146" s="293" t="s">
        <v>763</v>
      </c>
      <c r="G146" s="294"/>
      <c r="H146" s="293" t="s">
        <v>120</v>
      </c>
      <c r="I146" s="293" t="s">
        <v>62</v>
      </c>
      <c r="J146" s="293" t="s">
        <v>764</v>
      </c>
      <c r="K146" s="292"/>
    </row>
    <row r="147" ht="17.25" customHeight="1">
      <c r="B147" s="290"/>
      <c r="C147" s="295" t="s">
        <v>765</v>
      </c>
      <c r="D147" s="295"/>
      <c r="E147" s="295"/>
      <c r="F147" s="296" t="s">
        <v>766</v>
      </c>
      <c r="G147" s="297"/>
      <c r="H147" s="295"/>
      <c r="I147" s="295"/>
      <c r="J147" s="295" t="s">
        <v>767</v>
      </c>
      <c r="K147" s="292"/>
    </row>
    <row r="148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ht="15" customHeight="1">
      <c r="B149" s="301"/>
      <c r="C149" s="326" t="s">
        <v>771</v>
      </c>
      <c r="D149" s="279"/>
      <c r="E149" s="279"/>
      <c r="F149" s="327" t="s">
        <v>768</v>
      </c>
      <c r="G149" s="279"/>
      <c r="H149" s="326" t="s">
        <v>807</v>
      </c>
      <c r="I149" s="326" t="s">
        <v>770</v>
      </c>
      <c r="J149" s="326">
        <v>120</v>
      </c>
      <c r="K149" s="322"/>
    </row>
    <row r="150" ht="15" customHeight="1">
      <c r="B150" s="301"/>
      <c r="C150" s="326" t="s">
        <v>816</v>
      </c>
      <c r="D150" s="279"/>
      <c r="E150" s="279"/>
      <c r="F150" s="327" t="s">
        <v>768</v>
      </c>
      <c r="G150" s="279"/>
      <c r="H150" s="326" t="s">
        <v>827</v>
      </c>
      <c r="I150" s="326" t="s">
        <v>770</v>
      </c>
      <c r="J150" s="326" t="s">
        <v>818</v>
      </c>
      <c r="K150" s="322"/>
    </row>
    <row r="151" ht="15" customHeight="1">
      <c r="B151" s="301"/>
      <c r="C151" s="326" t="s">
        <v>90</v>
      </c>
      <c r="D151" s="279"/>
      <c r="E151" s="279"/>
      <c r="F151" s="327" t="s">
        <v>768</v>
      </c>
      <c r="G151" s="279"/>
      <c r="H151" s="326" t="s">
        <v>828</v>
      </c>
      <c r="I151" s="326" t="s">
        <v>770</v>
      </c>
      <c r="J151" s="326" t="s">
        <v>818</v>
      </c>
      <c r="K151" s="322"/>
    </row>
    <row r="152" ht="15" customHeight="1">
      <c r="B152" s="301"/>
      <c r="C152" s="326" t="s">
        <v>773</v>
      </c>
      <c r="D152" s="279"/>
      <c r="E152" s="279"/>
      <c r="F152" s="327" t="s">
        <v>774</v>
      </c>
      <c r="G152" s="279"/>
      <c r="H152" s="326" t="s">
        <v>807</v>
      </c>
      <c r="I152" s="326" t="s">
        <v>770</v>
      </c>
      <c r="J152" s="326">
        <v>50</v>
      </c>
      <c r="K152" s="322"/>
    </row>
    <row r="153" ht="15" customHeight="1">
      <c r="B153" s="301"/>
      <c r="C153" s="326" t="s">
        <v>776</v>
      </c>
      <c r="D153" s="279"/>
      <c r="E153" s="279"/>
      <c r="F153" s="327" t="s">
        <v>768</v>
      </c>
      <c r="G153" s="279"/>
      <c r="H153" s="326" t="s">
        <v>807</v>
      </c>
      <c r="I153" s="326" t="s">
        <v>778</v>
      </c>
      <c r="J153" s="326"/>
      <c r="K153" s="322"/>
    </row>
    <row r="154" ht="15" customHeight="1">
      <c r="B154" s="301"/>
      <c r="C154" s="326" t="s">
        <v>787</v>
      </c>
      <c r="D154" s="279"/>
      <c r="E154" s="279"/>
      <c r="F154" s="327" t="s">
        <v>774</v>
      </c>
      <c r="G154" s="279"/>
      <c r="H154" s="326" t="s">
        <v>807</v>
      </c>
      <c r="I154" s="326" t="s">
        <v>770</v>
      </c>
      <c r="J154" s="326">
        <v>50</v>
      </c>
      <c r="K154" s="322"/>
    </row>
    <row r="155" ht="15" customHeight="1">
      <c r="B155" s="301"/>
      <c r="C155" s="326" t="s">
        <v>795</v>
      </c>
      <c r="D155" s="279"/>
      <c r="E155" s="279"/>
      <c r="F155" s="327" t="s">
        <v>774</v>
      </c>
      <c r="G155" s="279"/>
      <c r="H155" s="326" t="s">
        <v>807</v>
      </c>
      <c r="I155" s="326" t="s">
        <v>770</v>
      </c>
      <c r="J155" s="326">
        <v>50</v>
      </c>
      <c r="K155" s="322"/>
    </row>
    <row r="156" ht="15" customHeight="1">
      <c r="B156" s="301"/>
      <c r="C156" s="326" t="s">
        <v>793</v>
      </c>
      <c r="D156" s="279"/>
      <c r="E156" s="279"/>
      <c r="F156" s="327" t="s">
        <v>774</v>
      </c>
      <c r="G156" s="279"/>
      <c r="H156" s="326" t="s">
        <v>807</v>
      </c>
      <c r="I156" s="326" t="s">
        <v>770</v>
      </c>
      <c r="J156" s="326">
        <v>50</v>
      </c>
      <c r="K156" s="322"/>
    </row>
    <row r="157" ht="15" customHeight="1">
      <c r="B157" s="301"/>
      <c r="C157" s="326" t="s">
        <v>112</v>
      </c>
      <c r="D157" s="279"/>
      <c r="E157" s="279"/>
      <c r="F157" s="327" t="s">
        <v>768</v>
      </c>
      <c r="G157" s="279"/>
      <c r="H157" s="326" t="s">
        <v>829</v>
      </c>
      <c r="I157" s="326" t="s">
        <v>770</v>
      </c>
      <c r="J157" s="326" t="s">
        <v>830</v>
      </c>
      <c r="K157" s="322"/>
    </row>
    <row r="158" ht="15" customHeight="1">
      <c r="B158" s="301"/>
      <c r="C158" s="326" t="s">
        <v>831</v>
      </c>
      <c r="D158" s="279"/>
      <c r="E158" s="279"/>
      <c r="F158" s="327" t="s">
        <v>768</v>
      </c>
      <c r="G158" s="279"/>
      <c r="H158" s="326" t="s">
        <v>832</v>
      </c>
      <c r="I158" s="326" t="s">
        <v>802</v>
      </c>
      <c r="J158" s="326"/>
      <c r="K158" s="322"/>
    </row>
    <row r="159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ht="18.75" customHeight="1">
      <c r="B160" s="275"/>
      <c r="C160" s="279"/>
      <c r="D160" s="279"/>
      <c r="E160" s="279"/>
      <c r="F160" s="300"/>
      <c r="G160" s="279"/>
      <c r="H160" s="279"/>
      <c r="I160" s="279"/>
      <c r="J160" s="279"/>
      <c r="K160" s="275"/>
    </row>
    <row r="16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ht="45" customHeight="1">
      <c r="B163" s="268"/>
      <c r="C163" s="269" t="s">
        <v>833</v>
      </c>
      <c r="D163" s="269"/>
      <c r="E163" s="269"/>
      <c r="F163" s="269"/>
      <c r="G163" s="269"/>
      <c r="H163" s="269"/>
      <c r="I163" s="269"/>
      <c r="J163" s="269"/>
      <c r="K163" s="270"/>
    </row>
    <row r="164" ht="17.25" customHeight="1">
      <c r="B164" s="268"/>
      <c r="C164" s="293" t="s">
        <v>762</v>
      </c>
      <c r="D164" s="293"/>
      <c r="E164" s="293"/>
      <c r="F164" s="293" t="s">
        <v>763</v>
      </c>
      <c r="G164" s="330"/>
      <c r="H164" s="331" t="s">
        <v>120</v>
      </c>
      <c r="I164" s="331" t="s">
        <v>62</v>
      </c>
      <c r="J164" s="293" t="s">
        <v>764</v>
      </c>
      <c r="K164" s="270"/>
    </row>
    <row r="165" ht="17.25" customHeight="1">
      <c r="B165" s="271"/>
      <c r="C165" s="295" t="s">
        <v>765</v>
      </c>
      <c r="D165" s="295"/>
      <c r="E165" s="295"/>
      <c r="F165" s="296" t="s">
        <v>766</v>
      </c>
      <c r="G165" s="332"/>
      <c r="H165" s="333"/>
      <c r="I165" s="333"/>
      <c r="J165" s="295" t="s">
        <v>767</v>
      </c>
      <c r="K165" s="273"/>
    </row>
    <row r="166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ht="15" customHeight="1">
      <c r="B167" s="301"/>
      <c r="C167" s="279" t="s">
        <v>771</v>
      </c>
      <c r="D167" s="279"/>
      <c r="E167" s="279"/>
      <c r="F167" s="300" t="s">
        <v>768</v>
      </c>
      <c r="G167" s="279"/>
      <c r="H167" s="279" t="s">
        <v>807</v>
      </c>
      <c r="I167" s="279" t="s">
        <v>770</v>
      </c>
      <c r="J167" s="279">
        <v>120</v>
      </c>
      <c r="K167" s="322"/>
    </row>
    <row r="168" ht="15" customHeight="1">
      <c r="B168" s="301"/>
      <c r="C168" s="279" t="s">
        <v>816</v>
      </c>
      <c r="D168" s="279"/>
      <c r="E168" s="279"/>
      <c r="F168" s="300" t="s">
        <v>768</v>
      </c>
      <c r="G168" s="279"/>
      <c r="H168" s="279" t="s">
        <v>817</v>
      </c>
      <c r="I168" s="279" t="s">
        <v>770</v>
      </c>
      <c r="J168" s="279" t="s">
        <v>818</v>
      </c>
      <c r="K168" s="322"/>
    </row>
    <row r="169" ht="15" customHeight="1">
      <c r="B169" s="301"/>
      <c r="C169" s="279" t="s">
        <v>90</v>
      </c>
      <c r="D169" s="279"/>
      <c r="E169" s="279"/>
      <c r="F169" s="300" t="s">
        <v>768</v>
      </c>
      <c r="G169" s="279"/>
      <c r="H169" s="279" t="s">
        <v>834</v>
      </c>
      <c r="I169" s="279" t="s">
        <v>770</v>
      </c>
      <c r="J169" s="279" t="s">
        <v>818</v>
      </c>
      <c r="K169" s="322"/>
    </row>
    <row r="170" ht="15" customHeight="1">
      <c r="B170" s="301"/>
      <c r="C170" s="279" t="s">
        <v>773</v>
      </c>
      <c r="D170" s="279"/>
      <c r="E170" s="279"/>
      <c r="F170" s="300" t="s">
        <v>774</v>
      </c>
      <c r="G170" s="279"/>
      <c r="H170" s="279" t="s">
        <v>834</v>
      </c>
      <c r="I170" s="279" t="s">
        <v>770</v>
      </c>
      <c r="J170" s="279">
        <v>50</v>
      </c>
      <c r="K170" s="322"/>
    </row>
    <row r="171" ht="15" customHeight="1">
      <c r="B171" s="301"/>
      <c r="C171" s="279" t="s">
        <v>776</v>
      </c>
      <c r="D171" s="279"/>
      <c r="E171" s="279"/>
      <c r="F171" s="300" t="s">
        <v>768</v>
      </c>
      <c r="G171" s="279"/>
      <c r="H171" s="279" t="s">
        <v>834</v>
      </c>
      <c r="I171" s="279" t="s">
        <v>778</v>
      </c>
      <c r="J171" s="279"/>
      <c r="K171" s="322"/>
    </row>
    <row r="172" ht="15" customHeight="1">
      <c r="B172" s="301"/>
      <c r="C172" s="279" t="s">
        <v>787</v>
      </c>
      <c r="D172" s="279"/>
      <c r="E172" s="279"/>
      <c r="F172" s="300" t="s">
        <v>774</v>
      </c>
      <c r="G172" s="279"/>
      <c r="H172" s="279" t="s">
        <v>834</v>
      </c>
      <c r="I172" s="279" t="s">
        <v>770</v>
      </c>
      <c r="J172" s="279">
        <v>50</v>
      </c>
      <c r="K172" s="322"/>
    </row>
    <row r="173" ht="15" customHeight="1">
      <c r="B173" s="301"/>
      <c r="C173" s="279" t="s">
        <v>795</v>
      </c>
      <c r="D173" s="279"/>
      <c r="E173" s="279"/>
      <c r="F173" s="300" t="s">
        <v>774</v>
      </c>
      <c r="G173" s="279"/>
      <c r="H173" s="279" t="s">
        <v>834</v>
      </c>
      <c r="I173" s="279" t="s">
        <v>770</v>
      </c>
      <c r="J173" s="279">
        <v>50</v>
      </c>
      <c r="K173" s="322"/>
    </row>
    <row r="174" ht="15" customHeight="1">
      <c r="B174" s="301"/>
      <c r="C174" s="279" t="s">
        <v>793</v>
      </c>
      <c r="D174" s="279"/>
      <c r="E174" s="279"/>
      <c r="F174" s="300" t="s">
        <v>774</v>
      </c>
      <c r="G174" s="279"/>
      <c r="H174" s="279" t="s">
        <v>834</v>
      </c>
      <c r="I174" s="279" t="s">
        <v>770</v>
      </c>
      <c r="J174" s="279">
        <v>50</v>
      </c>
      <c r="K174" s="322"/>
    </row>
    <row r="175" ht="15" customHeight="1">
      <c r="B175" s="301"/>
      <c r="C175" s="279" t="s">
        <v>119</v>
      </c>
      <c r="D175" s="279"/>
      <c r="E175" s="279"/>
      <c r="F175" s="300" t="s">
        <v>768</v>
      </c>
      <c r="G175" s="279"/>
      <c r="H175" s="279" t="s">
        <v>835</v>
      </c>
      <c r="I175" s="279" t="s">
        <v>836</v>
      </c>
      <c r="J175" s="279"/>
      <c r="K175" s="322"/>
    </row>
    <row r="176" ht="15" customHeight="1">
      <c r="B176" s="301"/>
      <c r="C176" s="279" t="s">
        <v>62</v>
      </c>
      <c r="D176" s="279"/>
      <c r="E176" s="279"/>
      <c r="F176" s="300" t="s">
        <v>768</v>
      </c>
      <c r="G176" s="279"/>
      <c r="H176" s="279" t="s">
        <v>837</v>
      </c>
      <c r="I176" s="279" t="s">
        <v>838</v>
      </c>
      <c r="J176" s="279">
        <v>1</v>
      </c>
      <c r="K176" s="322"/>
    </row>
    <row r="177" ht="15" customHeight="1">
      <c r="B177" s="301"/>
      <c r="C177" s="279" t="s">
        <v>58</v>
      </c>
      <c r="D177" s="279"/>
      <c r="E177" s="279"/>
      <c r="F177" s="300" t="s">
        <v>768</v>
      </c>
      <c r="G177" s="279"/>
      <c r="H177" s="279" t="s">
        <v>839</v>
      </c>
      <c r="I177" s="279" t="s">
        <v>770</v>
      </c>
      <c r="J177" s="279">
        <v>20</v>
      </c>
      <c r="K177" s="322"/>
    </row>
    <row r="178" ht="15" customHeight="1">
      <c r="B178" s="301"/>
      <c r="C178" s="279" t="s">
        <v>120</v>
      </c>
      <c r="D178" s="279"/>
      <c r="E178" s="279"/>
      <c r="F178" s="300" t="s">
        <v>768</v>
      </c>
      <c r="G178" s="279"/>
      <c r="H178" s="279" t="s">
        <v>840</v>
      </c>
      <c r="I178" s="279" t="s">
        <v>770</v>
      </c>
      <c r="J178" s="279">
        <v>255</v>
      </c>
      <c r="K178" s="322"/>
    </row>
    <row r="179" ht="15" customHeight="1">
      <c r="B179" s="301"/>
      <c r="C179" s="279" t="s">
        <v>121</v>
      </c>
      <c r="D179" s="279"/>
      <c r="E179" s="279"/>
      <c r="F179" s="300" t="s">
        <v>768</v>
      </c>
      <c r="G179" s="279"/>
      <c r="H179" s="279" t="s">
        <v>733</v>
      </c>
      <c r="I179" s="279" t="s">
        <v>770</v>
      </c>
      <c r="J179" s="279">
        <v>10</v>
      </c>
      <c r="K179" s="322"/>
    </row>
    <row r="180" ht="15" customHeight="1">
      <c r="B180" s="301"/>
      <c r="C180" s="279" t="s">
        <v>122</v>
      </c>
      <c r="D180" s="279"/>
      <c r="E180" s="279"/>
      <c r="F180" s="300" t="s">
        <v>768</v>
      </c>
      <c r="G180" s="279"/>
      <c r="H180" s="279" t="s">
        <v>841</v>
      </c>
      <c r="I180" s="279" t="s">
        <v>802</v>
      </c>
      <c r="J180" s="279"/>
      <c r="K180" s="322"/>
    </row>
    <row r="181" ht="15" customHeight="1">
      <c r="B181" s="301"/>
      <c r="C181" s="279" t="s">
        <v>842</v>
      </c>
      <c r="D181" s="279"/>
      <c r="E181" s="279"/>
      <c r="F181" s="300" t="s">
        <v>768</v>
      </c>
      <c r="G181" s="279"/>
      <c r="H181" s="279" t="s">
        <v>843</v>
      </c>
      <c r="I181" s="279" t="s">
        <v>802</v>
      </c>
      <c r="J181" s="279"/>
      <c r="K181" s="322"/>
    </row>
    <row r="182" ht="15" customHeight="1">
      <c r="B182" s="301"/>
      <c r="C182" s="279" t="s">
        <v>831</v>
      </c>
      <c r="D182" s="279"/>
      <c r="E182" s="279"/>
      <c r="F182" s="300" t="s">
        <v>768</v>
      </c>
      <c r="G182" s="279"/>
      <c r="H182" s="279" t="s">
        <v>844</v>
      </c>
      <c r="I182" s="279" t="s">
        <v>802</v>
      </c>
      <c r="J182" s="279"/>
      <c r="K182" s="322"/>
    </row>
    <row r="183" ht="15" customHeight="1">
      <c r="B183" s="301"/>
      <c r="C183" s="279" t="s">
        <v>124</v>
      </c>
      <c r="D183" s="279"/>
      <c r="E183" s="279"/>
      <c r="F183" s="300" t="s">
        <v>774</v>
      </c>
      <c r="G183" s="279"/>
      <c r="H183" s="279" t="s">
        <v>845</v>
      </c>
      <c r="I183" s="279" t="s">
        <v>770</v>
      </c>
      <c r="J183" s="279">
        <v>50</v>
      </c>
      <c r="K183" s="322"/>
    </row>
    <row r="184" ht="15" customHeight="1">
      <c r="B184" s="301"/>
      <c r="C184" s="279" t="s">
        <v>846</v>
      </c>
      <c r="D184" s="279"/>
      <c r="E184" s="279"/>
      <c r="F184" s="300" t="s">
        <v>774</v>
      </c>
      <c r="G184" s="279"/>
      <c r="H184" s="279" t="s">
        <v>847</v>
      </c>
      <c r="I184" s="279" t="s">
        <v>848</v>
      </c>
      <c r="J184" s="279"/>
      <c r="K184" s="322"/>
    </row>
    <row r="185" ht="15" customHeight="1">
      <c r="B185" s="301"/>
      <c r="C185" s="279" t="s">
        <v>849</v>
      </c>
      <c r="D185" s="279"/>
      <c r="E185" s="279"/>
      <c r="F185" s="300" t="s">
        <v>774</v>
      </c>
      <c r="G185" s="279"/>
      <c r="H185" s="279" t="s">
        <v>850</v>
      </c>
      <c r="I185" s="279" t="s">
        <v>848</v>
      </c>
      <c r="J185" s="279"/>
      <c r="K185" s="322"/>
    </row>
    <row r="186" ht="15" customHeight="1">
      <c r="B186" s="301"/>
      <c r="C186" s="279" t="s">
        <v>851</v>
      </c>
      <c r="D186" s="279"/>
      <c r="E186" s="279"/>
      <c r="F186" s="300" t="s">
        <v>774</v>
      </c>
      <c r="G186" s="279"/>
      <c r="H186" s="279" t="s">
        <v>852</v>
      </c>
      <c r="I186" s="279" t="s">
        <v>848</v>
      </c>
      <c r="J186" s="279"/>
      <c r="K186" s="322"/>
    </row>
    <row r="187" ht="15" customHeight="1">
      <c r="B187" s="301"/>
      <c r="C187" s="334" t="s">
        <v>853</v>
      </c>
      <c r="D187" s="279"/>
      <c r="E187" s="279"/>
      <c r="F187" s="300" t="s">
        <v>774</v>
      </c>
      <c r="G187" s="279"/>
      <c r="H187" s="279" t="s">
        <v>854</v>
      </c>
      <c r="I187" s="279" t="s">
        <v>855</v>
      </c>
      <c r="J187" s="335" t="s">
        <v>856</v>
      </c>
      <c r="K187" s="322"/>
    </row>
    <row r="188" ht="15" customHeight="1">
      <c r="B188" s="301"/>
      <c r="C188" s="285" t="s">
        <v>47</v>
      </c>
      <c r="D188" s="279"/>
      <c r="E188" s="279"/>
      <c r="F188" s="300" t="s">
        <v>768</v>
      </c>
      <c r="G188" s="279"/>
      <c r="H188" s="275" t="s">
        <v>857</v>
      </c>
      <c r="I188" s="279" t="s">
        <v>858</v>
      </c>
      <c r="J188" s="279"/>
      <c r="K188" s="322"/>
    </row>
    <row r="189" ht="15" customHeight="1">
      <c r="B189" s="301"/>
      <c r="C189" s="285" t="s">
        <v>859</v>
      </c>
      <c r="D189" s="279"/>
      <c r="E189" s="279"/>
      <c r="F189" s="300" t="s">
        <v>768</v>
      </c>
      <c r="G189" s="279"/>
      <c r="H189" s="279" t="s">
        <v>860</v>
      </c>
      <c r="I189" s="279" t="s">
        <v>802</v>
      </c>
      <c r="J189" s="279"/>
      <c r="K189" s="322"/>
    </row>
    <row r="190" ht="15" customHeight="1">
      <c r="B190" s="301"/>
      <c r="C190" s="285" t="s">
        <v>861</v>
      </c>
      <c r="D190" s="279"/>
      <c r="E190" s="279"/>
      <c r="F190" s="300" t="s">
        <v>768</v>
      </c>
      <c r="G190" s="279"/>
      <c r="H190" s="279" t="s">
        <v>862</v>
      </c>
      <c r="I190" s="279" t="s">
        <v>802</v>
      </c>
      <c r="J190" s="279"/>
      <c r="K190" s="322"/>
    </row>
    <row r="191" ht="15" customHeight="1">
      <c r="B191" s="301"/>
      <c r="C191" s="285" t="s">
        <v>863</v>
      </c>
      <c r="D191" s="279"/>
      <c r="E191" s="279"/>
      <c r="F191" s="300" t="s">
        <v>774</v>
      </c>
      <c r="G191" s="279"/>
      <c r="H191" s="279" t="s">
        <v>864</v>
      </c>
      <c r="I191" s="279" t="s">
        <v>802</v>
      </c>
      <c r="J191" s="279"/>
      <c r="K191" s="322"/>
    </row>
    <row r="192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ht="18.75" customHeight="1">
      <c r="B193" s="275"/>
      <c r="C193" s="279"/>
      <c r="D193" s="279"/>
      <c r="E193" s="279"/>
      <c r="F193" s="300"/>
      <c r="G193" s="279"/>
      <c r="H193" s="279"/>
      <c r="I193" s="279"/>
      <c r="J193" s="279"/>
      <c r="K193" s="275"/>
    </row>
    <row r="194" ht="18.75" customHeight="1">
      <c r="B194" s="275"/>
      <c r="C194" s="279"/>
      <c r="D194" s="279"/>
      <c r="E194" s="279"/>
      <c r="F194" s="300"/>
      <c r="G194" s="279"/>
      <c r="H194" s="279"/>
      <c r="I194" s="279"/>
      <c r="J194" s="279"/>
      <c r="K194" s="275"/>
    </row>
    <row r="195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ht="13.5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ht="21">
      <c r="B197" s="268"/>
      <c r="C197" s="269" t="s">
        <v>865</v>
      </c>
      <c r="D197" s="269"/>
      <c r="E197" s="269"/>
      <c r="F197" s="269"/>
      <c r="G197" s="269"/>
      <c r="H197" s="269"/>
      <c r="I197" s="269"/>
      <c r="J197" s="269"/>
      <c r="K197" s="270"/>
    </row>
    <row r="198" ht="25.5" customHeight="1">
      <c r="B198" s="268"/>
      <c r="C198" s="337" t="s">
        <v>866</v>
      </c>
      <c r="D198" s="337"/>
      <c r="E198" s="337"/>
      <c r="F198" s="337" t="s">
        <v>867</v>
      </c>
      <c r="G198" s="338"/>
      <c r="H198" s="337" t="s">
        <v>868</v>
      </c>
      <c r="I198" s="337"/>
      <c r="J198" s="337"/>
      <c r="K198" s="270"/>
    </row>
    <row r="199" ht="5.25" customHeight="1">
      <c r="B199" s="301"/>
      <c r="C199" s="298"/>
      <c r="D199" s="298"/>
      <c r="E199" s="298"/>
      <c r="F199" s="298"/>
      <c r="G199" s="279"/>
      <c r="H199" s="298"/>
      <c r="I199" s="298"/>
      <c r="J199" s="298"/>
      <c r="K199" s="322"/>
    </row>
    <row r="200" ht="15" customHeight="1">
      <c r="B200" s="301"/>
      <c r="C200" s="279" t="s">
        <v>858</v>
      </c>
      <c r="D200" s="279"/>
      <c r="E200" s="279"/>
      <c r="F200" s="300" t="s">
        <v>48</v>
      </c>
      <c r="G200" s="279"/>
      <c r="H200" s="279" t="s">
        <v>869</v>
      </c>
      <c r="I200" s="279"/>
      <c r="J200" s="279"/>
      <c r="K200" s="322"/>
    </row>
    <row r="201" ht="15" customHeight="1">
      <c r="B201" s="301"/>
      <c r="C201" s="307"/>
      <c r="D201" s="279"/>
      <c r="E201" s="279"/>
      <c r="F201" s="300" t="s">
        <v>49</v>
      </c>
      <c r="G201" s="279"/>
      <c r="H201" s="279" t="s">
        <v>870</v>
      </c>
      <c r="I201" s="279"/>
      <c r="J201" s="279"/>
      <c r="K201" s="322"/>
    </row>
    <row r="202" ht="15" customHeight="1">
      <c r="B202" s="301"/>
      <c r="C202" s="307"/>
      <c r="D202" s="279"/>
      <c r="E202" s="279"/>
      <c r="F202" s="300" t="s">
        <v>52</v>
      </c>
      <c r="G202" s="279"/>
      <c r="H202" s="279" t="s">
        <v>871</v>
      </c>
      <c r="I202" s="279"/>
      <c r="J202" s="279"/>
      <c r="K202" s="322"/>
    </row>
    <row r="203" ht="15" customHeight="1">
      <c r="B203" s="301"/>
      <c r="C203" s="279"/>
      <c r="D203" s="279"/>
      <c r="E203" s="279"/>
      <c r="F203" s="300" t="s">
        <v>50</v>
      </c>
      <c r="G203" s="279"/>
      <c r="H203" s="279" t="s">
        <v>872</v>
      </c>
      <c r="I203" s="279"/>
      <c r="J203" s="279"/>
      <c r="K203" s="322"/>
    </row>
    <row r="204" ht="15" customHeight="1">
      <c r="B204" s="301"/>
      <c r="C204" s="279"/>
      <c r="D204" s="279"/>
      <c r="E204" s="279"/>
      <c r="F204" s="300" t="s">
        <v>51</v>
      </c>
      <c r="G204" s="279"/>
      <c r="H204" s="279" t="s">
        <v>873</v>
      </c>
      <c r="I204" s="279"/>
      <c r="J204" s="279"/>
      <c r="K204" s="322"/>
    </row>
    <row r="205" ht="15" customHeight="1">
      <c r="B205" s="301"/>
      <c r="C205" s="279"/>
      <c r="D205" s="279"/>
      <c r="E205" s="279"/>
      <c r="F205" s="300"/>
      <c r="G205" s="279"/>
      <c r="H205" s="279"/>
      <c r="I205" s="279"/>
      <c r="J205" s="279"/>
      <c r="K205" s="322"/>
    </row>
    <row r="206" ht="15" customHeight="1">
      <c r="B206" s="301"/>
      <c r="C206" s="279" t="s">
        <v>814</v>
      </c>
      <c r="D206" s="279"/>
      <c r="E206" s="279"/>
      <c r="F206" s="300" t="s">
        <v>94</v>
      </c>
      <c r="G206" s="279"/>
      <c r="H206" s="279" t="s">
        <v>874</v>
      </c>
      <c r="I206" s="279"/>
      <c r="J206" s="279"/>
      <c r="K206" s="322"/>
    </row>
    <row r="207" ht="15" customHeight="1">
      <c r="B207" s="301"/>
      <c r="C207" s="307"/>
      <c r="D207" s="279"/>
      <c r="E207" s="279"/>
      <c r="F207" s="300" t="s">
        <v>716</v>
      </c>
      <c r="G207" s="279"/>
      <c r="H207" s="279" t="s">
        <v>717</v>
      </c>
      <c r="I207" s="279"/>
      <c r="J207" s="279"/>
      <c r="K207" s="322"/>
    </row>
    <row r="208" ht="15" customHeight="1">
      <c r="B208" s="301"/>
      <c r="C208" s="279"/>
      <c r="D208" s="279"/>
      <c r="E208" s="279"/>
      <c r="F208" s="300" t="s">
        <v>714</v>
      </c>
      <c r="G208" s="279"/>
      <c r="H208" s="279" t="s">
        <v>875</v>
      </c>
      <c r="I208" s="279"/>
      <c r="J208" s="279"/>
      <c r="K208" s="322"/>
    </row>
    <row r="209" ht="15" customHeight="1">
      <c r="B209" s="339"/>
      <c r="C209" s="307"/>
      <c r="D209" s="307"/>
      <c r="E209" s="307"/>
      <c r="F209" s="300" t="s">
        <v>83</v>
      </c>
      <c r="G209" s="285"/>
      <c r="H209" s="326" t="s">
        <v>89</v>
      </c>
      <c r="I209" s="326"/>
      <c r="J209" s="326"/>
      <c r="K209" s="340"/>
    </row>
    <row r="210" ht="15" customHeight="1">
      <c r="B210" s="339"/>
      <c r="C210" s="307"/>
      <c r="D210" s="307"/>
      <c r="E210" s="307"/>
      <c r="F210" s="300" t="s">
        <v>132</v>
      </c>
      <c r="G210" s="285"/>
      <c r="H210" s="326" t="s">
        <v>876</v>
      </c>
      <c r="I210" s="326"/>
      <c r="J210" s="326"/>
      <c r="K210" s="340"/>
    </row>
    <row r="211" ht="15" customHeight="1">
      <c r="B211" s="339"/>
      <c r="C211" s="307"/>
      <c r="D211" s="307"/>
      <c r="E211" s="307"/>
      <c r="F211" s="341"/>
      <c r="G211" s="285"/>
      <c r="H211" s="342"/>
      <c r="I211" s="342"/>
      <c r="J211" s="342"/>
      <c r="K211" s="340"/>
    </row>
    <row r="212" ht="15" customHeight="1">
      <c r="B212" s="339"/>
      <c r="C212" s="279" t="s">
        <v>838</v>
      </c>
      <c r="D212" s="307"/>
      <c r="E212" s="307"/>
      <c r="F212" s="300">
        <v>1</v>
      </c>
      <c r="G212" s="285"/>
      <c r="H212" s="326" t="s">
        <v>877</v>
      </c>
      <c r="I212" s="326"/>
      <c r="J212" s="326"/>
      <c r="K212" s="340"/>
    </row>
    <row r="213" ht="15" customHeight="1">
      <c r="B213" s="339"/>
      <c r="C213" s="307"/>
      <c r="D213" s="307"/>
      <c r="E213" s="307"/>
      <c r="F213" s="300">
        <v>2</v>
      </c>
      <c r="G213" s="285"/>
      <c r="H213" s="326" t="s">
        <v>878</v>
      </c>
      <c r="I213" s="326"/>
      <c r="J213" s="326"/>
      <c r="K213" s="340"/>
    </row>
    <row r="214" ht="15" customHeight="1">
      <c r="B214" s="339"/>
      <c r="C214" s="307"/>
      <c r="D214" s="307"/>
      <c r="E214" s="307"/>
      <c r="F214" s="300">
        <v>3</v>
      </c>
      <c r="G214" s="285"/>
      <c r="H214" s="326" t="s">
        <v>879</v>
      </c>
      <c r="I214" s="326"/>
      <c r="J214" s="326"/>
      <c r="K214" s="340"/>
    </row>
    <row r="215" ht="15" customHeight="1">
      <c r="B215" s="339"/>
      <c r="C215" s="307"/>
      <c r="D215" s="307"/>
      <c r="E215" s="307"/>
      <c r="F215" s="300">
        <v>4</v>
      </c>
      <c r="G215" s="285"/>
      <c r="H215" s="326" t="s">
        <v>880</v>
      </c>
      <c r="I215" s="326"/>
      <c r="J215" s="326"/>
      <c r="K215" s="340"/>
    </row>
    <row r="216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2018-01-17T12:05:00Z</dcterms:created>
  <dcterms:modified xsi:type="dcterms:W3CDTF">2018-01-17T12:05:04Z</dcterms:modified>
</cp:coreProperties>
</file>