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E - ZOV" sheetId="2" r:id="rId2"/>
    <sheet name="SO 000" sheetId="3" r:id="rId3"/>
    <sheet name="SO 101" sheetId="4" r:id="rId4"/>
    <sheet name="SO 101.1" sheetId="5" r:id="rId5"/>
  </sheets>
  <definedNames/>
  <calcPr calcMode="manual" fullCalcOnLoad="1"/>
</workbook>
</file>

<file path=xl/sharedStrings.xml><?xml version="1.0" encoding="utf-8"?>
<sst xmlns="http://schemas.openxmlformats.org/spreadsheetml/2006/main" count="552" uniqueCount="262">
  <si>
    <t>Soupis objektů s DPH</t>
  </si>
  <si>
    <t>Stavba:160206.st 4 - III/36057 křiž. II/360 - Rudíkov křiž. III/36058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</si>
  <si>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</si>
  <si>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</si>
  <si>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</si>
  <si>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</si>
  <si>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</si>
  <si>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</si>
  <si>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</si>
  <si>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</si>
  <si>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</si>
  <si>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</si>
  <si>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</si>
  <si>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</si>
  <si>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Dopravoprojekt Ostrava</t>
  </si>
  <si>
    <t>Příloha k formuláři pro ocenění nabídky</t>
  </si>
  <si>
    <t>Stavba</t>
  </si>
  <si>
    <t>číslo a název SO</t>
  </si>
  <si>
    <t>číslo a název rozpočtu:</t>
  </si>
  <si>
    <t>160206.st 4</t>
  </si>
  <si>
    <t>III/36057 křiž. II/360 - Rudíkov křiž. III/36058</t>
  </si>
  <si>
    <t>E - ZOV</t>
  </si>
  <si>
    <t>Zásady organizace výstavby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</si>
  <si>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</si>
  <si>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</si>
  <si>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</si>
  <si>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</si>
  <si>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</si>
  <si>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</si>
  <si>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</si>
  <si>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</si>
  <si>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</si>
  <si>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</si>
  <si>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</si>
  <si>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</si>
  <si>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</si>
  <si>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</si>
  <si>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</si>
  <si>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</si>
  <si>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</si>
  <si>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</si>
  <si>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</si>
  <si>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</si>
  <si>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</si>
  <si>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>a</t>
  </si>
  <si>
    <t>POMOC PRÁCE ZŘÍZ NEBO ZAJIŠŤ REGULACI A OCHRANU DOPRAVY</t>
  </si>
  <si>
    <t xml:space="preserve">KČ        </t>
  </si>
  <si>
    <t>Veškeré přechodné svislé i vodorovné dopravní značení, dopravní zařízení, výstražné vozíky,montáž, demontáž, pronájem, pravidelnou kontrolu, údržbu, servis, přemisťování, přeznačování a manipulaci s nimi a zajištění inženýrské činnosti pro projednání DIO.
Definitivní řešení provizorního dopravního opatření si zajistí zhotovitel stavby včetně detailního projednání a patřičných rozhodnutí s ohledem na skutečnou dopravní situaci a skutečné omezení dopravy v daných časových horizontech,včetně zajištění provizorních pěších tras.
(viz. výkresová část objektu E Zásady organizace dopravy, kde jsou vykresleny jednotlivé etapy uspořádání provizorního značení), výkres č. E 02, E 03, E 04 Objízdné trasy.
Náklady spojené se zajištěním uzavírek a stanovení místní úpravy na PK vč. související inženýrské činnoti dle PD a požadavků objednatele během výstavby.
1=1,000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</si>
  <si>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</si>
  <si>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</si>
  <si>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</si>
  <si>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</si>
  <si>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</si>
  <si>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</si>
  <si>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</si>
  <si>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000</t>
  </si>
  <si>
    <t>Všeobecné a předběžné položky</t>
  </si>
  <si>
    <t>02510</t>
  </si>
  <si>
    <t/>
  </si>
  <si>
    <t xml:space="preserve">ZKOUŠENÍ MATERIÁLŮ ZKUŠEBNOU ZHOTOVITELE
Provedení potřebných zkoušek pro stanovení přesné receptury recyklace zkušebnou zhotovitele </t>
  </si>
  <si>
    <t xml:space="preserve">KPL       </t>
  </si>
  <si>
    <t>02620</t>
  </si>
  <si>
    <t xml:space="preserve">ZKOUŠENÍ KONSTRUKCÍ A PRACÍ NEZÁVISLOU ZKUŠEBNOU
Čerpání pouze se souhlasem objednatele.  </t>
  </si>
  <si>
    <t>02910</t>
  </si>
  <si>
    <t xml:space="preserve">OSTATNÍ POŽADAVKY - ZEMĚMĚŘIČSKÁ MĚŘENÍ
Veškeré geodetické práce práce před a v průběhu stavby, vč. vytýčení inřenýrských sítí. </t>
  </si>
  <si>
    <t>02911</t>
  </si>
  <si>
    <t>OSTATNÍ POŽADAVKY - GEODETICKÉ ZAMĚŘENÍ
Geodetické zaměření skutečného provedení stavby.</t>
  </si>
  <si>
    <t>02944</t>
  </si>
  <si>
    <t xml:space="preserve">OSTAT POŽADAVKY - DOKUMENTACE SKUTEČ PROVEDENÍ V DIGIT FORMĚ
Vypracování dokumentace skutečnéhoprovedení stavby DSPS v digitální i tištěné formě. </t>
  </si>
  <si>
    <t>02950</t>
  </si>
  <si>
    <t>OSTATNÍ POŽADAVKY - POSUDKY, KONTROLY, REVIZNÍ ZPRÁVY
Pasportizace objektů podél trasy před zahájením stavební činnosti a  po dokončení, včetně zpracování evidenčních listů propustků, fotodokumentace.</t>
  </si>
  <si>
    <t>029611</t>
  </si>
  <si>
    <t>OSTATNÍ POŽADAVKY
Náklady spojené se zajištěním BOZP ( viz. příloha E03), vč. zajištění  ochrany  chodců a dalších požadavků na zajištění podmínek vyplývajícíh z BOZP.</t>
  </si>
  <si>
    <t xml:space="preserve">HOD       </t>
  </si>
  <si>
    <t>02991</t>
  </si>
  <si>
    <t>OSTATNÍ POŽADAVKY - INFORMAČNÍ TABULE
Velkoplošný reklamní panel euroformát billboardu 5,1mx2,4m nebo jiných rozměrů schválených objednatelem. Zahrnuje konstrukci, polep, montáž, demontáž.</t>
  </si>
  <si>
    <t xml:space="preserve">KUS       </t>
  </si>
  <si>
    <t>03100</t>
  </si>
  <si>
    <t>ZAŘÍZENÍ STAVENIŠTĚ - ZŘÍZENÍ, PROVOZ, DEMONTÁŽ</t>
  </si>
  <si>
    <t>03730</t>
  </si>
  <si>
    <t xml:space="preserve">POMOC PRÁCE ZAJIŠŤ NEBO ZŘÍZ OCHRANU INŽENÝRSKÝCH SÍTÍ
Ochrana stávajících  sítí technické infrastruktury na staveništi a zajištění stability podpěrných bodů během výstavby. </t>
  </si>
  <si>
    <t>SO 101</t>
  </si>
  <si>
    <t>Oprava silnice III/36057</t>
  </si>
  <si>
    <t>014101</t>
  </si>
  <si>
    <t>POPLATKY ZA SKLÁDKU
poplatky za skládku</t>
  </si>
  <si>
    <t xml:space="preserve">M3        </t>
  </si>
  <si>
    <t>odhumusování v trase tl. tl. 0,1m
krajnice v 1. úseku: 188,5*0,1=18,850 [A]
krajnice v 2. úseku: 121,3*0,1=12,130 [B]
ostatní plochy 2. úsek: 459*0,1=45,900 [C]
travnaté povrchy vjezdů: (6+10+7,5+6,5+5+6+8+12+8,7)*0,1=6,970 [D]
ponechání na meziskládce pro zpětné ohumusování: -1*0,1*114/2=-5,700 [E]
čištění příkop: (15,3+66,2+61,3+7+10+4)*0,3m3=49,140 [F]
čištění trub: (1,6+4,6+3,1)*0,3m3=2,790 [G]
nezpevněný materiál na vjezdech - štěrk tl. 0,1m (13,5+23+9+35,6+53+18,5)*0,1=15,260 [H]
přebytečný materiál před recyklací 2. úsek:426,05=426,050 [I]
výkop pro UV8a v 0,720 1,3*1,3*1,8=3,042 [J]
Celkem: A+B+C+D+E+F+G+H+I+J=574,432 [K]</t>
  </si>
  <si>
    <t>b</t>
  </si>
  <si>
    <t>ZD v části vozovky v km 0,630 vpravo: 30*0,3=9,000 [A]
odstranění obruby ve vozovce v km 0,630 na rozhraní vozovky a bus zálivu: 22,5*0,25*0,15=0,844 [B]
vybourané uliční vpusti 4ks: 4*0,7*0,7*2=3,920 [C]
Celkem: A+B+C=13,764 [D]</t>
  </si>
  <si>
    <t>Zemní práce</t>
  </si>
  <si>
    <t>11130</t>
  </si>
  <si>
    <t>SEJMUTÍ DRNU
planimetrováno ze situace př.č. C SO 101 02</t>
  </si>
  <si>
    <t xml:space="preserve">M2        </t>
  </si>
  <si>
    <t>odhumusování v trase tl. tl. 0,1m
krajnice v 1. úseku: 188,5=188,500 [A]
krajnice v 2. úseku: 121,3=121,300 [B]
ostatní plochy 2. úsek: 459=459,000 [C]
travnaté povrchy vjezdů: 6+10+7,5+6,5+5+6+8+12+8,7=69,700 [D] 
Celkem: A+B+C+D=838,500 [E]</t>
  </si>
  <si>
    <t>11313</t>
  </si>
  <si>
    <t>ODSTRANĚNÍ KRYTU ZPEVNĚNÝCH PLOCH S ASFALTOVÝM POJIVEM
planimetrováno ze situace př.č. C SO 101 02</t>
  </si>
  <si>
    <t>odstranění asfaltových vrstev na vjezdech a napojeních, předpoklad tl. 0,1m, použití v rámci stavby na krajnice nebo odvoz do sběrného dvora KSUSV
MK: 0,1*(12+26+17,5+37,5+24+5+16+23+23)=18,400 [A]
napojení sil. III/36058: 74,2*0,1=7,420 [B]
sjezdy: 0,1*(18+5,5+7+11)=4,150 [C]
Celkem: A+B+C=29,970 [D]</t>
  </si>
  <si>
    <t>113157</t>
  </si>
  <si>
    <t>ODSTRANĚNÍ KRYTU ZPEVNĚNÝCH PLOCH Z BETONU, ODVOZ DO 16KM
planimetrováno ze situace př.č. C SO 101 02
vč. odvozu a uložení na skládku, vč. poplatku za skládku - malé množství</t>
  </si>
  <si>
    <t>vjezdy - bet. povrch, předpoklad tl. 0,15m
0,15*2=0,300 [A]</t>
  </si>
  <si>
    <t>11318</t>
  </si>
  <si>
    <t>ODSTRANĚNÍ KRYTU ZPEVNĚNÝCH PLOCH Z DLAŽDIC
planimetrováno ze situace př. č. C SO 101 -02 - Situace</t>
  </si>
  <si>
    <t>rozebrání povrchu chodníku vč. lemující obruby v případě rozvolnění připrovádění vozovky, očíštění a uložení na meziskládku pro znovupoužití
(110,7+23,4+23+2,7)*0,15=23,970 [A]</t>
  </si>
  <si>
    <t>113327</t>
  </si>
  <si>
    <t>ODSTRAN PODKL ZPEVNĚNÝCH PLOCH Z KAMENIVA NESTMEL, ODVOZ DO 16KM
planimetrováno ze situace př.č. C SO 101 02, C SO 101-04 Příčné řezy
vč. odvozu a uložení na skládku ve vzdálenosti cca 16km</t>
  </si>
  <si>
    <t>nezpevněný materiál na vjezdech - štěrktl. 0,1m: 
(13,5+23+9+35,6+53+18,5)*0,1=15,260 [A]
přebytečný materiál před recyklací 2. úsek:426,05=426,050 [B]
Celkem: A+B=441,310 [C]</t>
  </si>
  <si>
    <t>11347</t>
  </si>
  <si>
    <t>ODSTRAN KRYTU ZPEVNĚNÝCH PLOCH Z DLAŽEB KOSTEK VČET PODKL
planimetrováno ze situace př.č. C SO 101 02
vč. odvozu na skládku, poplatku za skládku</t>
  </si>
  <si>
    <t>vjezdy v km 0,272 58,v km 0,698 33  - povrch kam. kostka, rozebrání, očištění a uložení 50% na meziskládce pro znovu osazení, zbytek odvoz na skládku
(6,5+1)*0,3=2,250 [A]</t>
  </si>
  <si>
    <t>11348</t>
  </si>
  <si>
    <t>ODSTRANĚNÍ KRYTU ZPEVNĚNÝCH PLOCH Z DLAŽDIC VČETNĚ PODKLADU
planimetrováno ze situace př.č. C SO 101 02</t>
  </si>
  <si>
    <t>vjezdy - povrch ze zatravňovacích dlaždic, rozebrání, očištění, uložení na meziskládce pro znovu osazení
3*0,3=0,900 [A]</t>
  </si>
  <si>
    <t>113487</t>
  </si>
  <si>
    <t>ODSTRANĚNÍ KRYTU ZPEVNĚNÝCH PLOCH Z DLAŽDIC VČETNĚ PODKLADU, ODVOZ DO 16KM
planimetrováno ze situace př.č. C SO 101 02
vč. odvozu, uložení na skládku</t>
  </si>
  <si>
    <t>ZD v části vozovky v km 0,630 vpravo
30*0,3=9,000 [A]</t>
  </si>
  <si>
    <t>113544</t>
  </si>
  <si>
    <t>ODSTRANĚNÍ OBRUB Z KRAJNÍKŮ, ODVOZ DO 5KM
planimetrováno ze situace př.č. C SO 101 02
vč. odvozu a uložení na skládce</t>
  </si>
  <si>
    <t xml:space="preserve">M         </t>
  </si>
  <si>
    <t>odstranění obruby ve vozovce v km 0,630 na rozhraní vozovky a bus zálivu
22,5=22,500 [A]</t>
  </si>
  <si>
    <t>11354B</t>
  </si>
  <si>
    <t>ODSTRANĚNÍ OBRUB Z KRAJNÍKŮ - DOPRAVA
planimetrováno ze situace př.č. C SO 101 02
vzdálenost skládky 16km, odvoz dalších 11km</t>
  </si>
  <si>
    <t xml:space="preserve">tkm       </t>
  </si>
  <si>
    <t>11km,  obrubník ve vozovce km 0,630, dl. 22,5m
11*22,5*0,15*0,25*2400*0,001=22,275 [A]</t>
  </si>
  <si>
    <t>11360</t>
  </si>
  <si>
    <t>ROZRYTÍ VOZOVKY
planimetrováno ze situace př. č. C SO 101-02</t>
  </si>
  <si>
    <t>2. úsek: 4241=4 241,000 [A]</t>
  </si>
  <si>
    <t>12932</t>
  </si>
  <si>
    <t>ČIŠTĚNÍ PŘÍKOPŮ OD NÁNOSU DO 0,5M3/M
planimetrováno ze situace př.č. C SO 101 02</t>
  </si>
  <si>
    <t>vč. odvozu na skládku, předpoklad 0,3m3/m strojně
čištění příkop: 15,3+66,2+61,3+7+10+4=163,800 [A]
1,6+4,6+3,1=9,300 [B]
Celkem: A+B=173,100 [C]</t>
  </si>
  <si>
    <t>131737</t>
  </si>
  <si>
    <t>HLOUBENÍ JAM ZAPAŽ I NEPAŽ TŘ. I, ODVOZ DO 16KM
planimetrováno ze situace př. č. C SO 101-02</t>
  </si>
  <si>
    <t>výkop pro UV8a v 0,672
1,3*1,3*1,8=3,042 [A]</t>
  </si>
  <si>
    <t>17581</t>
  </si>
  <si>
    <t>OBSYP POTRUBÍ A OBJEKTŮ Z NAKUPOVANÝCH MATERIÁLŮ
planimetrováno ze situace př. č. C SO 101-02
vč. dovozu a nákupu, hutnění, 
čerpání se souhlasem TDS</t>
  </si>
  <si>
    <t>zásyp kolem UV a připojení 5ks
5*2*0,84=8,400 [A]</t>
  </si>
  <si>
    <t>18481</t>
  </si>
  <si>
    <t xml:space="preserve">OCHRANA STROMŮ BEDNĚNÍM
planimetrováno ze situace př. č. C SO 101-02
</t>
  </si>
  <si>
    <t>stromy v trase č. 14,15, vč. odstranění po stavbě
2*2*2,5=10,000 [A]</t>
  </si>
  <si>
    <t>Vodorovné konstrukce</t>
  </si>
  <si>
    <t>466921</t>
  </si>
  <si>
    <t>DLAŽBY VEGETAČNÍ Z BETONOVÝCH DLAŽDIC NA SUCHO
planimetrováno ze situace př. č. C SO 101-02
vč. dovozu, nákupu, výplně dlažby ornici a osetí</t>
  </si>
  <si>
    <t>vjezd ze zatrav. dlažby
3=3,000 [A]</t>
  </si>
  <si>
    <t>Komunikace</t>
  </si>
  <si>
    <t>56332</t>
  </si>
  <si>
    <t>VOZOVKOVÉ VRSTVY ZE ŠTĚRKODRTI TL. DO 100MM
planimetrováno z př. č. C SO 101 04 Příčné řezy</t>
  </si>
  <si>
    <t>doplnění kce vozvovky v místě upadlých krajů
ŠD A (0-32) dle ČSN EN13285, ČSN 736126-1
1. úsek: 20% z délky opravované hrany 138m, tj. 27,6 m*2 strany *1,5m šířky=82,800 [B]</t>
  </si>
  <si>
    <t>56362</t>
  </si>
  <si>
    <t>VOZOVKOVÉ VRSTVY Z RECYKLOVANÉHO MATERIÁLU TL DO 100MM
planimetrováno ze situace př. č. C SO 101-02
vč. dodávky a dopravy R materiálu ze stavby nebo dodán investorem</t>
  </si>
  <si>
    <t>zpevnění sjezdů recyklátem v min. tl. 100mm
88,2=88,200 [A]</t>
  </si>
  <si>
    <t>567101</t>
  </si>
  <si>
    <t>VRSTVY PRO OBNOVU A OPRAVY Z PODKLADNÍHO BETONU
planimetrováno ze situace př. č. C SO 101-02
vč. dovozu a nákupu</t>
  </si>
  <si>
    <t>bet. vjezd, bet. tl. 0,15m+ dorovnávky ze ŠD tl. cca 50-100mm
2*0,15=0,300 [A]</t>
  </si>
  <si>
    <t>567303</t>
  </si>
  <si>
    <t>VRSTVY PRO OBNOVU A OPRAVY ZE ŠTĚRKODRTI
planimetrováno ze situace př. č. C SO 101-02
vč. dovozu a nákupu</t>
  </si>
  <si>
    <t>dorovnávky na vjezdech pod KK prům. tl. 100mm
9,5*0,1=0,950 [A]
dorovnávky na vjezdech pod zatrav. dlažbu pr. tl. 100mm
3*0,1=0,300 [B]
Celkem: A+B=1,250 [C]</t>
  </si>
  <si>
    <t>567535</t>
  </si>
  <si>
    <t>VRST PRO OBNOV A OPR RECYK ZA STUD CEM A PĚN ASF TL DO 150MM
planimetrováno ze situace př. č. C SO 101-02</t>
  </si>
  <si>
    <t>56962</t>
  </si>
  <si>
    <t>ZPEVNĚNÍ KRAJNIC Z RECYKLOVANÉHO MATERIÁLU TL DO 100MM
planimetrováno ze situace př. č. C SO 101-02
materiál ze zdrojů KSÚSV</t>
  </si>
  <si>
    <t>krajnice š. 0,5-0,75m, tl. 0,1m
633,7=633,700 [A]</t>
  </si>
  <si>
    <t>572123</t>
  </si>
  <si>
    <t>INFILTRAČNÍ POSTŘIK Z EMULZE DO 1,0KG/M2
planimetrováno ze situace př. č. C SO 101-02</t>
  </si>
  <si>
    <t>PI - E (C35 B5),1,0kg/m2, ČSN 736129, ČSN EN13808 
1. úsek: 20% z délky opravované hrany 138m, tj. 27,6 m*2 strany *1,5m šířky=82,800 [B]</t>
  </si>
  <si>
    <t>572133</t>
  </si>
  <si>
    <t>INFILTRAČNÍ POSTŘIK Z EMULZE DO 1,5KG/M2
planimetrováno ze situace C SO 101 02</t>
  </si>
  <si>
    <t>PI-E (C65 B5) 1,5kg/m2, ČSN 736129, ČSN EN 13808
2. úsek: 4241=4 241,000 [A]</t>
  </si>
  <si>
    <t>572213</t>
  </si>
  <si>
    <t>SPOJOVACÍ POSTŘIK Z EMULZE DO 0,5KG/M2
planimetrováno ze situace př. č. C SO 101-02</t>
  </si>
  <si>
    <t>ČSN 736129, ČSN EN 13808
1. úsek: 742=742,000 [A]
2. úsek: 4241=4 241,000 [B]
sjezdy: 109,1=109,100 [E]
napojení MK: 128,5=128,500 [C]
napojení III/36058: 74,2=74,200 [D]
Celkem: A+B+E+C+D=5 294,800 [F]</t>
  </si>
  <si>
    <t>57222</t>
  </si>
  <si>
    <t>SPOJOVACÍ POSTŘIK Z EMULZE DO 1,5KG/M2</t>
  </si>
  <si>
    <t>ČSN 736129, ČSN EN 13808
1. úsek: 20% z délky opravované hrany 138m, tj. 27,6 m*2 strany *1,5m šířky=82,800 [B]
sjezdy: 109,1=109,100 [E]
napojení MK: 128,5=128,500 [C]
napojení III/36058: 74,2=74,200 [D]
Celkem: B+E+C+D=394,600 [F]</t>
  </si>
  <si>
    <t>574A34</t>
  </si>
  <si>
    <t>ASFALTOVÝ BETON PRO OBRUSNÉ VRSTVY ACO 11+, 11S TL. 40MM
planimetrováno ze situace př.č. C SO 101 02</t>
  </si>
  <si>
    <t>ACO 11+(50/70 ) tl. 40mm, ČSN EN 13108-1, ČSN 736121
2. úsek:4241=4 241,000 [A] 
sjezdy: 109,1=109,100 [B]
napojení MK: 128,5=128,500 [C]
napojení III/36058: 74,2=74,200 [D]
Celkem: A+B+C+D=4 552,800 [E]</t>
  </si>
  <si>
    <t>574A56</t>
  </si>
  <si>
    <t>ASFALTOVÝ BETON PRO OBRUSNÉ VRSTVY ACO 16+, 16S TL. 60MM</t>
  </si>
  <si>
    <t>ACO 16+ (50/70) tl. 60mm, ČSN EN 13108-1, ČSN 736121
1. úsek: 742=742,000 [A]</t>
  </si>
  <si>
    <t>574C46</t>
  </si>
  <si>
    <t>ASFALTOVÝ BETON PRO LOŽNÍ VRSTVY ACL 16+, 16S TL. 50MM
planimetrováno ze situace př.č. C SO 101 02</t>
  </si>
  <si>
    <t>ACL 16+(50/70) tl. 30-60mm,dorovnávka v místech upadlých krajů vozovky
 ČSN EN 13108-1, ČSN 736121
1. úsek: 20% z délky opravované hrany 138m, tj. 27,6 m*2 strany *1,5m šířky=82,800 [B]</t>
  </si>
  <si>
    <t>574C56</t>
  </si>
  <si>
    <t>ASFALTOVÝ BETON PRO LOŽNÍ VRSTVY ACL 16+, 16S TL. 60MM</t>
  </si>
  <si>
    <t>ACL 16+ (50/70) 60mm, ČSN EN 13108-1, ČSN 736121
2. úsek: 4241=4 241,000 [A] 
sjezdy: 109,1=109,100 [B]
napojení MK: 128,5=128,500 [C]
napojení III/36058: 74,2=74,200 [D]
Celkem: A+B+C+D=4 552,800 [E]</t>
  </si>
  <si>
    <t>574E56</t>
  </si>
  <si>
    <t>ASFALTOVÝ BETON PRO PODKLADNÍ VRSTVY ACP 16+, 16S TL. 60MM
planimetrováno ze situace pč. ř. C SO 101-02</t>
  </si>
  <si>
    <t>ACP 16+ (50/70) ČSN EN 13108-1, ČSN 736121
1. úsek: 20% z délky opravované hrany 138m, tj. 27,6 m*2 strany *1,5m šířky=82,800 [A]</t>
  </si>
  <si>
    <t>57621</t>
  </si>
  <si>
    <t>POSYP KAMENIVEM DRCENÝM 5KG/M2
planimetrováno ze situace př. č. C SO 101-02</t>
  </si>
  <si>
    <t>posyp kamenivem frakce 2-4, 4kg/m2
1. úsek: 20% z délky opravované hrany 138m, tj. 27,6 m*2 strany *1,5m šířky=82,800 [A]</t>
  </si>
  <si>
    <t>58221</t>
  </si>
  <si>
    <t xml:space="preserve">DLÁŽDĚNÉ KRYTY Z DROBNÝCH KOSTEK DO LOŽE Z KAMENIVA
planimetrováno ze situace př. č. C SO 101-02 </t>
  </si>
  <si>
    <t>vjezdy z kam, kostky 100x100x100 do bet. lože C 20/25nXF3 tl. 100mm,
použití pův. materiálu 50%, tj. (6,5+1)*0,5=3,750 [A]
(6,5+3)-3,75=5,750 [B]</t>
  </si>
  <si>
    <t>58222</t>
  </si>
  <si>
    <t>DLÁŽDĚNÉ KRYTY Z DROBNÝCH KOSTEK DO LOŽE Z MC
planimetrováno ze situace př. č. C SO 101-02</t>
  </si>
  <si>
    <t>zpevnění z kam. kostky 100x100x100 do betonu tl. 100mm C20/25nXF3 kolem nátoku uličních vpustí
4 řádky kostky kolem mříže UV
UV4: 1,6m2=1,600 [A]
HV6: 1,75 m2=1,750 [B]
UV8: 1,02m2=1,020 [C]
UV9: 1,1m2=1,100 [D]
UV10: 2,6m2=2,600 [E]
Celkem: A+B+C+D+E=8,070 [F]</t>
  </si>
  <si>
    <t>58251</t>
  </si>
  <si>
    <t>DLÁŽDĚNÉ KRYTY Z BETONOVÝCH DLAŽDIC DO LOŽE Z KAMENIVA
planimetrováno ze situace př. č. C SO 101-02</t>
  </si>
  <si>
    <t>předláždění stáv. chodníku v š. 0,5, v případě rozvolění, vč. znovuosazení obruby
110,7+23,4+23+2,7=159,800 [A]</t>
  </si>
  <si>
    <t>58910</t>
  </si>
  <si>
    <t>VÝPLŇ SPAR ASFALTEM
planimetrováno ze situace př. č. C SO 101-02</t>
  </si>
  <si>
    <t>asfaltová zálivka v místech napojení a v zú a kú
191,2=191,200 [A]</t>
  </si>
  <si>
    <t xml:space="preserve">Potrubí    </t>
  </si>
  <si>
    <t>87733R</t>
  </si>
  <si>
    <t xml:space="preserve">PROVEDENÍ CHRÁNIČKY PŮLENÉ Z TRUB PLAST DN DO 150MM KOMPLET
KOMPLETNÍ PROVEDENÍ ZEMNÍCH PRACÍ , VČ. PROVEDENÍ CHRÁNIČKY A MATERIÁLU
</t>
  </si>
  <si>
    <t>chráničky 14+1,5+4+1+15=35,500 [B]
rezervní chránička 14=14,000 [C]
Celkem: B+C=49,500 [D]</t>
  </si>
  <si>
    <t>89700</t>
  </si>
  <si>
    <t>SANACE VPUSŤI KANALIZAČNÍ HORSKÁ KOMPLETNÍ
planimetrováno ze situace př.č. C SO 101 02</t>
  </si>
  <si>
    <t>sanace horské vpusti, vč. dodání nové mříže, otryskání, očištění výztuže, nátěry, sanační materiál, sjednocující nátěr HV6
1=1,000 [A]</t>
  </si>
  <si>
    <t>89712</t>
  </si>
  <si>
    <t>VPUSŤ KANALIZAČNÍ ULIČNÍ KOMPLETNÍ Z BETONOVÝCH DÍLCŮ
planimetrováno ze situace př. č. C SO 101-02</t>
  </si>
  <si>
    <t>předpoklad stavební hloubky 1,46m, UV8, UV8a, UV9, UV10, UV11 
vč. připojení DN 150, PPur2
5=5,000 [A]</t>
  </si>
  <si>
    <t>89921</t>
  </si>
  <si>
    <t>VÝŠKOVÁ ÚPRAVA POKLOPŮ
planimetrováno ze situace C SO 101-02</t>
  </si>
  <si>
    <t>výšková úprava poklopu šachet: 12ks=12,000 [A]</t>
  </si>
  <si>
    <t>89922</t>
  </si>
  <si>
    <t>VÝŠKOVÁ ÚPRAVA MŘÍŽÍ
planimetrováno ze situace C SO 101-02</t>
  </si>
  <si>
    <t>výškova úprava mříží vpustí UV1, UV2, UV3, UV4, UV5, UV7 + 4 ks u chodníku vlevo
10ks=10,000 [A]</t>
  </si>
  <si>
    <t>89923</t>
  </si>
  <si>
    <t>VÝŠKOVÁ ÚPRAVA KRYCÍCH HRNCŮ
planimetrováno ze situace C SO 101-02</t>
  </si>
  <si>
    <t>výšková úprava krycích hrnců šoupat vody a plynu: 16ks=16,000 [A]</t>
  </si>
  <si>
    <t>Potrubí</t>
  </si>
  <si>
    <t>Ostatní konstrukce a práce</t>
  </si>
  <si>
    <t>9</t>
  </si>
  <si>
    <t>9111A3</t>
  </si>
  <si>
    <t>ZÁBRADLÍ SILNIČNÍ S VODOR MADLY - DEMONTÁŽ S PŘESUNEM
planimetrováno ze situace př.č. C SO 101 02
vč. odvozu do sběrného dvora KSUSV</t>
  </si>
  <si>
    <t>zábradlí v km 0,800: 26,7=26,700 [A]</t>
  </si>
  <si>
    <t>9113A1</t>
  </si>
  <si>
    <t>SVODIDLO OCEL SILNIČ JEDNOSTR, ÚROVEŇ ZADRŽ N1, N2 - DODÁVKA A MONTÁŽ
planimetrováno ze situace př. č. C SO 101-02
vč. dovozu</t>
  </si>
  <si>
    <t xml:space="preserve"> svodidlo v km 0,797 84 -0,824 08 dl. 27m
vč. upevňovacího a spojovacího materiálu, osazení,  krátkých náběhů
27=27,000 [A]</t>
  </si>
  <si>
    <t>91228</t>
  </si>
  <si>
    <t xml:space="preserve">SMĚROVÉ SLOUPKY Z PLAST HMOT VČETNĚ ODRAZNÉHO PÁSKU
planimetrováno ze situace př. č. C SO 101-02
</t>
  </si>
  <si>
    <t>bílý Z 11a: 16=16,000 [A]</t>
  </si>
  <si>
    <t>915111</t>
  </si>
  <si>
    <t>VODOROVNÉ DOPRAVNÍ ZNAČENÍ BARVOU HLADKÉ - DODÁVKA A POKLÁDKA
planimetrováno ze situace př. č. C SO 101 02
vč. reflexní úpravy</t>
  </si>
  <si>
    <t>V4 (0,125):(263+241+157,5+37+72+195+107,5+45+30,5+55+96,5+3+193,5+9,5)*0,125=188,250 [A]
V2b (1,5/1,5/0,125):(21+14+16+7+18+20+25+35,5+12)*0,125*0,5=10,531 [B]
V4 (0,5/0,5/0,125): (21+20,5)*0,125*0,5=2,594 [C]
Celkem: A+B+C=201,375 [D]</t>
  </si>
  <si>
    <t>919112</t>
  </si>
  <si>
    <t>ŘEZÁNÍ ASFALTOVÉHO KRYTU VOZOVEK TL DO 100MM
planimetrováno ze situace př.č. C SO 101 02</t>
  </si>
  <si>
    <t>řezání krytu v zú, kú a místech napojení do hl. 0,1m:
10,5+6,4+4,75+5,3+10+7+25,9+7+17,4+18,2+4,3+11,3+10,4+14,4+31,8+6=190,650 [A]</t>
  </si>
  <si>
    <t>93818</t>
  </si>
  <si>
    <t>OČIŠTĚNÍ ASFALT VOZOVEK ZAMETENÍM</t>
  </si>
  <si>
    <t>96687</t>
  </si>
  <si>
    <t>VYBOURÁNÍ ULIČNÍCH VPUSTÍ KOMPLETNÍCH
planimetrováno ze situace př. č. C SO 101-02</t>
  </si>
  <si>
    <t>vybourání uličních vpustí UV8, UV9, UV10, UV11
4ks=4,000 [A]</t>
  </si>
  <si>
    <t>SO 101.1</t>
  </si>
  <si>
    <t>Oprava silnice III/36057 - část obec Rudíkov</t>
  </si>
  <si>
    <t>výkop v místě obruby: 
0,1m2*234m=23,400 [A]</t>
  </si>
  <si>
    <t>122737</t>
  </si>
  <si>
    <t>ODKOPÁVKY A PROKOPÁVKY OBECNÉ TŘ. I, ODVOZ DO 16KM
planimetrováno ze situace př. č. C SO 101-02
 vč. odvozu a uložení na skládku</t>
  </si>
  <si>
    <t>výkop pro položení obruby v km 0,251-0,590 vpravo
0,1m2*234m=23,400 [A]</t>
  </si>
  <si>
    <t>18214</t>
  </si>
  <si>
    <t>ÚPRAVA POVRCHŮ SROVNÁNÍM ÚZEMÍ V TL DO 0,25M
planimetrováno ze situace př. č. C SO 101-02</t>
  </si>
  <si>
    <t>srovnání terénu za obrubou v 0,251-0,590km 
114=114,000 [A]</t>
  </si>
  <si>
    <t>18231</t>
  </si>
  <si>
    <t>ROZPROSTŘENÍ ORNICE V ROVINĚ V TL DO 0,10M
planimetrováno ze situace př. č. C SO 101-02
1/2 materiálu je použita z odhumusováného materiálu a 1/2 je nakoupena, materiál smíchat</t>
  </si>
  <si>
    <t>ohumusování  za obrubou v km 0,251-0,590
tl. 0,1m 114=114,000 [A]
vč. naložení, potřebné úpravy a dovozu materiálu z mezideponie ( 114m2/2)*0,1=5,7m3, 
nákup a dovoz chybějícího humózního materiálu (114m2/2)*0,1=5,7m3</t>
  </si>
  <si>
    <t>18241</t>
  </si>
  <si>
    <t>ZALOŽENÍ TRÁVNÍKU RUČNÍM VÝSEVEM
planimetrováno ze situace př. č. C SO 101-02</t>
  </si>
  <si>
    <t>114=114,000 [A]</t>
  </si>
  <si>
    <t>917224</t>
  </si>
  <si>
    <t>SILNIČNÍ A CHODNÍKOVÉ OBRUBY Z BETONOVÝCH OBRUBNÍKŮ ŠÍŘ 150MM
planimetrováno ze situace př. č. C SO 101-02</t>
  </si>
  <si>
    <t>silniční obrubník 150/250/1000 do betonu C20/25nXF3 tl. 100mm
km 0,251 12 - 0,410 32:160m=160,000 [A]
km 0,507 81 - 0,529 38:25m=25,000 [B]
km 0,541 65 - 0,590 18:49m=49,000 [C]
Celkem: A+B+C=234,000 [D]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</si>
</sst>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3" sqref="A3:L19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'E - ZOV'!H25</f>
        <v>0</v>
      </c>
      <c r="D11" s="10">
        <f>'E - ZOV'!P25</f>
        <v>0</v>
      </c>
      <c r="E11" s="10">
        <f>C11+D11</f>
        <v>0</v>
      </c>
    </row>
    <row r="12" spans="1:5" ht="12.75" customHeight="1">
      <c r="A12" s="6" t="s">
        <v>55</v>
      </c>
      <c r="B12" s="6" t="s">
        <v>56</v>
      </c>
      <c r="C12" s="10">
        <f>'SO 000'!H33</f>
        <v>0</v>
      </c>
      <c r="D12" s="10">
        <f>'SO 000'!P33</f>
        <v>0</v>
      </c>
      <c r="E12" s="10">
        <f>C12+D12</f>
        <v>0</v>
      </c>
    </row>
    <row r="13" spans="1:5" ht="12.75" customHeight="1">
      <c r="A13" s="6" t="s">
        <v>81</v>
      </c>
      <c r="B13" s="6" t="s">
        <v>82</v>
      </c>
      <c r="C13" s="10">
        <f>'SO 101'!H139</f>
        <v>0</v>
      </c>
      <c r="D13" s="10">
        <f>'SO 101'!P139</f>
        <v>0</v>
      </c>
      <c r="E13" s="10">
        <f>C13+D13</f>
        <v>0</v>
      </c>
    </row>
    <row r="14" spans="1:5" ht="12.75" customHeight="1">
      <c r="A14" s="6" t="s">
        <v>244</v>
      </c>
      <c r="B14" s="6" t="s">
        <v>245</v>
      </c>
      <c r="C14" s="10">
        <f>'SO 101.1'!H38</f>
        <v>0</v>
      </c>
      <c r="D14" s="10">
        <f>'SO 101.1'!P38</f>
        <v>0</v>
      </c>
      <c r="E14" s="10">
        <f>C14+D14</f>
        <v>0</v>
      </c>
    </row>
  </sheetData>
  <sheetProtection formatColumns="0"/>
  <hyperlinks>
    <hyperlink ref="A11" location="#'E - ZOV'!A1" tooltip="Odkaz na stranku objektu [E - ZOV]" display="E - ZOV"/>
    <hyperlink ref="A12" location="#'SO 000'!A1" tooltip="Odkaz na stranku objektu [SO 000]" display="SO 000"/>
    <hyperlink ref="A13" location="#'SO 101'!A1" tooltip="Odkaz na stranku objektu [SO 101]" display="SO 101"/>
    <hyperlink ref="A14" location="#'SO 101.1'!A1" tooltip="Odkaz na stranku objektu [SO 101.1]" display="SO 101.1"/>
  </hyperlinks>
  <printOptions/>
  <pageMargins left="0.75" right="0.75" top="1" bottom="1" header="0.5" footer="0.5"/>
  <pageSetup fitToHeight="0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pane ySplit="10" topLeftCell="A11" activePane="bottomLeft" state="frozen"/>
      <selection pane="topLeft" activeCell="A3" sqref="A3:L19"/>
      <selection pane="bottomLeft" activeCell="A3" sqref="A3:L1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12.7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65.75">
      <c r="D13" s="12" t="s">
        <v>47</v>
      </c>
    </row>
    <row r="14" spans="1:16" ht="12.75" customHeight="1">
      <c r="A14" s="13"/>
      <c r="B14" s="13"/>
      <c r="C14" s="13" t="s">
        <v>42</v>
      </c>
      <c r="D14" s="13" t="s">
        <v>41</v>
      </c>
      <c r="E14" s="13"/>
      <c r="F14" s="13"/>
      <c r="G14" s="13"/>
      <c r="H14" s="13">
        <f>SUM(H12:H13)</f>
        <v>0</v>
      </c>
      <c r="P14">
        <f>ROUND(SUM(P12:P13),2)</f>
        <v>0</v>
      </c>
    </row>
    <row r="16" spans="1:16" ht="12.75" customHeight="1">
      <c r="A16" s="13"/>
      <c r="B16" s="13"/>
      <c r="C16" s="13"/>
      <c r="D16" s="13" t="s">
        <v>48</v>
      </c>
      <c r="E16" s="13"/>
      <c r="F16" s="13"/>
      <c r="G16" s="13"/>
      <c r="H16" s="13">
        <f>+H14</f>
        <v>0</v>
      </c>
      <c r="P16">
        <f>+P14</f>
        <v>0</v>
      </c>
    </row>
    <row r="18" spans="1:8" ht="12.75" customHeight="1">
      <c r="A18" s="7" t="s">
        <v>49</v>
      </c>
      <c r="B18" s="7"/>
      <c r="C18" s="7"/>
      <c r="D18" s="7"/>
      <c r="E18" s="7"/>
      <c r="F18" s="7"/>
      <c r="G18" s="7"/>
      <c r="H18" s="7"/>
    </row>
    <row r="19" spans="1:8" ht="12.75" customHeight="1">
      <c r="A19" s="7"/>
      <c r="B19" s="7"/>
      <c r="C19" s="7"/>
      <c r="D19" s="7" t="s">
        <v>50</v>
      </c>
      <c r="E19" s="7"/>
      <c r="F19" s="7"/>
      <c r="G19" s="7"/>
      <c r="H19" s="7"/>
    </row>
    <row r="20" spans="1:16" ht="12.75" customHeight="1">
      <c r="A20" s="13"/>
      <c r="B20" s="13"/>
      <c r="C20" s="13"/>
      <c r="D20" s="13" t="s">
        <v>51</v>
      </c>
      <c r="E20" s="13"/>
      <c r="F20" s="13"/>
      <c r="G20" s="13"/>
      <c r="H20" s="13">
        <v>0</v>
      </c>
      <c r="P20">
        <v>0</v>
      </c>
    </row>
    <row r="21" spans="1:8" ht="12.75" customHeight="1">
      <c r="A21" s="13"/>
      <c r="B21" s="13"/>
      <c r="C21" s="13"/>
      <c r="D21" s="13" t="s">
        <v>52</v>
      </c>
      <c r="E21" s="13"/>
      <c r="F21" s="13"/>
      <c r="G21" s="13"/>
      <c r="H21" s="13"/>
    </row>
    <row r="22" spans="1:16" ht="12.75" customHeight="1">
      <c r="A22" s="13"/>
      <c r="B22" s="13"/>
      <c r="C22" s="13"/>
      <c r="D22" s="13" t="s">
        <v>53</v>
      </c>
      <c r="E22" s="13"/>
      <c r="F22" s="13"/>
      <c r="G22" s="13"/>
      <c r="H22" s="13">
        <v>0</v>
      </c>
      <c r="P22">
        <v>0</v>
      </c>
    </row>
    <row r="23" spans="1:16" ht="12.75" customHeight="1">
      <c r="A23" s="13"/>
      <c r="B23" s="13"/>
      <c r="C23" s="13"/>
      <c r="D23" s="13" t="s">
        <v>54</v>
      </c>
      <c r="E23" s="13"/>
      <c r="F23" s="13"/>
      <c r="G23" s="13"/>
      <c r="H23" s="13">
        <f>H20+H22</f>
        <v>0</v>
      </c>
      <c r="P23">
        <f>P20+P22</f>
        <v>0</v>
      </c>
    </row>
    <row r="25" spans="1:16" ht="12.75" customHeight="1">
      <c r="A25" s="13"/>
      <c r="B25" s="13"/>
      <c r="C25" s="13"/>
      <c r="D25" s="13" t="s">
        <v>54</v>
      </c>
      <c r="E25" s="13"/>
      <c r="F25" s="13"/>
      <c r="G25" s="13"/>
      <c r="H25" s="13">
        <f>H16+H23</f>
        <v>0</v>
      </c>
      <c r="P25">
        <f>P16+P23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pane ySplit="10" topLeftCell="A20" activePane="bottomLeft" state="frozen"/>
      <selection pane="topLeft" activeCell="A3" sqref="A3:L19"/>
      <selection pane="bottomLeft" activeCell="A3" sqref="A3:L1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55</v>
      </c>
      <c r="D5" s="5" t="s">
        <v>56</v>
      </c>
      <c r="E5" s="5"/>
    </row>
    <row r="6" spans="1:5" ht="12.75" customHeight="1">
      <c r="A6" t="s">
        <v>18</v>
      </c>
      <c r="C6" s="5" t="s">
        <v>55</v>
      </c>
      <c r="D6" s="5" t="s">
        <v>56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57</v>
      </c>
      <c r="C12" s="6" t="s">
        <v>58</v>
      </c>
      <c r="D12" s="6" t="s">
        <v>59</v>
      </c>
      <c r="E12" s="6" t="s">
        <v>60</v>
      </c>
      <c r="F12" s="8">
        <v>1</v>
      </c>
      <c r="G12" s="11"/>
      <c r="H12" s="10">
        <f aca="true" t="shared" si="0" ref="H12:H21">ROUND((G12*F12),2)</f>
        <v>0</v>
      </c>
      <c r="O12">
        <f>rekapitulace!H8</f>
        <v>21</v>
      </c>
      <c r="P12">
        <f aca="true" t="shared" si="1" ref="P12:P21">O12/100*H12</f>
        <v>0</v>
      </c>
    </row>
    <row r="13" spans="1:16" ht="25.5">
      <c r="A13" s="6">
        <v>2</v>
      </c>
      <c r="B13" s="6" t="s">
        <v>61</v>
      </c>
      <c r="C13" s="6" t="s">
        <v>58</v>
      </c>
      <c r="D13" s="6" t="s">
        <v>62</v>
      </c>
      <c r="E13" s="6" t="s">
        <v>60</v>
      </c>
      <c r="F13" s="8">
        <v>1</v>
      </c>
      <c r="G13" s="11"/>
      <c r="H13" s="10">
        <f t="shared" si="0"/>
        <v>0</v>
      </c>
      <c r="O13">
        <f>rekapitulace!H8</f>
        <v>21</v>
      </c>
      <c r="P13">
        <f t="shared" si="1"/>
        <v>0</v>
      </c>
    </row>
    <row r="14" spans="1:16" ht="25.5">
      <c r="A14" s="6">
        <v>3</v>
      </c>
      <c r="B14" s="6" t="s">
        <v>63</v>
      </c>
      <c r="C14" s="6" t="s">
        <v>58</v>
      </c>
      <c r="D14" s="6" t="s">
        <v>64</v>
      </c>
      <c r="E14" s="6" t="s">
        <v>60</v>
      </c>
      <c r="F14" s="8">
        <v>1</v>
      </c>
      <c r="G14" s="11"/>
      <c r="H14" s="10">
        <f t="shared" si="0"/>
        <v>0</v>
      </c>
      <c r="O14">
        <f>rekapitulace!H8</f>
        <v>21</v>
      </c>
      <c r="P14">
        <f t="shared" si="1"/>
        <v>0</v>
      </c>
    </row>
    <row r="15" spans="1:16" ht="25.5">
      <c r="A15" s="6">
        <v>4</v>
      </c>
      <c r="B15" s="6" t="s">
        <v>65</v>
      </c>
      <c r="C15" s="6" t="s">
        <v>58</v>
      </c>
      <c r="D15" s="6" t="s">
        <v>66</v>
      </c>
      <c r="E15" s="6" t="s">
        <v>60</v>
      </c>
      <c r="F15" s="8">
        <v>1</v>
      </c>
      <c r="G15" s="11"/>
      <c r="H15" s="10">
        <f t="shared" si="0"/>
        <v>0</v>
      </c>
      <c r="O15">
        <f>rekapitulace!H8</f>
        <v>21</v>
      </c>
      <c r="P15">
        <f t="shared" si="1"/>
        <v>0</v>
      </c>
    </row>
    <row r="16" spans="1:16" ht="25.5">
      <c r="A16" s="6">
        <v>5</v>
      </c>
      <c r="B16" s="6" t="s">
        <v>67</v>
      </c>
      <c r="C16" s="6" t="s">
        <v>58</v>
      </c>
      <c r="D16" s="6" t="s">
        <v>68</v>
      </c>
      <c r="E16" s="6" t="s">
        <v>46</v>
      </c>
      <c r="F16" s="8">
        <v>1</v>
      </c>
      <c r="G16" s="11"/>
      <c r="H16" s="10">
        <f t="shared" si="0"/>
        <v>0</v>
      </c>
      <c r="O16">
        <f>rekapitulace!H8</f>
        <v>21</v>
      </c>
      <c r="P16">
        <f t="shared" si="1"/>
        <v>0</v>
      </c>
    </row>
    <row r="17" spans="1:16" ht="38.25">
      <c r="A17" s="6">
        <v>6</v>
      </c>
      <c r="B17" s="6" t="s">
        <v>69</v>
      </c>
      <c r="C17" s="6" t="s">
        <v>58</v>
      </c>
      <c r="D17" s="6" t="s">
        <v>70</v>
      </c>
      <c r="E17" s="6" t="s">
        <v>60</v>
      </c>
      <c r="F17" s="8">
        <v>1</v>
      </c>
      <c r="G17" s="11"/>
      <c r="H17" s="10">
        <f t="shared" si="0"/>
        <v>0</v>
      </c>
      <c r="O17">
        <f>rekapitulace!H8</f>
        <v>21</v>
      </c>
      <c r="P17">
        <f t="shared" si="1"/>
        <v>0</v>
      </c>
    </row>
    <row r="18" spans="1:16" ht="38.25">
      <c r="A18" s="6">
        <v>7</v>
      </c>
      <c r="B18" s="6" t="s">
        <v>71</v>
      </c>
      <c r="C18" s="6" t="s">
        <v>58</v>
      </c>
      <c r="D18" s="6" t="s">
        <v>72</v>
      </c>
      <c r="E18" s="6" t="s">
        <v>73</v>
      </c>
      <c r="F18" s="8">
        <v>1</v>
      </c>
      <c r="G18" s="11"/>
      <c r="H18" s="10">
        <f t="shared" si="0"/>
        <v>0</v>
      </c>
      <c r="O18">
        <f>rekapitulace!H8</f>
        <v>21</v>
      </c>
      <c r="P18">
        <f t="shared" si="1"/>
        <v>0</v>
      </c>
    </row>
    <row r="19" spans="1:16" ht="38.25">
      <c r="A19" s="6">
        <v>8</v>
      </c>
      <c r="B19" s="6" t="s">
        <v>74</v>
      </c>
      <c r="C19" s="6" t="s">
        <v>58</v>
      </c>
      <c r="D19" s="6" t="s">
        <v>75</v>
      </c>
      <c r="E19" s="6" t="s">
        <v>76</v>
      </c>
      <c r="F19" s="8">
        <v>1</v>
      </c>
      <c r="G19" s="11"/>
      <c r="H19" s="10">
        <f t="shared" si="0"/>
        <v>0</v>
      </c>
      <c r="O19">
        <f>rekapitulace!H8</f>
        <v>21</v>
      </c>
      <c r="P19">
        <f t="shared" si="1"/>
        <v>0</v>
      </c>
    </row>
    <row r="20" spans="1:16" ht="12.75">
      <c r="A20" s="6">
        <v>9</v>
      </c>
      <c r="B20" s="6" t="s">
        <v>77</v>
      </c>
      <c r="C20" s="6" t="s">
        <v>58</v>
      </c>
      <c r="D20" s="6" t="s">
        <v>78</v>
      </c>
      <c r="E20" s="6" t="s">
        <v>60</v>
      </c>
      <c r="F20" s="8">
        <v>1</v>
      </c>
      <c r="G20" s="11"/>
      <c r="H20" s="10">
        <f t="shared" si="0"/>
        <v>0</v>
      </c>
      <c r="O20">
        <f>rekapitulace!H8</f>
        <v>21</v>
      </c>
      <c r="P20">
        <f t="shared" si="1"/>
        <v>0</v>
      </c>
    </row>
    <row r="21" spans="1:16" ht="38.25">
      <c r="A21" s="6">
        <v>10</v>
      </c>
      <c r="B21" s="6" t="s">
        <v>79</v>
      </c>
      <c r="C21" s="6" t="s">
        <v>58</v>
      </c>
      <c r="D21" s="6" t="s">
        <v>80</v>
      </c>
      <c r="E21" s="6" t="s">
        <v>60</v>
      </c>
      <c r="F21" s="8">
        <v>1</v>
      </c>
      <c r="G21" s="11"/>
      <c r="H21" s="10">
        <f t="shared" si="0"/>
        <v>0</v>
      </c>
      <c r="O21">
        <f>rekapitulace!H8</f>
        <v>21</v>
      </c>
      <c r="P21">
        <f t="shared" si="1"/>
        <v>0</v>
      </c>
    </row>
    <row r="22" spans="1:16" ht="12.75" customHeight="1">
      <c r="A22" s="13"/>
      <c r="B22" s="13"/>
      <c r="C22" s="13" t="s">
        <v>42</v>
      </c>
      <c r="D22" s="13" t="s">
        <v>41</v>
      </c>
      <c r="E22" s="13"/>
      <c r="F22" s="13"/>
      <c r="G22" s="13"/>
      <c r="H22" s="13">
        <f>SUM(H12:H21)</f>
        <v>0</v>
      </c>
      <c r="P22">
        <f>ROUND(SUM(P12:P21),2)</f>
        <v>0</v>
      </c>
    </row>
    <row r="24" spans="1:16" ht="12.75" customHeight="1">
      <c r="A24" s="13"/>
      <c r="B24" s="13"/>
      <c r="C24" s="13"/>
      <c r="D24" s="13" t="s">
        <v>48</v>
      </c>
      <c r="E24" s="13"/>
      <c r="F24" s="13"/>
      <c r="G24" s="13"/>
      <c r="H24" s="13">
        <f>+H22</f>
        <v>0</v>
      </c>
      <c r="P24">
        <f>+P22</f>
        <v>0</v>
      </c>
    </row>
    <row r="26" spans="1:8" ht="12.75" customHeight="1">
      <c r="A26" s="7" t="s">
        <v>49</v>
      </c>
      <c r="B26" s="7"/>
      <c r="C26" s="7"/>
      <c r="D26" s="7"/>
      <c r="E26" s="7"/>
      <c r="F26" s="7"/>
      <c r="G26" s="7"/>
      <c r="H26" s="7"/>
    </row>
    <row r="27" spans="1:8" ht="12.75" customHeight="1">
      <c r="A27" s="7"/>
      <c r="B27" s="7"/>
      <c r="C27" s="7"/>
      <c r="D27" s="7" t="s">
        <v>50</v>
      </c>
      <c r="E27" s="7"/>
      <c r="F27" s="7"/>
      <c r="G27" s="7"/>
      <c r="H27" s="7"/>
    </row>
    <row r="28" spans="1:16" ht="12.75" customHeight="1">
      <c r="A28" s="13"/>
      <c r="B28" s="13"/>
      <c r="C28" s="13"/>
      <c r="D28" s="13" t="s">
        <v>51</v>
      </c>
      <c r="E28" s="13"/>
      <c r="F28" s="13"/>
      <c r="G28" s="13"/>
      <c r="H28" s="13">
        <v>0</v>
      </c>
      <c r="P28">
        <v>0</v>
      </c>
    </row>
    <row r="29" spans="1:8" ht="12.75" customHeight="1">
      <c r="A29" s="13"/>
      <c r="B29" s="13"/>
      <c r="C29" s="13"/>
      <c r="D29" s="13" t="s">
        <v>52</v>
      </c>
      <c r="E29" s="13"/>
      <c r="F29" s="13"/>
      <c r="G29" s="13"/>
      <c r="H29" s="13"/>
    </row>
    <row r="30" spans="1:16" ht="12.75" customHeight="1">
      <c r="A30" s="13"/>
      <c r="B30" s="13"/>
      <c r="C30" s="13"/>
      <c r="D30" s="13" t="s">
        <v>53</v>
      </c>
      <c r="E30" s="13"/>
      <c r="F30" s="13"/>
      <c r="G30" s="13"/>
      <c r="H30" s="13">
        <v>0</v>
      </c>
      <c r="P30">
        <v>0</v>
      </c>
    </row>
    <row r="31" spans="1:16" ht="12.75" customHeight="1">
      <c r="A31" s="13"/>
      <c r="B31" s="13"/>
      <c r="C31" s="13"/>
      <c r="D31" s="13" t="s">
        <v>54</v>
      </c>
      <c r="E31" s="13"/>
      <c r="F31" s="13"/>
      <c r="G31" s="13"/>
      <c r="H31" s="13">
        <f>H28+H30</f>
        <v>0</v>
      </c>
      <c r="P31">
        <f>P28+P30</f>
        <v>0</v>
      </c>
    </row>
    <row r="33" spans="1:16" ht="12.75" customHeight="1">
      <c r="A33" s="13"/>
      <c r="B33" s="13"/>
      <c r="C33" s="13"/>
      <c r="D33" s="13" t="s">
        <v>54</v>
      </c>
      <c r="E33" s="13"/>
      <c r="F33" s="13"/>
      <c r="G33" s="13"/>
      <c r="H33" s="13">
        <f>H24+H31</f>
        <v>0</v>
      </c>
      <c r="P33">
        <f>P24+P31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PageLayoutView="0" workbookViewId="0" topLeftCell="A1">
      <pane ySplit="10" topLeftCell="A98" activePane="bottomLeft" state="frozen"/>
      <selection pane="topLeft" activeCell="A3" sqref="A3:L19"/>
      <selection pane="bottomLeft" activeCell="A3" sqref="A3:L1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81</v>
      </c>
      <c r="D5" s="5" t="s">
        <v>82</v>
      </c>
      <c r="E5" s="5"/>
    </row>
    <row r="6" spans="1:5" ht="12.75" customHeight="1">
      <c r="A6" t="s">
        <v>18</v>
      </c>
      <c r="C6" s="5" t="s">
        <v>81</v>
      </c>
      <c r="D6" s="5" t="s">
        <v>82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83</v>
      </c>
      <c r="C12" s="6" t="s">
        <v>44</v>
      </c>
      <c r="D12" s="6" t="s">
        <v>84</v>
      </c>
      <c r="E12" s="6" t="s">
        <v>85</v>
      </c>
      <c r="F12" s="8">
        <v>574.432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65.75">
      <c r="D13" s="12" t="s">
        <v>86</v>
      </c>
    </row>
    <row r="14" spans="1:16" ht="25.5">
      <c r="A14" s="6">
        <v>2</v>
      </c>
      <c r="B14" s="6" t="s">
        <v>83</v>
      </c>
      <c r="C14" s="6" t="s">
        <v>87</v>
      </c>
      <c r="D14" s="6" t="s">
        <v>84</v>
      </c>
      <c r="E14" s="6" t="s">
        <v>85</v>
      </c>
      <c r="F14" s="8">
        <v>13.764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63.75">
      <c r="D15" s="12" t="s">
        <v>88</v>
      </c>
    </row>
    <row r="16" spans="1:16" ht="12.75" customHeight="1">
      <c r="A16" s="13"/>
      <c r="B16" s="13"/>
      <c r="C16" s="13" t="s">
        <v>42</v>
      </c>
      <c r="D16" s="13" t="s">
        <v>41</v>
      </c>
      <c r="E16" s="13"/>
      <c r="F16" s="13"/>
      <c r="G16" s="13"/>
      <c r="H16" s="13">
        <f>SUM(H12:H15)</f>
        <v>0</v>
      </c>
      <c r="P16">
        <f>ROUND(SUM(P12:P15),2)</f>
        <v>0</v>
      </c>
    </row>
    <row r="18" spans="1:8" ht="12.75" customHeight="1">
      <c r="A18" s="7"/>
      <c r="B18" s="7"/>
      <c r="C18" s="7" t="s">
        <v>24</v>
      </c>
      <c r="D18" s="7" t="s">
        <v>89</v>
      </c>
      <c r="E18" s="7"/>
      <c r="F18" s="9"/>
      <c r="G18" s="7"/>
      <c r="H18" s="9"/>
    </row>
    <row r="19" spans="1:16" ht="25.5">
      <c r="A19" s="6">
        <v>3</v>
      </c>
      <c r="B19" s="6" t="s">
        <v>90</v>
      </c>
      <c r="C19" s="6" t="s">
        <v>58</v>
      </c>
      <c r="D19" s="6" t="s">
        <v>91</v>
      </c>
      <c r="E19" s="6" t="s">
        <v>92</v>
      </c>
      <c r="F19" s="8">
        <v>838.5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76.5">
      <c r="D20" s="12" t="s">
        <v>93</v>
      </c>
    </row>
    <row r="21" spans="1:16" ht="25.5">
      <c r="A21" s="6">
        <v>4</v>
      </c>
      <c r="B21" s="6" t="s">
        <v>94</v>
      </c>
      <c r="C21" s="6" t="s">
        <v>58</v>
      </c>
      <c r="D21" s="6" t="s">
        <v>95</v>
      </c>
      <c r="E21" s="6" t="s">
        <v>85</v>
      </c>
      <c r="F21" s="8">
        <v>29.97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76.5">
      <c r="D22" s="12" t="s">
        <v>96</v>
      </c>
    </row>
    <row r="23" spans="1:16" ht="38.25">
      <c r="A23" s="6">
        <v>5</v>
      </c>
      <c r="B23" s="6" t="s">
        <v>97</v>
      </c>
      <c r="C23" s="6" t="s">
        <v>44</v>
      </c>
      <c r="D23" s="6" t="s">
        <v>98</v>
      </c>
      <c r="E23" s="6" t="s">
        <v>85</v>
      </c>
      <c r="F23" s="8">
        <v>0.3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25.5">
      <c r="D24" s="12" t="s">
        <v>99</v>
      </c>
    </row>
    <row r="25" spans="1:16" ht="25.5">
      <c r="A25" s="6">
        <v>6</v>
      </c>
      <c r="B25" s="6" t="s">
        <v>100</v>
      </c>
      <c r="C25" s="6" t="s">
        <v>44</v>
      </c>
      <c r="D25" s="6" t="s">
        <v>101</v>
      </c>
      <c r="E25" s="6" t="s">
        <v>85</v>
      </c>
      <c r="F25" s="8">
        <v>23.97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38.25">
      <c r="D26" s="12" t="s">
        <v>102</v>
      </c>
    </row>
    <row r="27" spans="1:16" ht="51">
      <c r="A27" s="6">
        <v>7</v>
      </c>
      <c r="B27" s="6" t="s">
        <v>103</v>
      </c>
      <c r="C27" s="6" t="s">
        <v>58</v>
      </c>
      <c r="D27" s="6" t="s">
        <v>104</v>
      </c>
      <c r="E27" s="6" t="s">
        <v>85</v>
      </c>
      <c r="F27" s="8">
        <v>441.31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51">
      <c r="D28" s="12" t="s">
        <v>105</v>
      </c>
    </row>
    <row r="29" spans="1:16" ht="38.25">
      <c r="A29" s="6">
        <v>8</v>
      </c>
      <c r="B29" s="6" t="s">
        <v>106</v>
      </c>
      <c r="C29" s="6" t="s">
        <v>44</v>
      </c>
      <c r="D29" s="6" t="s">
        <v>107</v>
      </c>
      <c r="E29" s="6" t="s">
        <v>85</v>
      </c>
      <c r="F29" s="8">
        <v>2.25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38.25">
      <c r="D30" s="12" t="s">
        <v>108</v>
      </c>
    </row>
    <row r="31" spans="1:16" ht="25.5">
      <c r="A31" s="6">
        <v>9</v>
      </c>
      <c r="B31" s="6" t="s">
        <v>109</v>
      </c>
      <c r="C31" s="6" t="s">
        <v>58</v>
      </c>
      <c r="D31" s="6" t="s">
        <v>110</v>
      </c>
      <c r="E31" s="6" t="s">
        <v>85</v>
      </c>
      <c r="F31" s="8">
        <v>0.9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38.25">
      <c r="D32" s="12" t="s">
        <v>111</v>
      </c>
    </row>
    <row r="33" spans="1:16" ht="51">
      <c r="A33" s="6">
        <v>10</v>
      </c>
      <c r="B33" s="6" t="s">
        <v>112</v>
      </c>
      <c r="C33" s="6" t="s">
        <v>58</v>
      </c>
      <c r="D33" s="6" t="s">
        <v>113</v>
      </c>
      <c r="E33" s="6" t="s">
        <v>85</v>
      </c>
      <c r="F33" s="8">
        <v>9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25.5">
      <c r="D34" s="12" t="s">
        <v>114</v>
      </c>
    </row>
    <row r="35" spans="1:16" ht="38.25">
      <c r="A35" s="6">
        <v>11</v>
      </c>
      <c r="B35" s="6" t="s">
        <v>115</v>
      </c>
      <c r="C35" s="6" t="s">
        <v>58</v>
      </c>
      <c r="D35" s="6" t="s">
        <v>116</v>
      </c>
      <c r="E35" s="6" t="s">
        <v>117</v>
      </c>
      <c r="F35" s="8">
        <v>22.5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25.5">
      <c r="D36" s="12" t="s">
        <v>118</v>
      </c>
    </row>
    <row r="37" spans="1:16" ht="38.25">
      <c r="A37" s="6">
        <v>12</v>
      </c>
      <c r="B37" s="6" t="s">
        <v>119</v>
      </c>
      <c r="C37" s="6" t="s">
        <v>58</v>
      </c>
      <c r="D37" s="6" t="s">
        <v>120</v>
      </c>
      <c r="E37" s="6" t="s">
        <v>121</v>
      </c>
      <c r="F37" s="8">
        <v>22.275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25.5">
      <c r="D38" s="12" t="s">
        <v>122</v>
      </c>
    </row>
    <row r="39" spans="1:16" ht="25.5">
      <c r="A39" s="6">
        <v>13</v>
      </c>
      <c r="B39" s="6" t="s">
        <v>123</v>
      </c>
      <c r="C39" s="6" t="s">
        <v>58</v>
      </c>
      <c r="D39" s="6" t="s">
        <v>124</v>
      </c>
      <c r="E39" s="6" t="s">
        <v>92</v>
      </c>
      <c r="F39" s="8">
        <v>4241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125</v>
      </c>
    </row>
    <row r="41" spans="1:16" ht="25.5">
      <c r="A41" s="6">
        <v>14</v>
      </c>
      <c r="B41" s="6" t="s">
        <v>126</v>
      </c>
      <c r="C41" s="6" t="s">
        <v>58</v>
      </c>
      <c r="D41" s="6" t="s">
        <v>127</v>
      </c>
      <c r="E41" s="6" t="s">
        <v>117</v>
      </c>
      <c r="F41" s="8">
        <v>173.1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51">
      <c r="D42" s="12" t="s">
        <v>128</v>
      </c>
    </row>
    <row r="43" spans="1:16" ht="25.5">
      <c r="A43" s="6">
        <v>15</v>
      </c>
      <c r="B43" s="6" t="s">
        <v>129</v>
      </c>
      <c r="C43" s="6" t="s">
        <v>58</v>
      </c>
      <c r="D43" s="6" t="s">
        <v>130</v>
      </c>
      <c r="E43" s="6" t="s">
        <v>85</v>
      </c>
      <c r="F43" s="8">
        <v>3.042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25.5">
      <c r="D44" s="12" t="s">
        <v>131</v>
      </c>
    </row>
    <row r="45" spans="1:16" ht="51">
      <c r="A45" s="6">
        <v>16</v>
      </c>
      <c r="B45" s="6" t="s">
        <v>132</v>
      </c>
      <c r="C45" s="6" t="s">
        <v>58</v>
      </c>
      <c r="D45" s="6" t="s">
        <v>133</v>
      </c>
      <c r="E45" s="6" t="s">
        <v>85</v>
      </c>
      <c r="F45" s="8">
        <v>8.4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25.5">
      <c r="D46" s="12" t="s">
        <v>134</v>
      </c>
    </row>
    <row r="47" spans="1:16" ht="51">
      <c r="A47" s="6">
        <v>17</v>
      </c>
      <c r="B47" s="6" t="s">
        <v>135</v>
      </c>
      <c r="C47" s="6" t="s">
        <v>58</v>
      </c>
      <c r="D47" s="6" t="s">
        <v>136</v>
      </c>
      <c r="E47" s="6" t="s">
        <v>92</v>
      </c>
      <c r="F47" s="8">
        <v>10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25.5">
      <c r="D48" s="12" t="s">
        <v>137</v>
      </c>
    </row>
    <row r="49" spans="1:16" ht="12.75" customHeight="1">
      <c r="A49" s="13"/>
      <c r="B49" s="13"/>
      <c r="C49" s="13" t="s">
        <v>24</v>
      </c>
      <c r="D49" s="13" t="s">
        <v>89</v>
      </c>
      <c r="E49" s="13"/>
      <c r="F49" s="13"/>
      <c r="G49" s="13"/>
      <c r="H49" s="13">
        <f>SUM(H19:H48)</f>
        <v>0</v>
      </c>
      <c r="P49">
        <f>ROUND(SUM(P19:P48),2)</f>
        <v>0</v>
      </c>
    </row>
    <row r="51" spans="1:8" ht="12.75" customHeight="1">
      <c r="A51" s="7"/>
      <c r="B51" s="7"/>
      <c r="C51" s="7" t="s">
        <v>36</v>
      </c>
      <c r="D51" s="7" t="s">
        <v>138</v>
      </c>
      <c r="E51" s="7"/>
      <c r="F51" s="9"/>
      <c r="G51" s="7"/>
      <c r="H51" s="9"/>
    </row>
    <row r="52" spans="1:16" ht="38.25">
      <c r="A52" s="6">
        <v>18</v>
      </c>
      <c r="B52" s="6" t="s">
        <v>139</v>
      </c>
      <c r="C52" s="6" t="s">
        <v>58</v>
      </c>
      <c r="D52" s="6" t="s">
        <v>140</v>
      </c>
      <c r="E52" s="6" t="s">
        <v>92</v>
      </c>
      <c r="F52" s="8">
        <v>3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25.5">
      <c r="D53" s="12" t="s">
        <v>141</v>
      </c>
    </row>
    <row r="54" spans="1:16" ht="12.75" customHeight="1">
      <c r="A54" s="13"/>
      <c r="B54" s="13"/>
      <c r="C54" s="13" t="s">
        <v>36</v>
      </c>
      <c r="D54" s="13" t="s">
        <v>138</v>
      </c>
      <c r="E54" s="13"/>
      <c r="F54" s="13"/>
      <c r="G54" s="13"/>
      <c r="H54" s="13">
        <f>SUM(H52:H53)</f>
        <v>0</v>
      </c>
      <c r="P54">
        <f>ROUND(SUM(P52:P53),2)</f>
        <v>0</v>
      </c>
    </row>
    <row r="56" spans="1:8" ht="12.75" customHeight="1">
      <c r="A56" s="7"/>
      <c r="B56" s="7"/>
      <c r="C56" s="7" t="s">
        <v>37</v>
      </c>
      <c r="D56" s="7" t="s">
        <v>142</v>
      </c>
      <c r="E56" s="7"/>
      <c r="F56" s="9"/>
      <c r="G56" s="7"/>
      <c r="H56" s="9"/>
    </row>
    <row r="57" spans="1:16" ht="25.5">
      <c r="A57" s="6">
        <v>19</v>
      </c>
      <c r="B57" s="6" t="s">
        <v>143</v>
      </c>
      <c r="C57" s="6" t="s">
        <v>58</v>
      </c>
      <c r="D57" s="6" t="s">
        <v>144</v>
      </c>
      <c r="E57" s="6" t="s">
        <v>92</v>
      </c>
      <c r="F57" s="8">
        <v>82.8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51">
      <c r="D58" s="12" t="s">
        <v>145</v>
      </c>
    </row>
    <row r="59" spans="1:16" ht="38.25">
      <c r="A59" s="6">
        <v>20</v>
      </c>
      <c r="B59" s="6" t="s">
        <v>146</v>
      </c>
      <c r="C59" s="6" t="s">
        <v>58</v>
      </c>
      <c r="D59" s="6" t="s">
        <v>147</v>
      </c>
      <c r="E59" s="6" t="s">
        <v>92</v>
      </c>
      <c r="F59" s="8">
        <v>88.2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25.5">
      <c r="D60" s="12" t="s">
        <v>148</v>
      </c>
    </row>
    <row r="61" spans="1:16" ht="38.25">
      <c r="A61" s="6">
        <v>21</v>
      </c>
      <c r="B61" s="6" t="s">
        <v>149</v>
      </c>
      <c r="C61" s="6" t="s">
        <v>44</v>
      </c>
      <c r="D61" s="6" t="s">
        <v>150</v>
      </c>
      <c r="E61" s="6" t="s">
        <v>85</v>
      </c>
      <c r="F61" s="8">
        <v>0.3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25.5">
      <c r="D62" s="12" t="s">
        <v>151</v>
      </c>
    </row>
    <row r="63" spans="1:16" ht="38.25">
      <c r="A63" s="6">
        <v>22</v>
      </c>
      <c r="B63" s="6" t="s">
        <v>152</v>
      </c>
      <c r="C63" s="6" t="s">
        <v>58</v>
      </c>
      <c r="D63" s="6" t="s">
        <v>153</v>
      </c>
      <c r="E63" s="6" t="s">
        <v>85</v>
      </c>
      <c r="F63" s="8">
        <v>1.25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63.75">
      <c r="D64" s="12" t="s">
        <v>154</v>
      </c>
    </row>
    <row r="65" spans="1:16" ht="25.5">
      <c r="A65" s="6">
        <v>23</v>
      </c>
      <c r="B65" s="6" t="s">
        <v>155</v>
      </c>
      <c r="C65" s="6" t="s">
        <v>58</v>
      </c>
      <c r="D65" s="6" t="s">
        <v>156</v>
      </c>
      <c r="E65" s="6" t="s">
        <v>92</v>
      </c>
      <c r="F65" s="8">
        <v>4241</v>
      </c>
      <c r="G65" s="11"/>
      <c r="H65" s="10">
        <f>ROUND((G65*F65),2)</f>
        <v>0</v>
      </c>
      <c r="O65">
        <f>rekapitulace!H8</f>
        <v>21</v>
      </c>
      <c r="P65">
        <f>O65/100*H65</f>
        <v>0</v>
      </c>
    </row>
    <row r="66" ht="12.75">
      <c r="D66" s="12" t="s">
        <v>125</v>
      </c>
    </row>
    <row r="67" spans="1:16" ht="38.25">
      <c r="A67" s="6">
        <v>24</v>
      </c>
      <c r="B67" s="6" t="s">
        <v>157</v>
      </c>
      <c r="C67" s="6" t="s">
        <v>58</v>
      </c>
      <c r="D67" s="6" t="s">
        <v>158</v>
      </c>
      <c r="E67" s="6" t="s">
        <v>92</v>
      </c>
      <c r="F67" s="8">
        <v>633.7</v>
      </c>
      <c r="G67" s="11"/>
      <c r="H67" s="10">
        <f>ROUND((G67*F67),2)</f>
        <v>0</v>
      </c>
      <c r="O67">
        <f>rekapitulace!H8</f>
        <v>21</v>
      </c>
      <c r="P67">
        <f>O67/100*H67</f>
        <v>0</v>
      </c>
    </row>
    <row r="68" ht="25.5">
      <c r="D68" s="12" t="s">
        <v>159</v>
      </c>
    </row>
    <row r="69" spans="1:16" ht="25.5">
      <c r="A69" s="6">
        <v>25</v>
      </c>
      <c r="B69" s="6" t="s">
        <v>160</v>
      </c>
      <c r="C69" s="6" t="s">
        <v>58</v>
      </c>
      <c r="D69" s="6" t="s">
        <v>161</v>
      </c>
      <c r="E69" s="6" t="s">
        <v>92</v>
      </c>
      <c r="F69" s="8">
        <v>82.8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38.25">
      <c r="D70" s="12" t="s">
        <v>162</v>
      </c>
    </row>
    <row r="71" spans="1:16" ht="25.5">
      <c r="A71" s="6">
        <v>26</v>
      </c>
      <c r="B71" s="6" t="s">
        <v>163</v>
      </c>
      <c r="C71" s="6" t="s">
        <v>58</v>
      </c>
      <c r="D71" s="6" t="s">
        <v>164</v>
      </c>
      <c r="E71" s="6" t="s">
        <v>92</v>
      </c>
      <c r="F71" s="8">
        <v>4241</v>
      </c>
      <c r="G71" s="11"/>
      <c r="H71" s="10">
        <f>ROUND((G71*F71),2)</f>
        <v>0</v>
      </c>
      <c r="O71">
        <f>rekapitulace!H8</f>
        <v>21</v>
      </c>
      <c r="P71">
        <f>O71/100*H71</f>
        <v>0</v>
      </c>
    </row>
    <row r="72" ht="25.5">
      <c r="D72" s="12" t="s">
        <v>165</v>
      </c>
    </row>
    <row r="73" spans="1:16" ht="25.5">
      <c r="A73" s="6">
        <v>27</v>
      </c>
      <c r="B73" s="6" t="s">
        <v>166</v>
      </c>
      <c r="C73" s="6" t="s">
        <v>58</v>
      </c>
      <c r="D73" s="6" t="s">
        <v>167</v>
      </c>
      <c r="E73" s="6" t="s">
        <v>92</v>
      </c>
      <c r="F73" s="8">
        <v>5294.8</v>
      </c>
      <c r="G73" s="11"/>
      <c r="H73" s="10">
        <f>ROUND((G73*F73),2)</f>
        <v>0</v>
      </c>
      <c r="O73">
        <f>rekapitulace!H8</f>
        <v>21</v>
      </c>
      <c r="P73">
        <f>O73/100*H73</f>
        <v>0</v>
      </c>
    </row>
    <row r="74" ht="89.25">
      <c r="D74" s="12" t="s">
        <v>168</v>
      </c>
    </row>
    <row r="75" spans="1:16" ht="12.75">
      <c r="A75" s="6">
        <v>28</v>
      </c>
      <c r="B75" s="6" t="s">
        <v>169</v>
      </c>
      <c r="C75" s="6" t="s">
        <v>44</v>
      </c>
      <c r="D75" s="6" t="s">
        <v>170</v>
      </c>
      <c r="E75" s="6" t="s">
        <v>92</v>
      </c>
      <c r="F75" s="8">
        <v>394.6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89.25">
      <c r="D76" s="12" t="s">
        <v>171</v>
      </c>
    </row>
    <row r="77" spans="1:16" ht="25.5">
      <c r="A77" s="6">
        <v>29</v>
      </c>
      <c r="B77" s="6" t="s">
        <v>172</v>
      </c>
      <c r="C77" s="6" t="s">
        <v>58</v>
      </c>
      <c r="D77" s="6" t="s">
        <v>173</v>
      </c>
      <c r="E77" s="6" t="s">
        <v>92</v>
      </c>
      <c r="F77" s="8">
        <v>4552.8</v>
      </c>
      <c r="G77" s="11"/>
      <c r="H77" s="10">
        <f>ROUND((G77*F77),2)</f>
        <v>0</v>
      </c>
      <c r="O77">
        <f>rekapitulace!H8</f>
        <v>21</v>
      </c>
      <c r="P77">
        <f>O77/100*H77</f>
        <v>0</v>
      </c>
    </row>
    <row r="78" ht="76.5">
      <c r="D78" s="12" t="s">
        <v>174</v>
      </c>
    </row>
    <row r="79" spans="1:16" ht="12.75">
      <c r="A79" s="6">
        <v>30</v>
      </c>
      <c r="B79" s="6" t="s">
        <v>175</v>
      </c>
      <c r="C79" s="6" t="s">
        <v>58</v>
      </c>
      <c r="D79" s="6" t="s">
        <v>176</v>
      </c>
      <c r="E79" s="6" t="s">
        <v>92</v>
      </c>
      <c r="F79" s="8">
        <v>742</v>
      </c>
      <c r="G79" s="11"/>
      <c r="H79" s="10">
        <f>ROUND((G79*F79),2)</f>
        <v>0</v>
      </c>
      <c r="O79">
        <f>rekapitulace!H8</f>
        <v>21</v>
      </c>
      <c r="P79">
        <f>O79/100*H79</f>
        <v>0</v>
      </c>
    </row>
    <row r="80" ht="25.5">
      <c r="D80" s="12" t="s">
        <v>177</v>
      </c>
    </row>
    <row r="81" spans="1:16" ht="25.5">
      <c r="A81" s="6">
        <v>31</v>
      </c>
      <c r="B81" s="6" t="s">
        <v>178</v>
      </c>
      <c r="C81" s="6" t="s">
        <v>58</v>
      </c>
      <c r="D81" s="6" t="s">
        <v>179</v>
      </c>
      <c r="E81" s="6" t="s">
        <v>92</v>
      </c>
      <c r="F81" s="8">
        <v>82.8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51">
      <c r="D82" s="12" t="s">
        <v>180</v>
      </c>
    </row>
    <row r="83" spans="1:16" ht="12.75">
      <c r="A83" s="6">
        <v>32</v>
      </c>
      <c r="B83" s="6" t="s">
        <v>181</v>
      </c>
      <c r="C83" s="6" t="s">
        <v>58</v>
      </c>
      <c r="D83" s="6" t="s">
        <v>182</v>
      </c>
      <c r="E83" s="6" t="s">
        <v>92</v>
      </c>
      <c r="F83" s="8">
        <v>4552.8</v>
      </c>
      <c r="G83" s="11"/>
      <c r="H83" s="10">
        <f>ROUND((G83*F83),2)</f>
        <v>0</v>
      </c>
      <c r="O83">
        <f>rekapitulace!H8</f>
        <v>21</v>
      </c>
      <c r="P83">
        <f>O83/100*H83</f>
        <v>0</v>
      </c>
    </row>
    <row r="84" ht="76.5">
      <c r="D84" s="12" t="s">
        <v>183</v>
      </c>
    </row>
    <row r="85" spans="1:16" ht="25.5">
      <c r="A85" s="6">
        <v>33</v>
      </c>
      <c r="B85" s="6" t="s">
        <v>184</v>
      </c>
      <c r="C85" s="6" t="s">
        <v>58</v>
      </c>
      <c r="D85" s="6" t="s">
        <v>185</v>
      </c>
      <c r="E85" s="6" t="s">
        <v>92</v>
      </c>
      <c r="F85" s="8">
        <v>82.8</v>
      </c>
      <c r="G85" s="11"/>
      <c r="H85" s="10">
        <f>ROUND((G85*F85),2)</f>
        <v>0</v>
      </c>
      <c r="O85">
        <f>rekapitulace!H8</f>
        <v>21</v>
      </c>
      <c r="P85">
        <f>O85/100*H85</f>
        <v>0</v>
      </c>
    </row>
    <row r="86" ht="38.25">
      <c r="D86" s="12" t="s">
        <v>186</v>
      </c>
    </row>
    <row r="87" spans="1:16" ht="25.5">
      <c r="A87" s="6">
        <v>34</v>
      </c>
      <c r="B87" s="6" t="s">
        <v>187</v>
      </c>
      <c r="C87" s="6" t="s">
        <v>58</v>
      </c>
      <c r="D87" s="6" t="s">
        <v>188</v>
      </c>
      <c r="E87" s="6" t="s">
        <v>92</v>
      </c>
      <c r="F87" s="8">
        <v>82.8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38.25">
      <c r="D88" s="12" t="s">
        <v>189</v>
      </c>
    </row>
    <row r="89" spans="1:16" ht="25.5">
      <c r="A89" s="6">
        <v>35</v>
      </c>
      <c r="B89" s="6" t="s">
        <v>190</v>
      </c>
      <c r="C89" s="6" t="s">
        <v>44</v>
      </c>
      <c r="D89" s="6" t="s">
        <v>191</v>
      </c>
      <c r="E89" s="6" t="s">
        <v>92</v>
      </c>
      <c r="F89" s="8">
        <v>5.75</v>
      </c>
      <c r="G89" s="11"/>
      <c r="H89" s="10">
        <f>ROUND((G89*F89),2)</f>
        <v>0</v>
      </c>
      <c r="O89">
        <f>rekapitulace!H8</f>
        <v>21</v>
      </c>
      <c r="P89">
        <f>O89/100*H89</f>
        <v>0</v>
      </c>
    </row>
    <row r="90" ht="38.25">
      <c r="D90" s="12" t="s">
        <v>192</v>
      </c>
    </row>
    <row r="91" spans="1:16" ht="25.5">
      <c r="A91" s="6">
        <v>36</v>
      </c>
      <c r="B91" s="6" t="s">
        <v>193</v>
      </c>
      <c r="C91" s="6" t="s">
        <v>58</v>
      </c>
      <c r="D91" s="6" t="s">
        <v>194</v>
      </c>
      <c r="E91" s="6" t="s">
        <v>92</v>
      </c>
      <c r="F91" s="8">
        <v>8.07</v>
      </c>
      <c r="G91" s="11"/>
      <c r="H91" s="10">
        <f>ROUND((G91*F91),2)</f>
        <v>0</v>
      </c>
      <c r="O91">
        <f>rekapitulace!H8</f>
        <v>21</v>
      </c>
      <c r="P91">
        <f>O91/100*H91</f>
        <v>0</v>
      </c>
    </row>
    <row r="92" ht="114.75">
      <c r="D92" s="12" t="s">
        <v>195</v>
      </c>
    </row>
    <row r="93" spans="1:16" ht="25.5">
      <c r="A93" s="6">
        <v>37</v>
      </c>
      <c r="B93" s="6" t="s">
        <v>196</v>
      </c>
      <c r="C93" s="6" t="s">
        <v>44</v>
      </c>
      <c r="D93" s="6" t="s">
        <v>197</v>
      </c>
      <c r="E93" s="6" t="s">
        <v>92</v>
      </c>
      <c r="F93" s="8">
        <v>159.8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25.5">
      <c r="D94" s="12" t="s">
        <v>198</v>
      </c>
    </row>
    <row r="95" spans="1:16" ht="25.5">
      <c r="A95" s="6">
        <v>38</v>
      </c>
      <c r="B95" s="6" t="s">
        <v>199</v>
      </c>
      <c r="C95" s="6" t="s">
        <v>58</v>
      </c>
      <c r="D95" s="6" t="s">
        <v>200</v>
      </c>
      <c r="E95" s="6" t="s">
        <v>117</v>
      </c>
      <c r="F95" s="8">
        <v>191.2</v>
      </c>
      <c r="G95" s="11"/>
      <c r="H95" s="10">
        <f>ROUND((G95*F95),2)</f>
        <v>0</v>
      </c>
      <c r="O95">
        <f>rekapitulace!H8</f>
        <v>21</v>
      </c>
      <c r="P95">
        <f>O95/100*H95</f>
        <v>0</v>
      </c>
    </row>
    <row r="96" ht="25.5">
      <c r="D96" s="12" t="s">
        <v>201</v>
      </c>
    </row>
    <row r="97" spans="1:16" ht="12.75" customHeight="1">
      <c r="A97" s="13"/>
      <c r="B97" s="13"/>
      <c r="C97" s="13" t="s">
        <v>37</v>
      </c>
      <c r="D97" s="13" t="s">
        <v>142</v>
      </c>
      <c r="E97" s="13"/>
      <c r="F97" s="13"/>
      <c r="G97" s="13"/>
      <c r="H97" s="13">
        <f>SUM(H57:H96)</f>
        <v>0</v>
      </c>
      <c r="P97">
        <f>ROUND(SUM(P57:P96),2)</f>
        <v>0</v>
      </c>
    </row>
    <row r="99" spans="1:8" ht="12.75" customHeight="1">
      <c r="A99" s="7"/>
      <c r="B99" s="7"/>
      <c r="C99" s="7" t="s">
        <v>40</v>
      </c>
      <c r="D99" s="7" t="s">
        <v>202</v>
      </c>
      <c r="E99" s="7"/>
      <c r="F99" s="9"/>
      <c r="G99" s="7"/>
      <c r="H99" s="9"/>
    </row>
    <row r="100" spans="1:16" ht="51">
      <c r="A100" s="6">
        <v>39</v>
      </c>
      <c r="B100" s="6" t="s">
        <v>203</v>
      </c>
      <c r="C100" s="6" t="s">
        <v>58</v>
      </c>
      <c r="D100" s="6" t="s">
        <v>204</v>
      </c>
      <c r="E100" s="6" t="s">
        <v>117</v>
      </c>
      <c r="F100" s="8">
        <v>49.5</v>
      </c>
      <c r="G100" s="11"/>
      <c r="H100" s="10">
        <f>ROUND((G100*F100),2)</f>
        <v>0</v>
      </c>
      <c r="O100">
        <f>rekapitulace!H8</f>
        <v>21</v>
      </c>
      <c r="P100">
        <f>O100/100*H100</f>
        <v>0</v>
      </c>
    </row>
    <row r="101" ht="38.25">
      <c r="D101" s="12" t="s">
        <v>205</v>
      </c>
    </row>
    <row r="102" spans="1:16" ht="25.5">
      <c r="A102" s="6">
        <v>40</v>
      </c>
      <c r="B102" s="6" t="s">
        <v>206</v>
      </c>
      <c r="C102" s="6" t="s">
        <v>44</v>
      </c>
      <c r="D102" s="6" t="s">
        <v>207</v>
      </c>
      <c r="E102" s="6" t="s">
        <v>76</v>
      </c>
      <c r="F102" s="8">
        <v>1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38.25">
      <c r="D103" s="12" t="s">
        <v>208</v>
      </c>
    </row>
    <row r="104" spans="1:16" ht="25.5">
      <c r="A104" s="6">
        <v>41</v>
      </c>
      <c r="B104" s="6" t="s">
        <v>209</v>
      </c>
      <c r="C104" s="6" t="s">
        <v>44</v>
      </c>
      <c r="D104" s="6" t="s">
        <v>210</v>
      </c>
      <c r="E104" s="6" t="s">
        <v>76</v>
      </c>
      <c r="F104" s="8">
        <v>5</v>
      </c>
      <c r="G104" s="11"/>
      <c r="H104" s="10">
        <f>ROUND((G104*F104),2)</f>
        <v>0</v>
      </c>
      <c r="O104">
        <f>rekapitulace!H8</f>
        <v>21</v>
      </c>
      <c r="P104">
        <f>O104/100*H104</f>
        <v>0</v>
      </c>
    </row>
    <row r="105" ht="38.25">
      <c r="D105" s="12" t="s">
        <v>211</v>
      </c>
    </row>
    <row r="106" spans="1:16" ht="25.5">
      <c r="A106" s="6">
        <v>42</v>
      </c>
      <c r="B106" s="6" t="s">
        <v>212</v>
      </c>
      <c r="C106" s="6" t="s">
        <v>58</v>
      </c>
      <c r="D106" s="6" t="s">
        <v>213</v>
      </c>
      <c r="E106" s="6" t="s">
        <v>76</v>
      </c>
      <c r="F106" s="8">
        <v>12</v>
      </c>
      <c r="G106" s="11"/>
      <c r="H106" s="10">
        <f>ROUND((G106*F106),2)</f>
        <v>0</v>
      </c>
      <c r="O106">
        <f>rekapitulace!H8</f>
        <v>21</v>
      </c>
      <c r="P106">
        <f>O106/100*H106</f>
        <v>0</v>
      </c>
    </row>
    <row r="107" ht="12.75">
      <c r="D107" s="12" t="s">
        <v>214</v>
      </c>
    </row>
    <row r="108" spans="1:16" ht="25.5">
      <c r="A108" s="6">
        <v>43</v>
      </c>
      <c r="B108" s="6" t="s">
        <v>215</v>
      </c>
      <c r="C108" s="6" t="s">
        <v>58</v>
      </c>
      <c r="D108" s="6" t="s">
        <v>216</v>
      </c>
      <c r="E108" s="6" t="s">
        <v>76</v>
      </c>
      <c r="F108" s="8">
        <v>10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25.5">
      <c r="D109" s="12" t="s">
        <v>217</v>
      </c>
    </row>
    <row r="110" spans="1:16" ht="25.5">
      <c r="A110" s="6">
        <v>44</v>
      </c>
      <c r="B110" s="6" t="s">
        <v>218</v>
      </c>
      <c r="C110" s="6" t="s">
        <v>58</v>
      </c>
      <c r="D110" s="6" t="s">
        <v>219</v>
      </c>
      <c r="E110" s="6" t="s">
        <v>76</v>
      </c>
      <c r="F110" s="8">
        <v>16</v>
      </c>
      <c r="G110" s="11"/>
      <c r="H110" s="10">
        <f>ROUND((G110*F110),2)</f>
        <v>0</v>
      </c>
      <c r="O110">
        <f>rekapitulace!H8</f>
        <v>21</v>
      </c>
      <c r="P110">
        <f>O110/100*H110</f>
        <v>0</v>
      </c>
    </row>
    <row r="111" ht="12.75">
      <c r="D111" s="12" t="s">
        <v>220</v>
      </c>
    </row>
    <row r="112" spans="1:16" ht="12.75" customHeight="1">
      <c r="A112" s="13"/>
      <c r="B112" s="13"/>
      <c r="C112" s="13" t="s">
        <v>40</v>
      </c>
      <c r="D112" s="13" t="s">
        <v>221</v>
      </c>
      <c r="E112" s="13"/>
      <c r="F112" s="13"/>
      <c r="G112" s="13"/>
      <c r="H112" s="13">
        <f>SUM(H100:H111)</f>
        <v>0</v>
      </c>
      <c r="P112">
        <f>ROUND(SUM(P100:P111),2)</f>
        <v>0</v>
      </c>
    </row>
    <row r="114" spans="1:8" ht="12.75" customHeight="1">
      <c r="A114" s="7"/>
      <c r="B114" s="7"/>
      <c r="C114" s="7" t="s">
        <v>223</v>
      </c>
      <c r="D114" s="7" t="s">
        <v>222</v>
      </c>
      <c r="E114" s="7"/>
      <c r="F114" s="9"/>
      <c r="G114" s="7"/>
      <c r="H114" s="9"/>
    </row>
    <row r="115" spans="1:16" ht="38.25">
      <c r="A115" s="6">
        <v>45</v>
      </c>
      <c r="B115" s="6" t="s">
        <v>224</v>
      </c>
      <c r="C115" s="6" t="s">
        <v>58</v>
      </c>
      <c r="D115" s="6" t="s">
        <v>225</v>
      </c>
      <c r="E115" s="6" t="s">
        <v>117</v>
      </c>
      <c r="F115" s="8">
        <v>26.7</v>
      </c>
      <c r="G115" s="11"/>
      <c r="H115" s="10">
        <f>ROUND((G115*F115),2)</f>
        <v>0</v>
      </c>
      <c r="O115">
        <f>rekapitulace!H8</f>
        <v>21</v>
      </c>
      <c r="P115">
        <f>O115/100*H115</f>
        <v>0</v>
      </c>
    </row>
    <row r="116" ht="12.75">
      <c r="D116" s="12" t="s">
        <v>226</v>
      </c>
    </row>
    <row r="117" spans="1:16" ht="51">
      <c r="A117" s="6">
        <v>46</v>
      </c>
      <c r="B117" s="6" t="s">
        <v>227</v>
      </c>
      <c r="C117" s="6" t="s">
        <v>58</v>
      </c>
      <c r="D117" s="6" t="s">
        <v>228</v>
      </c>
      <c r="E117" s="6" t="s">
        <v>117</v>
      </c>
      <c r="F117" s="8">
        <v>27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38.25">
      <c r="D118" s="12" t="s">
        <v>229</v>
      </c>
    </row>
    <row r="119" spans="1:16" ht="51">
      <c r="A119" s="6">
        <v>47</v>
      </c>
      <c r="B119" s="6" t="s">
        <v>230</v>
      </c>
      <c r="C119" s="6" t="s">
        <v>44</v>
      </c>
      <c r="D119" s="6" t="s">
        <v>231</v>
      </c>
      <c r="E119" s="6" t="s">
        <v>76</v>
      </c>
      <c r="F119" s="8">
        <v>16</v>
      </c>
      <c r="G119" s="11"/>
      <c r="H119" s="10">
        <f>ROUND((G119*F119),2)</f>
        <v>0</v>
      </c>
      <c r="O119">
        <f>rekapitulace!H8</f>
        <v>21</v>
      </c>
      <c r="P119">
        <f>O119/100*H119</f>
        <v>0</v>
      </c>
    </row>
    <row r="120" ht="12.75">
      <c r="D120" s="12" t="s">
        <v>232</v>
      </c>
    </row>
    <row r="121" spans="1:16" ht="38.25">
      <c r="A121" s="6">
        <v>48</v>
      </c>
      <c r="B121" s="6" t="s">
        <v>233</v>
      </c>
      <c r="C121" s="6" t="s">
        <v>58</v>
      </c>
      <c r="D121" s="6" t="s">
        <v>234</v>
      </c>
      <c r="E121" s="6" t="s">
        <v>92</v>
      </c>
      <c r="F121" s="8">
        <v>201.375</v>
      </c>
      <c r="G121" s="11"/>
      <c r="H121" s="10">
        <f>ROUND((G121*F121),2)</f>
        <v>0</v>
      </c>
      <c r="O121">
        <f>rekapitulace!H8</f>
        <v>21</v>
      </c>
      <c r="P121">
        <f>O121/100*H121</f>
        <v>0</v>
      </c>
    </row>
    <row r="122" ht="76.5">
      <c r="D122" s="12" t="s">
        <v>235</v>
      </c>
    </row>
    <row r="123" spans="1:16" ht="25.5">
      <c r="A123" s="6">
        <v>49</v>
      </c>
      <c r="B123" s="6" t="s">
        <v>236</v>
      </c>
      <c r="C123" s="6" t="s">
        <v>58</v>
      </c>
      <c r="D123" s="6" t="s">
        <v>237</v>
      </c>
      <c r="E123" s="6" t="s">
        <v>117</v>
      </c>
      <c r="F123" s="8">
        <v>190.65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38.25">
      <c r="D124" s="12" t="s">
        <v>238</v>
      </c>
    </row>
    <row r="125" spans="1:16" ht="12.75">
      <c r="A125" s="6">
        <v>50</v>
      </c>
      <c r="B125" s="6" t="s">
        <v>239</v>
      </c>
      <c r="C125" s="6" t="s">
        <v>58</v>
      </c>
      <c r="D125" s="6" t="s">
        <v>240</v>
      </c>
      <c r="E125" s="6" t="s">
        <v>92</v>
      </c>
      <c r="F125" s="8">
        <v>4241</v>
      </c>
      <c r="G125" s="11"/>
      <c r="H125" s="10">
        <f>ROUND((G125*F125),2)</f>
        <v>0</v>
      </c>
      <c r="O125">
        <f>rekapitulace!H8</f>
        <v>21</v>
      </c>
      <c r="P125">
        <f>O125/100*H125</f>
        <v>0</v>
      </c>
    </row>
    <row r="126" spans="1:16" ht="25.5">
      <c r="A126" s="6">
        <v>51</v>
      </c>
      <c r="B126" s="6" t="s">
        <v>241</v>
      </c>
      <c r="C126" s="6" t="s">
        <v>58</v>
      </c>
      <c r="D126" s="6" t="s">
        <v>242</v>
      </c>
      <c r="E126" s="6" t="s">
        <v>76</v>
      </c>
      <c r="F126" s="8">
        <v>4</v>
      </c>
      <c r="G126" s="11"/>
      <c r="H126" s="10">
        <f>ROUND((G126*F126),2)</f>
        <v>0</v>
      </c>
      <c r="O126">
        <f>rekapitulace!H8</f>
        <v>21</v>
      </c>
      <c r="P126">
        <f>O126/100*H126</f>
        <v>0</v>
      </c>
    </row>
    <row r="127" ht="25.5">
      <c r="D127" s="12" t="s">
        <v>243</v>
      </c>
    </row>
    <row r="128" spans="1:16" ht="12.75" customHeight="1">
      <c r="A128" s="13"/>
      <c r="B128" s="13"/>
      <c r="C128" s="13" t="s">
        <v>223</v>
      </c>
      <c r="D128" s="13" t="s">
        <v>222</v>
      </c>
      <c r="E128" s="13"/>
      <c r="F128" s="13"/>
      <c r="G128" s="13"/>
      <c r="H128" s="13">
        <f>SUM(H115:H127)</f>
        <v>0</v>
      </c>
      <c r="P128">
        <f>ROUND(SUM(P115:P127),2)</f>
        <v>0</v>
      </c>
    </row>
    <row r="130" spans="1:16" ht="12.75" customHeight="1">
      <c r="A130" s="13"/>
      <c r="B130" s="13"/>
      <c r="C130" s="13"/>
      <c r="D130" s="13" t="s">
        <v>48</v>
      </c>
      <c r="E130" s="13"/>
      <c r="F130" s="13"/>
      <c r="G130" s="13"/>
      <c r="H130" s="13">
        <f>+H16+H49+H54+H97+H112+H128</f>
        <v>0</v>
      </c>
      <c r="P130">
        <f>+P16+P49+P54+P97+P112+P128</f>
        <v>0</v>
      </c>
    </row>
    <row r="132" spans="1:8" ht="12.75" customHeight="1">
      <c r="A132" s="7" t="s">
        <v>49</v>
      </c>
      <c r="B132" s="7"/>
      <c r="C132" s="7"/>
      <c r="D132" s="7"/>
      <c r="E132" s="7"/>
      <c r="F132" s="7"/>
      <c r="G132" s="7"/>
      <c r="H132" s="7"/>
    </row>
    <row r="133" spans="1:8" ht="12.75" customHeight="1">
      <c r="A133" s="7"/>
      <c r="B133" s="7"/>
      <c r="C133" s="7"/>
      <c r="D133" s="7" t="s">
        <v>50</v>
      </c>
      <c r="E133" s="7"/>
      <c r="F133" s="7"/>
      <c r="G133" s="7"/>
      <c r="H133" s="7"/>
    </row>
    <row r="134" spans="1:16" ht="12.75" customHeight="1">
      <c r="A134" s="13"/>
      <c r="B134" s="13"/>
      <c r="C134" s="13"/>
      <c r="D134" s="13" t="s">
        <v>51</v>
      </c>
      <c r="E134" s="13"/>
      <c r="F134" s="13"/>
      <c r="G134" s="13"/>
      <c r="H134" s="13">
        <v>0</v>
      </c>
      <c r="P134">
        <v>0</v>
      </c>
    </row>
    <row r="135" spans="1:8" ht="12.75" customHeight="1">
      <c r="A135" s="13"/>
      <c r="B135" s="13"/>
      <c r="C135" s="13"/>
      <c r="D135" s="13" t="s">
        <v>52</v>
      </c>
      <c r="E135" s="13"/>
      <c r="F135" s="13"/>
      <c r="G135" s="13"/>
      <c r="H135" s="13"/>
    </row>
    <row r="136" spans="1:16" ht="12.75" customHeight="1">
      <c r="A136" s="13"/>
      <c r="B136" s="13"/>
      <c r="C136" s="13"/>
      <c r="D136" s="13" t="s">
        <v>53</v>
      </c>
      <c r="E136" s="13"/>
      <c r="F136" s="13"/>
      <c r="G136" s="13"/>
      <c r="H136" s="13">
        <v>0</v>
      </c>
      <c r="P136">
        <v>0</v>
      </c>
    </row>
    <row r="137" spans="1:16" ht="12.75" customHeight="1">
      <c r="A137" s="13"/>
      <c r="B137" s="13"/>
      <c r="C137" s="13"/>
      <c r="D137" s="13" t="s">
        <v>54</v>
      </c>
      <c r="E137" s="13"/>
      <c r="F137" s="13"/>
      <c r="G137" s="13"/>
      <c r="H137" s="13">
        <f>H134+H136</f>
        <v>0</v>
      </c>
      <c r="P137">
        <f>P134+P136</f>
        <v>0</v>
      </c>
    </row>
    <row r="139" spans="1:16" ht="12.75" customHeight="1">
      <c r="A139" s="13"/>
      <c r="B139" s="13"/>
      <c r="C139" s="13"/>
      <c r="D139" s="13" t="s">
        <v>54</v>
      </c>
      <c r="E139" s="13"/>
      <c r="F139" s="13"/>
      <c r="G139" s="13"/>
      <c r="H139" s="13">
        <f>H130+H137</f>
        <v>0</v>
      </c>
      <c r="P139">
        <f>P130+P137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1">
      <pane ySplit="10" topLeftCell="A11" activePane="bottomLeft" state="frozen"/>
      <selection pane="topLeft" activeCell="A3" sqref="A3:L19"/>
      <selection pane="bottomLeft" activeCell="A3" sqref="A3:L1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244</v>
      </c>
      <c r="D5" s="5" t="s">
        <v>245</v>
      </c>
      <c r="E5" s="5"/>
    </row>
    <row r="6" spans="1:5" ht="12.75" customHeight="1">
      <c r="A6" t="s">
        <v>18</v>
      </c>
      <c r="C6" s="5" t="s">
        <v>244</v>
      </c>
      <c r="D6" s="5" t="s">
        <v>245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89</v>
      </c>
      <c r="E11" s="7"/>
      <c r="F11" s="9"/>
      <c r="G11" s="7"/>
      <c r="H11" s="9"/>
    </row>
    <row r="12" spans="1:16" ht="25.5">
      <c r="A12" s="6">
        <v>1</v>
      </c>
      <c r="B12" s="6" t="s">
        <v>83</v>
      </c>
      <c r="C12" s="6" t="s">
        <v>44</v>
      </c>
      <c r="D12" s="6" t="s">
        <v>84</v>
      </c>
      <c r="E12" s="6" t="s">
        <v>85</v>
      </c>
      <c r="F12" s="8">
        <v>23.4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25.5">
      <c r="D13" s="12" t="s">
        <v>246</v>
      </c>
    </row>
    <row r="14" spans="1:16" ht="38.25">
      <c r="A14" s="6">
        <v>2</v>
      </c>
      <c r="B14" s="6" t="s">
        <v>247</v>
      </c>
      <c r="C14" s="6" t="s">
        <v>58</v>
      </c>
      <c r="D14" s="6" t="s">
        <v>248</v>
      </c>
      <c r="E14" s="6" t="s">
        <v>85</v>
      </c>
      <c r="F14" s="8">
        <v>23.4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25.5">
      <c r="D15" s="12" t="s">
        <v>249</v>
      </c>
    </row>
    <row r="16" spans="1:16" ht="25.5">
      <c r="A16" s="6">
        <v>3</v>
      </c>
      <c r="B16" s="6" t="s">
        <v>250</v>
      </c>
      <c r="C16" s="6" t="s">
        <v>58</v>
      </c>
      <c r="D16" s="6" t="s">
        <v>251</v>
      </c>
      <c r="E16" s="6" t="s">
        <v>92</v>
      </c>
      <c r="F16" s="8">
        <v>114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25.5">
      <c r="D17" s="12" t="s">
        <v>252</v>
      </c>
    </row>
    <row r="18" spans="1:16" ht="51">
      <c r="A18" s="6">
        <v>4</v>
      </c>
      <c r="B18" s="6" t="s">
        <v>253</v>
      </c>
      <c r="C18" s="6" t="s">
        <v>44</v>
      </c>
      <c r="D18" s="6" t="s">
        <v>254</v>
      </c>
      <c r="E18" s="6" t="s">
        <v>92</v>
      </c>
      <c r="F18" s="8">
        <v>114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51">
      <c r="D19" s="12" t="s">
        <v>255</v>
      </c>
    </row>
    <row r="20" spans="1:16" ht="25.5">
      <c r="A20" s="6">
        <v>5</v>
      </c>
      <c r="B20" s="6" t="s">
        <v>256</v>
      </c>
      <c r="C20" s="6" t="s">
        <v>58</v>
      </c>
      <c r="D20" s="6" t="s">
        <v>257</v>
      </c>
      <c r="E20" s="6" t="s">
        <v>92</v>
      </c>
      <c r="F20" s="8">
        <v>114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258</v>
      </c>
    </row>
    <row r="22" spans="1:16" ht="12.75" customHeight="1">
      <c r="A22" s="13"/>
      <c r="B22" s="13"/>
      <c r="C22" s="13" t="s">
        <v>24</v>
      </c>
      <c r="D22" s="13" t="s">
        <v>89</v>
      </c>
      <c r="E22" s="13"/>
      <c r="F22" s="13"/>
      <c r="G22" s="13"/>
      <c r="H22" s="13">
        <f>SUM(H12:H21)</f>
        <v>0</v>
      </c>
      <c r="P22">
        <f>ROUND(SUM(P12:P21),2)</f>
        <v>0</v>
      </c>
    </row>
    <row r="24" spans="1:8" ht="12.75" customHeight="1">
      <c r="A24" s="7"/>
      <c r="B24" s="7"/>
      <c r="C24" s="7" t="s">
        <v>223</v>
      </c>
      <c r="D24" s="7" t="s">
        <v>222</v>
      </c>
      <c r="E24" s="7"/>
      <c r="F24" s="9"/>
      <c r="G24" s="7"/>
      <c r="H24" s="9"/>
    </row>
    <row r="25" spans="1:16" ht="25.5">
      <c r="A25" s="6">
        <v>6</v>
      </c>
      <c r="B25" s="6" t="s">
        <v>259</v>
      </c>
      <c r="C25" s="6" t="s">
        <v>58</v>
      </c>
      <c r="D25" s="6" t="s">
        <v>260</v>
      </c>
      <c r="E25" s="6" t="s">
        <v>117</v>
      </c>
      <c r="F25" s="8">
        <v>234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ht="63.75">
      <c r="D26" s="12" t="s">
        <v>261</v>
      </c>
    </row>
    <row r="27" spans="1:16" ht="12.75" customHeight="1">
      <c r="A27" s="13"/>
      <c r="B27" s="13"/>
      <c r="C27" s="13" t="s">
        <v>223</v>
      </c>
      <c r="D27" s="13" t="s">
        <v>222</v>
      </c>
      <c r="E27" s="13"/>
      <c r="F27" s="13"/>
      <c r="G27" s="13"/>
      <c r="H27" s="13">
        <f>SUM(H25:H26)</f>
        <v>0</v>
      </c>
      <c r="P27">
        <f>ROUND(SUM(P25:P26),2)</f>
        <v>0</v>
      </c>
    </row>
    <row r="29" spans="1:16" ht="12.75" customHeight="1">
      <c r="A29" s="13"/>
      <c r="B29" s="13"/>
      <c r="C29" s="13"/>
      <c r="D29" s="13" t="s">
        <v>48</v>
      </c>
      <c r="E29" s="13"/>
      <c r="F29" s="13"/>
      <c r="G29" s="13"/>
      <c r="H29" s="13">
        <f>+H22+H27</f>
        <v>0</v>
      </c>
      <c r="P29">
        <f>+P22+P27</f>
        <v>0</v>
      </c>
    </row>
    <row r="31" spans="1:8" ht="12.75" customHeight="1">
      <c r="A31" s="7" t="s">
        <v>49</v>
      </c>
      <c r="B31" s="7"/>
      <c r="C31" s="7"/>
      <c r="D31" s="7"/>
      <c r="E31" s="7"/>
      <c r="F31" s="7"/>
      <c r="G31" s="7"/>
      <c r="H31" s="7"/>
    </row>
    <row r="32" spans="1:8" ht="12.75" customHeight="1">
      <c r="A32" s="7"/>
      <c r="B32" s="7"/>
      <c r="C32" s="7"/>
      <c r="D32" s="7" t="s">
        <v>50</v>
      </c>
      <c r="E32" s="7"/>
      <c r="F32" s="7"/>
      <c r="G32" s="7"/>
      <c r="H32" s="7"/>
    </row>
    <row r="33" spans="1:16" ht="12.75" customHeight="1">
      <c r="A33" s="13"/>
      <c r="B33" s="13"/>
      <c r="C33" s="13"/>
      <c r="D33" s="13" t="s">
        <v>51</v>
      </c>
      <c r="E33" s="13"/>
      <c r="F33" s="13"/>
      <c r="G33" s="13"/>
      <c r="H33" s="13">
        <v>0</v>
      </c>
      <c r="P33">
        <v>0</v>
      </c>
    </row>
    <row r="34" spans="1:8" ht="12.75" customHeight="1">
      <c r="A34" s="13"/>
      <c r="B34" s="13"/>
      <c r="C34" s="13"/>
      <c r="D34" s="13" t="s">
        <v>52</v>
      </c>
      <c r="E34" s="13"/>
      <c r="F34" s="13"/>
      <c r="G34" s="13"/>
      <c r="H34" s="13"/>
    </row>
    <row r="35" spans="1:16" ht="12.75" customHeight="1">
      <c r="A35" s="13"/>
      <c r="B35" s="13"/>
      <c r="C35" s="13"/>
      <c r="D35" s="13" t="s">
        <v>53</v>
      </c>
      <c r="E35" s="13"/>
      <c r="F35" s="13"/>
      <c r="G35" s="13"/>
      <c r="H35" s="13">
        <v>0</v>
      </c>
      <c r="P35">
        <v>0</v>
      </c>
    </row>
    <row r="36" spans="1:16" ht="12.75" customHeight="1">
      <c r="A36" s="13"/>
      <c r="B36" s="13"/>
      <c r="C36" s="13"/>
      <c r="D36" s="13" t="s">
        <v>54</v>
      </c>
      <c r="E36" s="13"/>
      <c r="F36" s="13"/>
      <c r="G36" s="13"/>
      <c r="H36" s="13">
        <f>H33+H35</f>
        <v>0</v>
      </c>
      <c r="P36">
        <f>P33+P35</f>
        <v>0</v>
      </c>
    </row>
    <row r="38" spans="1:16" ht="12.75" customHeight="1">
      <c r="A38" s="13"/>
      <c r="B38" s="13"/>
      <c r="C38" s="13"/>
      <c r="D38" s="13" t="s">
        <v>54</v>
      </c>
      <c r="E38" s="13"/>
      <c r="F38" s="13"/>
      <c r="G38" s="13"/>
      <c r="H38" s="13">
        <f>H29+H36</f>
        <v>0</v>
      </c>
      <c r="P38">
        <f>P29+P36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Běla Čtvrtková</cp:lastModifiedBy>
  <cp:lastPrinted>2017-10-27T06:54:45Z</cp:lastPrinted>
  <dcterms:modified xsi:type="dcterms:W3CDTF">2017-10-27T09:28:20Z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