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VN - Ostatní a vedlejší ..." sheetId="2" r:id="rId2"/>
    <sheet name="SO 01 - Spodní stavba" sheetId="3" r:id="rId3"/>
    <sheet name="SO 02 - Statika, krov a s..." sheetId="4" r:id="rId4"/>
    <sheet name="SO 03 - Interier" sheetId="5" r:id="rId5"/>
    <sheet name="SO 04 - Exterier" sheetId="6" r:id="rId6"/>
    <sheet name="SO 05 - Výplně otvorů" sheetId="7" r:id="rId7"/>
    <sheet name="SO 06a - Instalace - elek..." sheetId="8" r:id="rId8"/>
    <sheet name="SO 06b - Instalace - hrom..." sheetId="9" r:id="rId9"/>
    <sheet name="SO 06c - Instalace - EZS ..." sheetId="10" r:id="rId10"/>
    <sheet name="SO 07 - Mobiliář" sheetId="11" r:id="rId11"/>
    <sheet name="SO 08 - Úprava okolí kaple" sheetId="12" r:id="rId12"/>
    <sheet name="Pokyny pro vyplnění" sheetId="13" r:id="rId13"/>
  </sheets>
  <definedNames>
    <definedName name="_xlnm.Print_Area" localSheetId="0">'Rekapitulace stavby'!$D$4:$AO$33,'Rekapitulace stavby'!$C$39:$AQ$64</definedName>
    <definedName name="_xlnm.Print_Titles" localSheetId="0">'Rekapitulace stavby'!$49:$49</definedName>
    <definedName name="_xlnm._FilterDatabase" localSheetId="1" hidden="1">'OVN - Ostatní a vedlejší ...'!$C$85:$K$185</definedName>
    <definedName name="_xlnm.Print_Area" localSheetId="1">'OVN - Ostatní a vedlejší ...'!$C$4:$J$36,'OVN - Ostatní a vedlejší ...'!$C$42:$J$67,'OVN - Ostatní a vedlejší ...'!$C$73:$K$185</definedName>
    <definedName name="_xlnm.Print_Titles" localSheetId="1">'OVN - Ostatní a vedlejší ...'!$85:$85</definedName>
    <definedName name="_xlnm._FilterDatabase" localSheetId="2" hidden="1">'SO 01 - Spodní stavba'!$C$92:$K$418</definedName>
    <definedName name="_xlnm.Print_Area" localSheetId="2">'SO 01 - Spodní stavba'!$C$4:$J$36,'SO 01 - Spodní stavba'!$C$42:$J$74,'SO 01 - Spodní stavba'!$C$80:$K$418</definedName>
    <definedName name="_xlnm.Print_Titles" localSheetId="2">'SO 01 - Spodní stavba'!$92:$92</definedName>
    <definedName name="_xlnm._FilterDatabase" localSheetId="3" hidden="1">'SO 02 - Statika, krov a s...'!$C$86:$K$264</definedName>
    <definedName name="_xlnm.Print_Area" localSheetId="3">'SO 02 - Statika, krov a s...'!$C$4:$J$36,'SO 02 - Statika, krov a s...'!$C$42:$J$68,'SO 02 - Statika, krov a s...'!$C$74:$K$264</definedName>
    <definedName name="_xlnm.Print_Titles" localSheetId="3">'SO 02 - Statika, krov a s...'!$86:$86</definedName>
    <definedName name="_xlnm._FilterDatabase" localSheetId="4" hidden="1">'SO 03 - Interier'!$C$88:$K$351</definedName>
    <definedName name="_xlnm.Print_Area" localSheetId="4">'SO 03 - Interier'!$C$4:$J$36,'SO 03 - Interier'!$C$42:$J$70,'SO 03 - Interier'!$C$76:$K$351</definedName>
    <definedName name="_xlnm.Print_Titles" localSheetId="4">'SO 03 - Interier'!$88:$88</definedName>
    <definedName name="_xlnm._FilterDatabase" localSheetId="5" hidden="1">'SO 04 - Exterier'!$C$83:$K$151</definedName>
    <definedName name="_xlnm.Print_Area" localSheetId="5">'SO 04 - Exterier'!$C$4:$J$36,'SO 04 - Exterier'!$C$42:$J$65,'SO 04 - Exterier'!$C$71:$K$151</definedName>
    <definedName name="_xlnm.Print_Titles" localSheetId="5">'SO 04 - Exterier'!$83:$83</definedName>
    <definedName name="_xlnm._FilterDatabase" localSheetId="6" hidden="1">'SO 05 - Výplně otvorů'!$C$83:$K$229</definedName>
    <definedName name="_xlnm.Print_Area" localSheetId="6">'SO 05 - Výplně otvorů'!$C$4:$J$36,'SO 05 - Výplně otvorů'!$C$42:$J$65,'SO 05 - Výplně otvorů'!$C$71:$K$229</definedName>
    <definedName name="_xlnm.Print_Titles" localSheetId="6">'SO 05 - Výplně otvorů'!$83:$83</definedName>
    <definedName name="_xlnm._FilterDatabase" localSheetId="7" hidden="1">'SO 06a - Instalace - elek...'!$C$81:$K$85</definedName>
    <definedName name="_xlnm.Print_Area" localSheetId="7">'SO 06a - Instalace - elek...'!$C$4:$J$38,'SO 06a - Instalace - elek...'!$C$44:$J$61,'SO 06a - Instalace - elek...'!$C$67:$K$85</definedName>
    <definedName name="_xlnm.Print_Titles" localSheetId="7">'SO 06a - Instalace - elek...'!$81:$81</definedName>
    <definedName name="_xlnm._FilterDatabase" localSheetId="8" hidden="1">'SO 06b - Instalace - hrom...'!$C$81:$K$85</definedName>
    <definedName name="_xlnm.Print_Area" localSheetId="8">'SO 06b - Instalace - hrom...'!$C$4:$J$38,'SO 06b - Instalace - hrom...'!$C$44:$J$61,'SO 06b - Instalace - hrom...'!$C$67:$K$85</definedName>
    <definedName name="_xlnm.Print_Titles" localSheetId="8">'SO 06b - Instalace - hrom...'!$81:$81</definedName>
    <definedName name="_xlnm._FilterDatabase" localSheetId="9" hidden="1">'SO 06c - Instalace - EZS ...'!$C$81:$K$85</definedName>
    <definedName name="_xlnm.Print_Area" localSheetId="9">'SO 06c - Instalace - EZS ...'!$C$4:$J$38,'SO 06c - Instalace - EZS ...'!$C$44:$J$61,'SO 06c - Instalace - EZS ...'!$C$67:$K$85</definedName>
    <definedName name="_xlnm.Print_Titles" localSheetId="9">'SO 06c - Instalace - EZS ...'!$81:$81</definedName>
    <definedName name="_xlnm._FilterDatabase" localSheetId="10" hidden="1">'SO 07 - Mobiliář'!$C$79:$K$147</definedName>
    <definedName name="_xlnm.Print_Area" localSheetId="10">'SO 07 - Mobiliář'!$C$4:$J$36,'SO 07 - Mobiliář'!$C$42:$J$61,'SO 07 - Mobiliář'!$C$67:$K$147</definedName>
    <definedName name="_xlnm.Print_Titles" localSheetId="10">'SO 07 - Mobiliář'!$79:$79</definedName>
    <definedName name="_xlnm._FilterDatabase" localSheetId="11" hidden="1">'SO 08 - Úprava okolí kaple'!$C$86:$K$253</definedName>
    <definedName name="_xlnm.Print_Area" localSheetId="11">'SO 08 - Úprava okolí kaple'!$C$4:$J$36,'SO 08 - Úprava okolí kaple'!$C$42:$J$68,'SO 08 - Úprava okolí kaple'!$C$74:$K$253</definedName>
    <definedName name="_xlnm.Print_Titles" localSheetId="11">'SO 08 - Úprava okolí kaple'!$86:$86</definedName>
    <definedName name="_xlnm.Print_Area" localSheetId="1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3"/>
  <c r="AX63"/>
  <c i="12" r="BI253"/>
  <c r="BH253"/>
  <c r="BG253"/>
  <c r="BF253"/>
  <c r="T253"/>
  <c r="T252"/>
  <c r="R253"/>
  <c r="R252"/>
  <c r="P253"/>
  <c r="P252"/>
  <c r="BK253"/>
  <c r="BK252"/>
  <c r="J252"/>
  <c r="J253"/>
  <c r="BE253"/>
  <c r="J67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T238"/>
  <c r="R239"/>
  <c r="R238"/>
  <c r="P239"/>
  <c r="P238"/>
  <c r="BK239"/>
  <c r="BK238"/>
  <c r="J238"/>
  <c r="J239"/>
  <c r="BE239"/>
  <c r="J66"/>
  <c r="BI237"/>
  <c r="BH237"/>
  <c r="BG237"/>
  <c r="BF237"/>
  <c r="T237"/>
  <c r="R237"/>
  <c r="P237"/>
  <c r="BK237"/>
  <c r="J237"/>
  <c r="BE237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T224"/>
  <c r="R225"/>
  <c r="R224"/>
  <c r="P225"/>
  <c r="P224"/>
  <c r="BK225"/>
  <c r="BK224"/>
  <c r="J224"/>
  <c r="J225"/>
  <c r="BE225"/>
  <c r="J65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64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63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62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1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0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21"/>
  <c r="BH121"/>
  <c r="BG121"/>
  <c r="BF121"/>
  <c r="T121"/>
  <c r="T120"/>
  <c r="R121"/>
  <c r="R120"/>
  <c r="P121"/>
  <c r="P120"/>
  <c r="BK121"/>
  <c r="BK120"/>
  <c r="J120"/>
  <c r="J121"/>
  <c r="BE121"/>
  <c r="J59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F34"/>
  <c i="1" r="BD63"/>
  <c i="12" r="BH90"/>
  <c r="F33"/>
  <c i="1" r="BC63"/>
  <c i="12" r="BG90"/>
  <c r="F32"/>
  <c i="1" r="BB63"/>
  <c i="12" r="BF90"/>
  <c r="J31"/>
  <c i="1" r="AW63"/>
  <c i="12" r="F31"/>
  <c i="1" r="BA63"/>
  <c i="12" r="T90"/>
  <c r="T89"/>
  <c r="T88"/>
  <c r="T87"/>
  <c r="R90"/>
  <c r="R89"/>
  <c r="R88"/>
  <c r="R87"/>
  <c r="P90"/>
  <c r="P89"/>
  <c r="P88"/>
  <c r="P87"/>
  <c i="1" r="AU63"/>
  <c i="12" r="BK90"/>
  <c r="BK89"/>
  <c r="J89"/>
  <c r="BK88"/>
  <c r="J88"/>
  <c r="BK87"/>
  <c r="J87"/>
  <c r="J56"/>
  <c r="J27"/>
  <c i="1" r="AG63"/>
  <c i="12" r="J90"/>
  <c r="BE90"/>
  <c r="J30"/>
  <c i="1" r="AV63"/>
  <c i="12" r="F30"/>
  <c i="1" r="AZ63"/>
  <c i="1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62"/>
  <c r="AX62"/>
  <c i="11"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1"/>
  <c r="BH121"/>
  <c r="BG121"/>
  <c r="BF121"/>
  <c r="T121"/>
  <c r="R121"/>
  <c r="P121"/>
  <c r="BK121"/>
  <c r="J121"/>
  <c r="BE121"/>
  <c r="BI110"/>
  <c r="BH110"/>
  <c r="BG110"/>
  <c r="BF110"/>
  <c r="T110"/>
  <c r="R110"/>
  <c r="P110"/>
  <c r="BK110"/>
  <c r="J110"/>
  <c r="BE110"/>
  <c r="BI99"/>
  <c r="BH99"/>
  <c r="BG99"/>
  <c r="BF99"/>
  <c r="T99"/>
  <c r="T98"/>
  <c r="T97"/>
  <c r="R99"/>
  <c r="R98"/>
  <c r="R97"/>
  <c r="P99"/>
  <c r="P98"/>
  <c r="P97"/>
  <c r="BK99"/>
  <c r="BK98"/>
  <c r="J98"/>
  <c r="BK97"/>
  <c r="J97"/>
  <c r="J99"/>
  <c r="BE99"/>
  <c r="J60"/>
  <c r="J5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F34"/>
  <c i="1" r="BD62"/>
  <c i="11" r="BH83"/>
  <c r="F33"/>
  <c i="1" r="BC62"/>
  <c i="11" r="BG83"/>
  <c r="F32"/>
  <c i="1" r="BB62"/>
  <c i="11" r="BF83"/>
  <c r="J31"/>
  <c i="1" r="AW62"/>
  <c i="11" r="F31"/>
  <c i="1" r="BA62"/>
  <c i="11" r="T83"/>
  <c r="T82"/>
  <c r="T81"/>
  <c r="T80"/>
  <c r="R83"/>
  <c r="R82"/>
  <c r="R81"/>
  <c r="R80"/>
  <c r="P83"/>
  <c r="P82"/>
  <c r="P81"/>
  <c r="P80"/>
  <c i="1" r="AU62"/>
  <c i="11" r="BK83"/>
  <c r="BK82"/>
  <c r="J82"/>
  <c r="BK81"/>
  <c r="J81"/>
  <c r="BK80"/>
  <c r="J80"/>
  <c r="J56"/>
  <c r="J27"/>
  <c i="1" r="AG62"/>
  <c i="11" r="J83"/>
  <c r="BE83"/>
  <c r="J30"/>
  <c i="1" r="AV62"/>
  <c i="11" r="F30"/>
  <c i="1" r="AZ62"/>
  <c i="11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61"/>
  <c r="AX61"/>
  <c i="10" r="BI83"/>
  <c r="F36"/>
  <c i="1" r="BD61"/>
  <c i="10" r="BH83"/>
  <c r="F35"/>
  <c i="1" r="BC61"/>
  <c i="10" r="BG83"/>
  <c r="F34"/>
  <c i="1" r="BB61"/>
  <c i="10" r="BF83"/>
  <c r="J33"/>
  <c i="1" r="AW61"/>
  <c i="10" r="F33"/>
  <c i="1" r="BA61"/>
  <c i="10" r="T83"/>
  <c r="T82"/>
  <c r="R83"/>
  <c r="R82"/>
  <c r="P83"/>
  <c r="P82"/>
  <c i="1" r="AU61"/>
  <c i="10" r="BK83"/>
  <c r="BK82"/>
  <c r="J82"/>
  <c r="J60"/>
  <c r="J29"/>
  <c i="1" r="AG61"/>
  <c i="10" r="J83"/>
  <c r="BE83"/>
  <c r="J32"/>
  <c i="1" r="AV61"/>
  <c i="10" r="F32"/>
  <c i="1" r="AZ61"/>
  <c i="10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60"/>
  <c r="AX60"/>
  <c i="9" r="BI83"/>
  <c r="F36"/>
  <c i="1" r="BD60"/>
  <c i="9" r="BH83"/>
  <c r="F35"/>
  <c i="1" r="BC60"/>
  <c i="9" r="BG83"/>
  <c r="F34"/>
  <c i="1" r="BB60"/>
  <c i="9" r="BF83"/>
  <c r="J33"/>
  <c i="1" r="AW60"/>
  <c i="9" r="F33"/>
  <c i="1" r="BA60"/>
  <c i="9" r="T83"/>
  <c r="T82"/>
  <c r="R83"/>
  <c r="R82"/>
  <c r="P83"/>
  <c r="P82"/>
  <c i="1" r="AU60"/>
  <c i="9" r="BK83"/>
  <c r="BK82"/>
  <c r="J82"/>
  <c r="J60"/>
  <c r="J29"/>
  <c i="1" r="AG60"/>
  <c i="9" r="J83"/>
  <c r="BE83"/>
  <c r="J32"/>
  <c i="1" r="AV60"/>
  <c i="9" r="F32"/>
  <c i="1" r="AZ60"/>
  <c i="9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59"/>
  <c r="AX59"/>
  <c i="8" r="BI83"/>
  <c r="F36"/>
  <c i="1" r="BD59"/>
  <c i="8" r="BH83"/>
  <c r="F35"/>
  <c i="1" r="BC59"/>
  <c i="8" r="BG83"/>
  <c r="F34"/>
  <c i="1" r="BB59"/>
  <c i="8" r="BF83"/>
  <c r="J33"/>
  <c i="1" r="AW59"/>
  <c i="8" r="F33"/>
  <c i="1" r="BA59"/>
  <c i="8" r="T83"/>
  <c r="T82"/>
  <c r="R83"/>
  <c r="R82"/>
  <c r="P83"/>
  <c r="P82"/>
  <c i="1" r="AU59"/>
  <c i="8" r="BK83"/>
  <c r="BK82"/>
  <c r="J82"/>
  <c r="J60"/>
  <c r="J29"/>
  <c i="1" r="AG59"/>
  <c i="8" r="J83"/>
  <c r="BE83"/>
  <c r="J32"/>
  <c i="1" r="AV59"/>
  <c i="8" r="F32"/>
  <c i="1" r="AZ59"/>
  <c i="8" r="J78"/>
  <c r="F78"/>
  <c r="F76"/>
  <c r="E74"/>
  <c r="J55"/>
  <c r="F55"/>
  <c r="F53"/>
  <c r="E51"/>
  <c r="J38"/>
  <c r="J20"/>
  <c r="E20"/>
  <c r="F79"/>
  <c r="F56"/>
  <c r="J19"/>
  <c r="J14"/>
  <c r="J76"/>
  <c r="J53"/>
  <c r="E7"/>
  <c r="E70"/>
  <c r="E47"/>
  <c i="1" r="AY57"/>
  <c r="AX57"/>
  <c i="7"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0"/>
  <c r="BH210"/>
  <c r="BG210"/>
  <c r="BF210"/>
  <c r="T210"/>
  <c r="R210"/>
  <c r="P210"/>
  <c r="BK210"/>
  <c r="J210"/>
  <c r="BE210"/>
  <c r="BI205"/>
  <c r="BH205"/>
  <c r="BG205"/>
  <c r="BF205"/>
  <c r="T205"/>
  <c r="T204"/>
  <c r="R205"/>
  <c r="R204"/>
  <c r="P205"/>
  <c r="P204"/>
  <c r="BK205"/>
  <c r="BK204"/>
  <c r="J204"/>
  <c r="J205"/>
  <c r="BE205"/>
  <c r="J64"/>
  <c r="BI197"/>
  <c r="BH197"/>
  <c r="BG197"/>
  <c r="BF197"/>
  <c r="T197"/>
  <c r="R197"/>
  <c r="P197"/>
  <c r="BK197"/>
  <c r="J197"/>
  <c r="BE197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3"/>
  <c r="BH173"/>
  <c r="BG173"/>
  <c r="BF173"/>
  <c r="T173"/>
  <c r="T172"/>
  <c r="R173"/>
  <c r="R172"/>
  <c r="P173"/>
  <c r="P172"/>
  <c r="BK173"/>
  <c r="BK172"/>
  <c r="J172"/>
  <c r="J173"/>
  <c r="BE173"/>
  <c r="J6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2"/>
  <c r="BI158"/>
  <c r="BH158"/>
  <c r="BG158"/>
  <c r="BF158"/>
  <c r="T158"/>
  <c r="R158"/>
  <c r="P158"/>
  <c r="BK158"/>
  <c r="J158"/>
  <c r="BE158"/>
  <c r="BI153"/>
  <c r="BH153"/>
  <c r="BG153"/>
  <c r="BF153"/>
  <c r="T153"/>
  <c r="R153"/>
  <c r="P153"/>
  <c r="BK153"/>
  <c r="J153"/>
  <c r="BE153"/>
  <c r="BI146"/>
  <c r="BH146"/>
  <c r="BG146"/>
  <c r="BF146"/>
  <c r="T146"/>
  <c r="R146"/>
  <c r="P146"/>
  <c r="BK146"/>
  <c r="J146"/>
  <c r="BE146"/>
  <c r="BI139"/>
  <c r="BH139"/>
  <c r="BG139"/>
  <c r="BF139"/>
  <c r="T139"/>
  <c r="R139"/>
  <c r="P139"/>
  <c r="BK139"/>
  <c r="J139"/>
  <c r="BE139"/>
  <c r="BI127"/>
  <c r="BH127"/>
  <c r="BG127"/>
  <c r="BF127"/>
  <c r="T127"/>
  <c r="T126"/>
  <c r="R127"/>
  <c r="R126"/>
  <c r="P127"/>
  <c r="P126"/>
  <c r="BK127"/>
  <c r="BK126"/>
  <c r="J126"/>
  <c r="J127"/>
  <c r="BE127"/>
  <c r="J6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99"/>
  <c r="BH99"/>
  <c r="BG99"/>
  <c r="BF99"/>
  <c r="T99"/>
  <c r="R99"/>
  <c r="P99"/>
  <c r="BK99"/>
  <c r="J99"/>
  <c r="BE99"/>
  <c r="BI95"/>
  <c r="BH95"/>
  <c r="BG95"/>
  <c r="BF95"/>
  <c r="T95"/>
  <c r="T94"/>
  <c r="R95"/>
  <c r="R94"/>
  <c r="P95"/>
  <c r="P94"/>
  <c r="BK95"/>
  <c r="BK94"/>
  <c r="J94"/>
  <c r="J95"/>
  <c r="BE95"/>
  <c r="J60"/>
  <c r="BI93"/>
  <c r="BH93"/>
  <c r="BG93"/>
  <c r="BF93"/>
  <c r="T93"/>
  <c r="T92"/>
  <c r="R93"/>
  <c r="R92"/>
  <c r="P93"/>
  <c r="P92"/>
  <c r="BK93"/>
  <c r="BK92"/>
  <c r="J92"/>
  <c r="J93"/>
  <c r="BE93"/>
  <c r="J59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4"/>
  <c i="1" r="BD57"/>
  <c i="7" r="BH87"/>
  <c r="F33"/>
  <c i="1" r="BC57"/>
  <c i="7" r="BG87"/>
  <c r="F32"/>
  <c i="1" r="BB57"/>
  <c i="7" r="BF87"/>
  <c r="J31"/>
  <c i="1" r="AW57"/>
  <c i="7" r="F31"/>
  <c i="1" r="BA57"/>
  <c i="7" r="T87"/>
  <c r="T86"/>
  <c r="T85"/>
  <c r="T84"/>
  <c r="R87"/>
  <c r="R86"/>
  <c r="R85"/>
  <c r="R84"/>
  <c r="P87"/>
  <c r="P86"/>
  <c r="P85"/>
  <c r="P84"/>
  <c i="1" r="AU57"/>
  <c i="7" r="BK87"/>
  <c r="BK86"/>
  <c r="J86"/>
  <c r="BK85"/>
  <c r="J85"/>
  <c r="BK84"/>
  <c r="J84"/>
  <c r="J56"/>
  <c r="J27"/>
  <c i="1" r="AG57"/>
  <c i="7" r="J87"/>
  <c r="BE87"/>
  <c r="J30"/>
  <c i="1" r="AV57"/>
  <c i="7" r="F30"/>
  <c i="1" r="AZ57"/>
  <c i="7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6"/>
  <c r="AX56"/>
  <c i="6"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3"/>
  <c r="BH143"/>
  <c r="BG143"/>
  <c r="BF143"/>
  <c r="T143"/>
  <c r="T142"/>
  <c r="R143"/>
  <c r="R142"/>
  <c r="P143"/>
  <c r="P142"/>
  <c r="BK143"/>
  <c r="BK142"/>
  <c r="J142"/>
  <c r="J143"/>
  <c r="BE143"/>
  <c r="J64"/>
  <c r="BI132"/>
  <c r="BH132"/>
  <c r="BG132"/>
  <c r="BF132"/>
  <c r="T132"/>
  <c r="R132"/>
  <c r="P132"/>
  <c r="BK132"/>
  <c r="J132"/>
  <c r="BE132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3"/>
  <c r="J62"/>
  <c r="BI120"/>
  <c r="BH120"/>
  <c r="BG120"/>
  <c r="BF120"/>
  <c r="T120"/>
  <c r="T119"/>
  <c r="R120"/>
  <c r="R119"/>
  <c r="P120"/>
  <c r="P119"/>
  <c r="BK120"/>
  <c r="BK119"/>
  <c r="J119"/>
  <c r="J120"/>
  <c r="BE120"/>
  <c r="J61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0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59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4"/>
  <c i="1" r="BD56"/>
  <c i="6" r="BH87"/>
  <c r="F33"/>
  <c i="1" r="BC56"/>
  <c i="6" r="BG87"/>
  <c r="F32"/>
  <c i="1" r="BB56"/>
  <c i="6" r="BF87"/>
  <c r="J31"/>
  <c i="1" r="AW56"/>
  <c i="6" r="F31"/>
  <c i="1" r="BA56"/>
  <c i="6" r="T87"/>
  <c r="T86"/>
  <c r="T85"/>
  <c r="T84"/>
  <c r="R87"/>
  <c r="R86"/>
  <c r="R85"/>
  <c r="R84"/>
  <c r="P87"/>
  <c r="P86"/>
  <c r="P85"/>
  <c r="P84"/>
  <c i="1" r="AU56"/>
  <c i="6" r="BK87"/>
  <c r="BK86"/>
  <c r="J86"/>
  <c r="BK85"/>
  <c r="J85"/>
  <c r="BK84"/>
  <c r="J84"/>
  <c r="J56"/>
  <c r="J27"/>
  <c i="1" r="AG56"/>
  <c i="6" r="J87"/>
  <c r="BE87"/>
  <c r="J30"/>
  <c i="1" r="AV56"/>
  <c i="6" r="F30"/>
  <c i="1" r="AZ56"/>
  <c i="6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5"/>
  <c r="AX55"/>
  <c i="5" r="BI343"/>
  <c r="BH343"/>
  <c r="BG343"/>
  <c r="BF343"/>
  <c r="T343"/>
  <c r="R343"/>
  <c r="P343"/>
  <c r="BK343"/>
  <c r="J343"/>
  <c r="BE343"/>
  <c r="BI335"/>
  <c r="BH335"/>
  <c r="BG335"/>
  <c r="BF335"/>
  <c r="T335"/>
  <c r="T334"/>
  <c r="R335"/>
  <c r="R334"/>
  <c r="P335"/>
  <c r="P334"/>
  <c r="BK335"/>
  <c r="BK334"/>
  <c r="J334"/>
  <c r="J335"/>
  <c r="BE335"/>
  <c r="J69"/>
  <c r="BI326"/>
  <c r="BH326"/>
  <c r="BG326"/>
  <c r="BF326"/>
  <c r="T326"/>
  <c r="R326"/>
  <c r="P326"/>
  <c r="BK326"/>
  <c r="J326"/>
  <c r="BE326"/>
  <c r="BI316"/>
  <c r="BH316"/>
  <c r="BG316"/>
  <c r="BF316"/>
  <c r="T316"/>
  <c r="T315"/>
  <c r="R316"/>
  <c r="R315"/>
  <c r="P316"/>
  <c r="P315"/>
  <c r="BK316"/>
  <c r="BK315"/>
  <c r="J315"/>
  <c r="J316"/>
  <c r="BE316"/>
  <c r="J68"/>
  <c r="BI309"/>
  <c r="BH309"/>
  <c r="BG309"/>
  <c r="BF309"/>
  <c r="T309"/>
  <c r="R309"/>
  <c r="P309"/>
  <c r="BK309"/>
  <c r="J309"/>
  <c r="BE309"/>
  <c r="BI302"/>
  <c r="BH302"/>
  <c r="BG302"/>
  <c r="BF302"/>
  <c r="T302"/>
  <c r="R302"/>
  <c r="P302"/>
  <c r="BK302"/>
  <c r="J302"/>
  <c r="BE302"/>
  <c r="BI296"/>
  <c r="BH296"/>
  <c r="BG296"/>
  <c r="BF296"/>
  <c r="T296"/>
  <c r="R296"/>
  <c r="P296"/>
  <c r="BK296"/>
  <c r="J296"/>
  <c r="BE296"/>
  <c r="BI290"/>
  <c r="BH290"/>
  <c r="BG290"/>
  <c r="BF290"/>
  <c r="T290"/>
  <c r="R290"/>
  <c r="P290"/>
  <c r="BK290"/>
  <c r="J290"/>
  <c r="BE290"/>
  <c r="BI284"/>
  <c r="BH284"/>
  <c r="BG284"/>
  <c r="BF284"/>
  <c r="T284"/>
  <c r="T283"/>
  <c r="R284"/>
  <c r="R283"/>
  <c r="P284"/>
  <c r="P283"/>
  <c r="BK284"/>
  <c r="BK283"/>
  <c r="J283"/>
  <c r="J284"/>
  <c r="BE284"/>
  <c r="J67"/>
  <c r="BI258"/>
  <c r="BH258"/>
  <c r="BG258"/>
  <c r="BF258"/>
  <c r="T258"/>
  <c r="R258"/>
  <c r="P258"/>
  <c r="BK258"/>
  <c r="J258"/>
  <c r="BE258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32"/>
  <c r="BH232"/>
  <c r="BG232"/>
  <c r="BF232"/>
  <c r="T232"/>
  <c r="R232"/>
  <c r="P232"/>
  <c r="BK232"/>
  <c r="J232"/>
  <c r="BE232"/>
  <c r="BI222"/>
  <c r="BH222"/>
  <c r="BG222"/>
  <c r="BF222"/>
  <c r="T222"/>
  <c r="R222"/>
  <c r="P222"/>
  <c r="BK222"/>
  <c r="J222"/>
  <c r="BE222"/>
  <c r="BI212"/>
  <c r="BH212"/>
  <c r="BG212"/>
  <c r="BF212"/>
  <c r="T212"/>
  <c r="R212"/>
  <c r="P212"/>
  <c r="BK212"/>
  <c r="J212"/>
  <c r="BE212"/>
  <c r="BI202"/>
  <c r="BH202"/>
  <c r="BG202"/>
  <c r="BF202"/>
  <c r="T202"/>
  <c r="R202"/>
  <c r="P202"/>
  <c r="BK202"/>
  <c r="J202"/>
  <c r="BE202"/>
  <c r="BI192"/>
  <c r="BH192"/>
  <c r="BG192"/>
  <c r="BF192"/>
  <c r="T192"/>
  <c r="R192"/>
  <c r="P192"/>
  <c r="BK192"/>
  <c r="J192"/>
  <c r="BE192"/>
  <c r="BI182"/>
  <c r="BH182"/>
  <c r="BG182"/>
  <c r="BF182"/>
  <c r="T182"/>
  <c r="R182"/>
  <c r="P182"/>
  <c r="BK182"/>
  <c r="J182"/>
  <c r="BE182"/>
  <c r="BI173"/>
  <c r="BH173"/>
  <c r="BG173"/>
  <c r="BF173"/>
  <c r="T173"/>
  <c r="R173"/>
  <c r="P173"/>
  <c r="BK173"/>
  <c r="J173"/>
  <c r="BE173"/>
  <c r="BI163"/>
  <c r="BH163"/>
  <c r="BG163"/>
  <c r="BF163"/>
  <c r="T163"/>
  <c r="T162"/>
  <c r="R163"/>
  <c r="R162"/>
  <c r="P163"/>
  <c r="P162"/>
  <c r="BK163"/>
  <c r="BK162"/>
  <c r="J162"/>
  <c r="J163"/>
  <c r="BE163"/>
  <c r="J66"/>
  <c r="BI156"/>
  <c r="BH156"/>
  <c r="BG156"/>
  <c r="BF156"/>
  <c r="T156"/>
  <c r="R156"/>
  <c r="P156"/>
  <c r="BK156"/>
  <c r="J156"/>
  <c r="BE156"/>
  <c r="BI150"/>
  <c r="BH150"/>
  <c r="BG150"/>
  <c r="BF150"/>
  <c r="T150"/>
  <c r="R150"/>
  <c r="P150"/>
  <c r="BK150"/>
  <c r="J150"/>
  <c r="BE150"/>
  <c r="BI144"/>
  <c r="BH144"/>
  <c r="BG144"/>
  <c r="BF144"/>
  <c r="T144"/>
  <c r="T143"/>
  <c r="R144"/>
  <c r="R143"/>
  <c r="P144"/>
  <c r="P143"/>
  <c r="BK144"/>
  <c r="BK143"/>
  <c r="J143"/>
  <c r="J144"/>
  <c r="BE144"/>
  <c r="J65"/>
  <c r="BI132"/>
  <c r="BH132"/>
  <c r="BG132"/>
  <c r="BF132"/>
  <c r="T132"/>
  <c r="T131"/>
  <c r="T130"/>
  <c r="R132"/>
  <c r="R131"/>
  <c r="R130"/>
  <c r="P132"/>
  <c r="P131"/>
  <c r="P130"/>
  <c r="BK132"/>
  <c r="BK131"/>
  <c r="J131"/>
  <c r="BK130"/>
  <c r="J130"/>
  <c r="J132"/>
  <c r="BE132"/>
  <c r="J64"/>
  <c r="J63"/>
  <c r="BI129"/>
  <c r="BH129"/>
  <c r="BG129"/>
  <c r="BF129"/>
  <c r="T129"/>
  <c r="T128"/>
  <c r="R129"/>
  <c r="R128"/>
  <c r="P129"/>
  <c r="P128"/>
  <c r="BK129"/>
  <c r="BK128"/>
  <c r="J128"/>
  <c r="J129"/>
  <c r="BE129"/>
  <c r="J62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1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T110"/>
  <c r="R111"/>
  <c r="R110"/>
  <c r="P111"/>
  <c r="P110"/>
  <c r="BK111"/>
  <c r="BK110"/>
  <c r="J110"/>
  <c r="J111"/>
  <c r="BE111"/>
  <c r="J6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59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4"/>
  <c i="1" r="BD55"/>
  <c i="5" r="BH92"/>
  <c r="F33"/>
  <c i="1" r="BC55"/>
  <c i="5" r="BG92"/>
  <c r="F32"/>
  <c i="1" r="BB55"/>
  <c i="5" r="BF92"/>
  <c r="J31"/>
  <c i="1" r="AW55"/>
  <c i="5" r="F31"/>
  <c i="1" r="BA55"/>
  <c i="5" r="T92"/>
  <c r="T91"/>
  <c r="T90"/>
  <c r="T89"/>
  <c r="R92"/>
  <c r="R91"/>
  <c r="R90"/>
  <c r="R89"/>
  <c r="P92"/>
  <c r="P91"/>
  <c r="P90"/>
  <c r="P89"/>
  <c i="1" r="AU55"/>
  <c i="5" r="BK92"/>
  <c r="BK91"/>
  <c r="J91"/>
  <c r="BK90"/>
  <c r="J90"/>
  <c r="BK89"/>
  <c r="J89"/>
  <c r="J56"/>
  <c r="J27"/>
  <c i="1" r="AG55"/>
  <c i="5" r="J92"/>
  <c r="BE92"/>
  <c r="J30"/>
  <c i="1" r="AV55"/>
  <c i="5" r="F30"/>
  <c i="1" r="AZ55"/>
  <c i="5" r="J58"/>
  <c r="J57"/>
  <c r="J85"/>
  <c r="F85"/>
  <c r="F83"/>
  <c r="E81"/>
  <c r="J51"/>
  <c r="F51"/>
  <c r="F49"/>
  <c r="E47"/>
  <c r="J36"/>
  <c r="J18"/>
  <c r="E18"/>
  <c r="F86"/>
  <c r="F52"/>
  <c r="J17"/>
  <c r="J12"/>
  <c r="J83"/>
  <c r="J49"/>
  <c r="E7"/>
  <c r="E79"/>
  <c r="E45"/>
  <c i="1" r="AY54"/>
  <c r="AX54"/>
  <c i="4" r="BI256"/>
  <c r="BH256"/>
  <c r="BG256"/>
  <c r="BF256"/>
  <c r="T256"/>
  <c r="T255"/>
  <c r="R256"/>
  <c r="R255"/>
  <c r="P256"/>
  <c r="P255"/>
  <c r="BK256"/>
  <c r="BK255"/>
  <c r="J255"/>
  <c r="J256"/>
  <c r="BE256"/>
  <c r="J67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T242"/>
  <c r="R243"/>
  <c r="R242"/>
  <c r="P243"/>
  <c r="P242"/>
  <c r="BK243"/>
  <c r="BK242"/>
  <c r="J242"/>
  <c r="J243"/>
  <c r="BE243"/>
  <c r="J66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4"/>
  <c r="BH214"/>
  <c r="BG214"/>
  <c r="BF214"/>
  <c r="T214"/>
  <c r="T213"/>
  <c r="R214"/>
  <c r="R213"/>
  <c r="P214"/>
  <c r="P213"/>
  <c r="BK214"/>
  <c r="BK213"/>
  <c r="J213"/>
  <c r="J214"/>
  <c r="BE214"/>
  <c r="J65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4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8"/>
  <c r="BH128"/>
  <c r="BG128"/>
  <c r="BF128"/>
  <c r="T128"/>
  <c r="T127"/>
  <c r="T126"/>
  <c r="R128"/>
  <c r="R127"/>
  <c r="R126"/>
  <c r="P128"/>
  <c r="P127"/>
  <c r="P126"/>
  <c r="BK128"/>
  <c r="BK127"/>
  <c r="J127"/>
  <c r="BK126"/>
  <c r="J126"/>
  <c r="J128"/>
  <c r="BE128"/>
  <c r="J63"/>
  <c r="J62"/>
  <c r="BI125"/>
  <c r="BH125"/>
  <c r="BG125"/>
  <c r="BF125"/>
  <c r="T125"/>
  <c r="T124"/>
  <c r="R125"/>
  <c r="R124"/>
  <c r="P125"/>
  <c r="P124"/>
  <c r="BK125"/>
  <c r="BK124"/>
  <c r="J124"/>
  <c r="J125"/>
  <c r="BE125"/>
  <c r="J61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T108"/>
  <c r="R109"/>
  <c r="R108"/>
  <c r="P109"/>
  <c r="P108"/>
  <c r="BK109"/>
  <c r="BK108"/>
  <c r="J108"/>
  <c r="J109"/>
  <c r="BE109"/>
  <c r="J60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59"/>
  <c r="BI97"/>
  <c r="BH97"/>
  <c r="BG97"/>
  <c r="BF97"/>
  <c r="T97"/>
  <c r="R97"/>
  <c r="P97"/>
  <c r="BK97"/>
  <c r="J97"/>
  <c r="BE97"/>
  <c r="BI93"/>
  <c r="BH93"/>
  <c r="BG93"/>
  <c r="BF93"/>
  <c r="T93"/>
  <c r="R93"/>
  <c r="P93"/>
  <c r="BK93"/>
  <c r="J93"/>
  <c r="BE93"/>
  <c r="BI90"/>
  <c r="F34"/>
  <c i="1" r="BD54"/>
  <c i="4" r="BH90"/>
  <c r="F33"/>
  <c i="1" r="BC54"/>
  <c i="4" r="BG90"/>
  <c r="F32"/>
  <c i="1" r="BB54"/>
  <c i="4" r="BF90"/>
  <c r="J31"/>
  <c i="1" r="AW54"/>
  <c i="4" r="F31"/>
  <c i="1" r="BA54"/>
  <c i="4" r="T90"/>
  <c r="T89"/>
  <c r="T88"/>
  <c r="T87"/>
  <c r="R90"/>
  <c r="R89"/>
  <c r="R88"/>
  <c r="R87"/>
  <c r="P90"/>
  <c r="P89"/>
  <c r="P88"/>
  <c r="P87"/>
  <c i="1" r="AU54"/>
  <c i="4" r="BK90"/>
  <c r="BK89"/>
  <c r="J89"/>
  <c r="BK88"/>
  <c r="J88"/>
  <c r="BK87"/>
  <c r="J87"/>
  <c r="J56"/>
  <c r="J27"/>
  <c i="1" r="AG54"/>
  <c i="4" r="J90"/>
  <c r="BE90"/>
  <c r="J30"/>
  <c i="1" r="AV54"/>
  <c i="4" r="F30"/>
  <c i="1" r="AZ54"/>
  <c i="4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3"/>
  <c r="AX53"/>
  <c i="3" r="BI415"/>
  <c r="BH415"/>
  <c r="BG415"/>
  <c r="BF415"/>
  <c r="T415"/>
  <c r="R415"/>
  <c r="P415"/>
  <c r="BK415"/>
  <c r="J415"/>
  <c r="BE415"/>
  <c r="BI407"/>
  <c r="BH407"/>
  <c r="BG407"/>
  <c r="BF407"/>
  <c r="T407"/>
  <c r="R407"/>
  <c r="P407"/>
  <c r="BK407"/>
  <c r="J407"/>
  <c r="BE407"/>
  <c r="BI402"/>
  <c r="BH402"/>
  <c r="BG402"/>
  <c r="BF402"/>
  <c r="T402"/>
  <c r="R402"/>
  <c r="P402"/>
  <c r="BK402"/>
  <c r="J402"/>
  <c r="BE402"/>
  <c r="BI394"/>
  <c r="BH394"/>
  <c r="BG394"/>
  <c r="BF394"/>
  <c r="T394"/>
  <c r="R394"/>
  <c r="P394"/>
  <c r="BK394"/>
  <c r="J394"/>
  <c r="BE394"/>
  <c r="BI386"/>
  <c r="BH386"/>
  <c r="BG386"/>
  <c r="BF386"/>
  <c r="T386"/>
  <c r="R386"/>
  <c r="P386"/>
  <c r="BK386"/>
  <c r="J386"/>
  <c r="BE386"/>
  <c r="BI379"/>
  <c r="BH379"/>
  <c r="BG379"/>
  <c r="BF379"/>
  <c r="T379"/>
  <c r="R379"/>
  <c r="P379"/>
  <c r="BK379"/>
  <c r="J379"/>
  <c r="BE379"/>
  <c r="BI371"/>
  <c r="BH371"/>
  <c r="BG371"/>
  <c r="BF371"/>
  <c r="T371"/>
  <c r="R371"/>
  <c r="P371"/>
  <c r="BK371"/>
  <c r="J371"/>
  <c r="BE371"/>
  <c r="BI363"/>
  <c r="BH363"/>
  <c r="BG363"/>
  <c r="BF363"/>
  <c r="T363"/>
  <c r="R363"/>
  <c r="P363"/>
  <c r="BK363"/>
  <c r="J363"/>
  <c r="BE363"/>
  <c r="BI355"/>
  <c r="BH355"/>
  <c r="BG355"/>
  <c r="BF355"/>
  <c r="T355"/>
  <c r="R355"/>
  <c r="P355"/>
  <c r="BK355"/>
  <c r="J355"/>
  <c r="BE355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9"/>
  <c r="BH339"/>
  <c r="BG339"/>
  <c r="BF339"/>
  <c r="T339"/>
  <c r="T338"/>
  <c r="R339"/>
  <c r="R338"/>
  <c r="P339"/>
  <c r="P338"/>
  <c r="BK339"/>
  <c r="BK338"/>
  <c r="J338"/>
  <c r="J339"/>
  <c r="BE339"/>
  <c r="J73"/>
  <c r="BI337"/>
  <c r="BH337"/>
  <c r="BG337"/>
  <c r="BF337"/>
  <c r="T337"/>
  <c r="R337"/>
  <c r="P337"/>
  <c r="BK337"/>
  <c r="J337"/>
  <c r="BE337"/>
  <c r="BI333"/>
  <c r="BH333"/>
  <c r="BG333"/>
  <c r="BF333"/>
  <c r="T333"/>
  <c r="R333"/>
  <c r="P333"/>
  <c r="BK333"/>
  <c r="J333"/>
  <c r="BE333"/>
  <c r="BI328"/>
  <c r="BH328"/>
  <c r="BG328"/>
  <c r="BF328"/>
  <c r="T328"/>
  <c r="T327"/>
  <c r="R328"/>
  <c r="R327"/>
  <c r="P328"/>
  <c r="P327"/>
  <c r="BK328"/>
  <c r="BK327"/>
  <c r="J327"/>
  <c r="J328"/>
  <c r="BE328"/>
  <c r="J72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T319"/>
  <c r="R320"/>
  <c r="R319"/>
  <c r="P320"/>
  <c r="P319"/>
  <c r="BK320"/>
  <c r="BK319"/>
  <c r="J319"/>
  <c r="J320"/>
  <c r="BE320"/>
  <c r="J7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T305"/>
  <c r="T304"/>
  <c r="R306"/>
  <c r="R305"/>
  <c r="R304"/>
  <c r="P306"/>
  <c r="P305"/>
  <c r="P304"/>
  <c r="BK306"/>
  <c r="BK305"/>
  <c r="J305"/>
  <c r="BK304"/>
  <c r="J304"/>
  <c r="J306"/>
  <c r="BE306"/>
  <c r="J70"/>
  <c r="J69"/>
  <c r="BI303"/>
  <c r="BH303"/>
  <c r="BG303"/>
  <c r="BF303"/>
  <c r="T303"/>
  <c r="T302"/>
  <c r="R303"/>
  <c r="R302"/>
  <c r="P303"/>
  <c r="P302"/>
  <c r="BK303"/>
  <c r="BK302"/>
  <c r="J302"/>
  <c r="J303"/>
  <c r="BE303"/>
  <c r="J68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5"/>
  <c r="BH275"/>
  <c r="BG275"/>
  <c r="BF275"/>
  <c r="T275"/>
  <c r="T274"/>
  <c r="R275"/>
  <c r="R274"/>
  <c r="P275"/>
  <c r="P274"/>
  <c r="BK275"/>
  <c r="BK274"/>
  <c r="J274"/>
  <c r="J275"/>
  <c r="BE275"/>
  <c r="J67"/>
  <c r="BI271"/>
  <c r="BH271"/>
  <c r="BG271"/>
  <c r="BF271"/>
  <c r="T271"/>
  <c r="T270"/>
  <c r="R271"/>
  <c r="R270"/>
  <c r="P271"/>
  <c r="P270"/>
  <c r="BK271"/>
  <c r="BK270"/>
  <c r="J270"/>
  <c r="J271"/>
  <c r="BE271"/>
  <c r="J66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T233"/>
  <c r="R234"/>
  <c r="R233"/>
  <c r="P234"/>
  <c r="P233"/>
  <c r="BK234"/>
  <c r="BK233"/>
  <c r="J233"/>
  <c r="J234"/>
  <c r="BE234"/>
  <c r="J65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6"/>
  <c r="BH206"/>
  <c r="BG206"/>
  <c r="BF206"/>
  <c r="T206"/>
  <c r="T205"/>
  <c r="R206"/>
  <c r="R205"/>
  <c r="P206"/>
  <c r="P205"/>
  <c r="BK206"/>
  <c r="BK205"/>
  <c r="J205"/>
  <c r="J206"/>
  <c r="BE206"/>
  <c r="J6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T195"/>
  <c r="R196"/>
  <c r="R195"/>
  <c r="P196"/>
  <c r="P195"/>
  <c r="BK196"/>
  <c r="BK195"/>
  <c r="J195"/>
  <c r="J196"/>
  <c r="BE196"/>
  <c r="J6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79"/>
  <c r="BH179"/>
  <c r="BG179"/>
  <c r="BF179"/>
  <c r="T179"/>
  <c r="T178"/>
  <c r="R179"/>
  <c r="R178"/>
  <c r="P179"/>
  <c r="P178"/>
  <c r="BK179"/>
  <c r="BK178"/>
  <c r="J178"/>
  <c r="J179"/>
  <c r="BE179"/>
  <c r="J62"/>
  <c r="BI175"/>
  <c r="BH175"/>
  <c r="BG175"/>
  <c r="BF175"/>
  <c r="T175"/>
  <c r="T174"/>
  <c r="R175"/>
  <c r="R174"/>
  <c r="P175"/>
  <c r="P174"/>
  <c r="BK175"/>
  <c r="BK174"/>
  <c r="J174"/>
  <c r="J175"/>
  <c r="BE175"/>
  <c r="J61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3"/>
  <c r="BH163"/>
  <c r="BG163"/>
  <c r="BF163"/>
  <c r="T163"/>
  <c r="T162"/>
  <c r="R163"/>
  <c r="R162"/>
  <c r="P163"/>
  <c r="P162"/>
  <c r="BK163"/>
  <c r="BK162"/>
  <c r="J162"/>
  <c r="J163"/>
  <c r="BE163"/>
  <c r="J60"/>
  <c r="BI159"/>
  <c r="BH159"/>
  <c r="BG159"/>
  <c r="BF159"/>
  <c r="T159"/>
  <c r="T158"/>
  <c r="R159"/>
  <c r="R158"/>
  <c r="P159"/>
  <c r="P158"/>
  <c r="BK159"/>
  <c r="BK158"/>
  <c r="J158"/>
  <c r="J159"/>
  <c r="BE159"/>
  <c r="J59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6"/>
  <c r="F34"/>
  <c i="1" r="BD53"/>
  <c i="3" r="BH96"/>
  <c r="F33"/>
  <c i="1" r="BC53"/>
  <c i="3" r="BG96"/>
  <c r="F32"/>
  <c i="1" r="BB53"/>
  <c i="3" r="BF96"/>
  <c r="J31"/>
  <c i="1" r="AW53"/>
  <c i="3" r="F31"/>
  <c i="1" r="BA53"/>
  <c i="3" r="T96"/>
  <c r="T95"/>
  <c r="T94"/>
  <c r="T93"/>
  <c r="R96"/>
  <c r="R95"/>
  <c r="R94"/>
  <c r="R93"/>
  <c r="P96"/>
  <c r="P95"/>
  <c r="P94"/>
  <c r="P93"/>
  <c i="1" r="AU53"/>
  <c i="3" r="BK96"/>
  <c r="BK95"/>
  <c r="J95"/>
  <c r="BK94"/>
  <c r="J94"/>
  <c r="BK93"/>
  <c r="J93"/>
  <c r="J56"/>
  <c r="J27"/>
  <c i="1" r="AG53"/>
  <c i="3" r="J96"/>
  <c r="BE96"/>
  <c r="J30"/>
  <c i="1" r="AV53"/>
  <c i="3" r="F30"/>
  <c i="1" r="AZ53"/>
  <c i="3" r="J58"/>
  <c r="J57"/>
  <c r="J89"/>
  <c r="F89"/>
  <c r="F87"/>
  <c r="E85"/>
  <c r="J51"/>
  <c r="F51"/>
  <c r="F49"/>
  <c r="E47"/>
  <c r="J36"/>
  <c r="J18"/>
  <c r="E18"/>
  <c r="F90"/>
  <c r="F52"/>
  <c r="J17"/>
  <c r="J12"/>
  <c r="J87"/>
  <c r="J49"/>
  <c r="E7"/>
  <c r="E83"/>
  <c r="E45"/>
  <c i="1" r="AY52"/>
  <c r="AX52"/>
  <c i="2" r="BI182"/>
  <c r="BH182"/>
  <c r="BG182"/>
  <c r="BF182"/>
  <c r="T182"/>
  <c r="R182"/>
  <c r="P182"/>
  <c r="BK182"/>
  <c r="J182"/>
  <c r="BE182"/>
  <c r="BI179"/>
  <c r="BH179"/>
  <c r="BG179"/>
  <c r="BF179"/>
  <c r="T179"/>
  <c r="T178"/>
  <c r="R179"/>
  <c r="R178"/>
  <c r="P179"/>
  <c r="P178"/>
  <c r="BK179"/>
  <c r="BK178"/>
  <c r="J178"/>
  <c r="J179"/>
  <c r="BE179"/>
  <c r="J66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7"/>
  <c r="BH167"/>
  <c r="BG167"/>
  <c r="BF167"/>
  <c r="T167"/>
  <c r="T166"/>
  <c r="R167"/>
  <c r="R166"/>
  <c r="P167"/>
  <c r="P166"/>
  <c r="BK167"/>
  <c r="BK166"/>
  <c r="J166"/>
  <c r="J167"/>
  <c r="BE167"/>
  <c r="J65"/>
  <c r="BI154"/>
  <c r="BH154"/>
  <c r="BG154"/>
  <c r="BF154"/>
  <c r="T154"/>
  <c r="T153"/>
  <c r="R154"/>
  <c r="R153"/>
  <c r="P154"/>
  <c r="P153"/>
  <c r="BK154"/>
  <c r="BK153"/>
  <c r="J153"/>
  <c r="J154"/>
  <c r="BE154"/>
  <c r="J64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0"/>
  <c r="BH140"/>
  <c r="BG140"/>
  <c r="BF140"/>
  <c r="T140"/>
  <c r="T139"/>
  <c r="R140"/>
  <c r="R139"/>
  <c r="P140"/>
  <c r="P139"/>
  <c r="BK140"/>
  <c r="BK139"/>
  <c r="J139"/>
  <c r="J140"/>
  <c r="BE140"/>
  <c r="J63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T129"/>
  <c r="R131"/>
  <c r="R130"/>
  <c r="R129"/>
  <c r="P131"/>
  <c r="P130"/>
  <c r="P129"/>
  <c r="BK131"/>
  <c r="BK130"/>
  <c r="J130"/>
  <c r="BK129"/>
  <c r="J129"/>
  <c r="J131"/>
  <c r="BE131"/>
  <c r="J62"/>
  <c r="J61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T104"/>
  <c r="R105"/>
  <c r="R104"/>
  <c r="P105"/>
  <c r="P104"/>
  <c r="BK105"/>
  <c r="BK104"/>
  <c r="J104"/>
  <c r="J105"/>
  <c r="BE105"/>
  <c r="J60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T91"/>
  <c r="R92"/>
  <c r="R91"/>
  <c r="P92"/>
  <c r="P91"/>
  <c r="BK92"/>
  <c r="BK91"/>
  <c r="J91"/>
  <c r="J92"/>
  <c r="BE92"/>
  <c r="J59"/>
  <c r="BI89"/>
  <c r="F34"/>
  <c i="1" r="BD52"/>
  <c i="2" r="BH89"/>
  <c r="F33"/>
  <c i="1" r="BC52"/>
  <c i="2" r="BG89"/>
  <c r="F32"/>
  <c i="1" r="BB52"/>
  <c i="2" r="BF89"/>
  <c r="J31"/>
  <c i="1" r="AW52"/>
  <c i="2" r="F31"/>
  <c i="1" r="BA52"/>
  <c i="2" r="T89"/>
  <c r="T88"/>
  <c r="T87"/>
  <c r="T86"/>
  <c r="R89"/>
  <c r="R88"/>
  <c r="R87"/>
  <c r="R86"/>
  <c r="P89"/>
  <c r="P88"/>
  <c r="P87"/>
  <c r="P86"/>
  <c i="1" r="AU52"/>
  <c i="2" r="BK89"/>
  <c r="BK88"/>
  <c r="J88"/>
  <c r="BK87"/>
  <c r="J87"/>
  <c r="BK86"/>
  <c r="J86"/>
  <c r="J56"/>
  <c r="J27"/>
  <c i="1" r="AG52"/>
  <c i="2" r="J89"/>
  <c r="BE89"/>
  <c r="J30"/>
  <c i="1" r="AV52"/>
  <c i="2" r="F30"/>
  <c i="1" r="AZ52"/>
  <c i="2" r="J58"/>
  <c r="J57"/>
  <c r="J82"/>
  <c r="F82"/>
  <c r="F80"/>
  <c r="E78"/>
  <c r="J51"/>
  <c r="F51"/>
  <c r="F49"/>
  <c r="E47"/>
  <c r="J36"/>
  <c r="J18"/>
  <c r="E18"/>
  <c r="F83"/>
  <c r="F52"/>
  <c r="J17"/>
  <c r="J12"/>
  <c r="J80"/>
  <c r="J49"/>
  <c r="E7"/>
  <c r="E76"/>
  <c r="E45"/>
  <c i="1" r="BD58"/>
  <c r="BC58"/>
  <c r="BB58"/>
  <c r="BA58"/>
  <c r="AZ58"/>
  <c r="AY58"/>
  <c r="AX58"/>
  <c r="AW58"/>
  <c r="AV58"/>
  <c r="AU58"/>
  <c r="AT58"/>
  <c r="AS58"/>
  <c r="AG58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3"/>
  <c r="AN63"/>
  <c r="AT62"/>
  <c r="AN62"/>
  <c r="AT61"/>
  <c r="AN61"/>
  <c r="AT60"/>
  <c r="AN60"/>
  <c r="AT59"/>
  <c r="AN59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<sst xmlns="http://schemas.openxmlformats.org/spreadsheetml/2006/main">
  <si>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</si>
  <si>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</si>
  <si>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</si>
  <si>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</si>
  <si>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</si>
  <si>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</si>
  <si>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</si>
  <si>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{81f19f00-4f4e-40a7-ae5d-b5e9b7fd5d5b}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</si>
  <si>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</si>
  <si>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</si>
  <si>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</si>
  <si>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</si>
  <si>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</si>
  <si>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</si>
  <si>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</si>
  <si>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</si>
  <si>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</si>
  <si>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</si>
  <si>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</si>
  <si>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kaple Panny Marie Bolestné v obci Kámen, vč. mobiliáře</t>
  </si>
  <si>
    <t>KSO:</t>
  </si>
  <si>
    <t/>
  </si>
  <si>
    <t>CC-CZ:</t>
  </si>
  <si>
    <t>Místo:</t>
  </si>
  <si>
    <t>Kámen</t>
  </si>
  <si>
    <t>Datum:</t>
  </si>
  <si>
    <t>4. 9. 2018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</si>
  <si>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</si>
  <si>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</si>
  <si>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</si>
  <si>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</si>
  <si>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</si>
  <si>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</si>
  <si>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</si>
  <si>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Ing. arch. Martin Laštovička, Husova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</si>
  <si>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</si>
  <si>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</si>
  <si>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</si>
  <si>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</si>
  <si>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</si>
  <si>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</si>
  <si>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</si>
  <si>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</si>
  <si>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</si>
  <si>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</si>
  <si>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</si>
  <si>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</si>
  <si>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</si>
  <si>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</si>
  <si>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</si>
  <si>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</si>
  <si>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</si>
  <si>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</si>
  <si>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</si>
  <si>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</si>
  <si>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</si>
  <si>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</si>
  <si>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</si>
  <si>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</si>
  <si>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</si>
  <si>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</si>
  <si>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</si>
  <si>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</si>
  <si>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</si>
  <si>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</si>
  <si>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</si>
  <si>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</si>
  <si>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</si>
  <si>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</si>
  <si>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</si>
  <si>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</si>
  <si>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</si>
  <si>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</si>
  <si>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</si>
  <si>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</si>
  <si>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</si>
  <si>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OVN</t>
  </si>
  <si>
    <t>Ostatní a vedlejší náklady</t>
  </si>
  <si>
    <t>STA</t>
  </si>
  <si>
    <t>1</t>
  </si>
  <si>
    <t>{4b277183-b589-414b-bf4c-67e443f0cc4a}</t>
  </si>
  <si>
    <t>2</t>
  </si>
  <si>
    <t>SO 01</t>
  </si>
  <si>
    <t>Spodní stavba</t>
  </si>
  <si>
    <t>{93a170df-7b4d-4e9c-93df-20daa15b5d6a}</t>
  </si>
  <si>
    <t>SO 02</t>
  </si>
  <si>
    <t>Statika, krov a střecha</t>
  </si>
  <si>
    <t>{c893cda2-4d8b-40ba-932e-9086c7cb306b}</t>
  </si>
  <si>
    <t>SO 03</t>
  </si>
  <si>
    <t>Interier</t>
  </si>
  <si>
    <t>{2fe89b9c-e0a6-43a3-a962-40c3bfecb640}</t>
  </si>
  <si>
    <t>SO 04</t>
  </si>
  <si>
    <t>Exterier</t>
  </si>
  <si>
    <t>{a3ca83ba-9efe-478f-841d-8af4eda52249}</t>
  </si>
  <si>
    <t>SO 05</t>
  </si>
  <si>
    <t>Výplně otvorů</t>
  </si>
  <si>
    <t>{2e621a05-acc2-47d5-875a-d564ac73acc0}</t>
  </si>
  <si>
    <t>SO 06</t>
  </si>
  <si>
    <t>Instalace</t>
  </si>
  <si>
    <t>{1ce7f94f-3fb4-4ab9-8f68-3f7e0bb9d983}</t>
  </si>
  <si>
    <t>SO 06a</t>
  </si>
  <si>
    <t>Instalace - elektro (Dílčí rozpočet)</t>
  </si>
  <si>
    <t>Soupis</t>
  </si>
  <si>
    <t>{1ca4da31-b6ca-4764-bf1e-7a10e0cc17be}</t>
  </si>
  <si>
    <t>SO 06b</t>
  </si>
  <si>
    <t>Instalace - hromosvod (Dílčí rozpočet)</t>
  </si>
  <si>
    <t>{7ef75d25-76a8-4ec1-aaa0-ba135e60646d}</t>
  </si>
  <si>
    <t>SO 06c</t>
  </si>
  <si>
    <t>Instalace - EZS (Dílčí rozpočet)</t>
  </si>
  <si>
    <t>{3a5344c1-a86e-4bd0-a9f8-6a865dda1b18}</t>
  </si>
  <si>
    <t>SO 07</t>
  </si>
  <si>
    <t>Mobiliář</t>
  </si>
  <si>
    <t>{faed4829-6ea3-42c5-ad78-b9905f07b402}</t>
  </si>
  <si>
    <t>SO 08</t>
  </si>
  <si>
    <t>Úprava okolí kaple</t>
  </si>
  <si>
    <t>{146c06fa-a4d5-4d41-8cd6-fc8dc196a09c}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</si>
  <si>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</si>
  <si>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</si>
  <si>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</si>
  <si>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</si>
  <si>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</si>
  <si>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</si>
  <si>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</si>
  <si>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OVN - Ostatní a vedlejší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</si>
  <si>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</si>
  <si>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</si>
  <si>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</si>
  <si>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</si>
  <si>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</si>
  <si>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</si>
  <si>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001 - Projektová dokumentace</t>
  </si>
  <si>
    <t xml:space="preserve">    002 - Geodetické práce</t>
  </si>
  <si>
    <t xml:space="preserve">    003 - Příprava staveniště</t>
  </si>
  <si>
    <t xml:space="preserve">    004 - Průzkumy</t>
  </si>
  <si>
    <t xml:space="preserve">      004.1 - Restaurátorský průzkum (z lešení, při demontáži a opravě</t>
  </si>
  <si>
    <t xml:space="preserve">    005 - Zařízení staveniště</t>
  </si>
  <si>
    <t xml:space="preserve">    006 - Všeobecné práce</t>
  </si>
  <si>
    <t xml:space="preserve">    007 - Inženýrská činnost</t>
  </si>
  <si>
    <t xml:space="preserve">    008 -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</si>
  <si>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</si>
  <si>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</si>
  <si>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</si>
  <si>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</si>
  <si>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</si>
  <si>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</si>
  <si>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</si>
  <si>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</si>
  <si>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</si>
  <si>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</si>
  <si>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</si>
  <si>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</si>
  <si>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</si>
  <si>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</si>
  <si>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</si>
  <si>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</si>
  <si>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</si>
  <si>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</si>
  <si>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001</t>
  </si>
  <si>
    <t>Projektová dokumentace</t>
  </si>
  <si>
    <t>K</t>
  </si>
  <si>
    <t>VRN1001-R</t>
  </si>
  <si>
    <t>Dokumentace skutečného provedení stavby DSPS dle Sb. č.62/2013, přílohy č. 8 k vyhl. 499/2006 Sb</t>
  </si>
  <si>
    <t>Kč</t>
  </si>
  <si>
    <t>vlastní</t>
  </si>
  <si>
    <t>4</t>
  </si>
  <si>
    <t>VV</t>
  </si>
  <si>
    <t>002</t>
  </si>
  <si>
    <t>Geodetické práce</t>
  </si>
  <si>
    <t>VRN2001-R</t>
  </si>
  <si>
    <t>Vytyčení stavby dle projektu</t>
  </si>
  <si>
    <t>terénní a sadové úpravy, ohradní zídka</t>
  </si>
  <si>
    <t>3</t>
  </si>
  <si>
    <t>VRN2002-R</t>
  </si>
  <si>
    <t>Geodetické zaměření okolí stavby</t>
  </si>
  <si>
    <t>6</t>
  </si>
  <si>
    <t xml:space="preserve">- výšky upraveného terénu, zídky, světla, vstupy - všechny změny </t>
  </si>
  <si>
    <t>VRN2003-R</t>
  </si>
  <si>
    <t>Geodetické zaměření nových inženýrských sítí</t>
  </si>
  <si>
    <t>8</t>
  </si>
  <si>
    <t>- elektropřípojka, vnější rozvody elektro pro osvětlení, kanalizace, vsakovací jímka, vnější vysoušecí kanál s drenáží</t>
  </si>
  <si>
    <t>VRN2004-R</t>
  </si>
  <si>
    <t>Geodetická činnost - geodetický plán</t>
  </si>
  <si>
    <t>10</t>
  </si>
  <si>
    <t>-Vypracování geodetického plánu včetně jeho ověření na katastrálním úřadu, v 6-ti vyhotoveních ( 5x v tištěné a 1x v digitální podobě)</t>
  </si>
  <si>
    <t>003</t>
  </si>
  <si>
    <t>Příprava staveniště</t>
  </si>
  <si>
    <t>VRN3001-R</t>
  </si>
  <si>
    <t>Přípravné práce</t>
  </si>
  <si>
    <t>12</t>
  </si>
  <si>
    <t xml:space="preserve">- zamezení zahnízdění rorýsů na kapli zakrytím náletových    štěrbin  do konce března</t>
  </si>
  <si>
    <t>7</t>
  </si>
  <si>
    <t>VRN3002-R</t>
  </si>
  <si>
    <t>Dočasné využití ploch</t>
  </si>
  <si>
    <t>14</t>
  </si>
  <si>
    <t xml:space="preserve">Úpravy ploch areálu pro potřebu stavby, oplocení a po skončení stavby oprava poškozených míst </t>
  </si>
  <si>
    <t>VRN3003-R</t>
  </si>
  <si>
    <t>Zajištění místnosti pro umožnění výkonu činnosti TDS, AD, koordinátora BOZP.</t>
  </si>
  <si>
    <t>16</t>
  </si>
  <si>
    <t xml:space="preserve">Poskytnutí místnosti nebo její části včetně vybavení pracovním stolem a židlemi pro konání kontrolních dnů, případně pro umožnění činnosti TDS, AD, </t>
  </si>
  <si>
    <t>9</t>
  </si>
  <si>
    <t>VRN3004-R</t>
  </si>
  <si>
    <t>Vyklizení prostoru staveniště.</t>
  </si>
  <si>
    <t>18</t>
  </si>
  <si>
    <t xml:space="preserve">- Vystěhování, vyklizení a vyčištění místností a komunikačních tras ve všech podlažích dotčených navrženými stavebními úpravami, </t>
  </si>
  <si>
    <t xml:space="preserve">demontáž a zpětné nastěhování, montáž a seřízení vystěhovaného zařízení, vybavení a dekorací, </t>
  </si>
  <si>
    <t xml:space="preserve">včetně zajištění jejich ochrany před poškozením a dále ochrana zařízení před znečištěním nebo poškozením, které nelze demontovat nebo vystěhovat. </t>
  </si>
  <si>
    <t>- Odpojení technologických celků a spotřebičů energií v dotčených místnostech objektu, případně jejich přemístění.</t>
  </si>
  <si>
    <t>VRN3005-R</t>
  </si>
  <si>
    <t>Zabezpečení stávajících zařízení a vybavení</t>
  </si>
  <si>
    <t>20</t>
  </si>
  <si>
    <t xml:space="preserve">- Zabezpečení stávajících zařízení a vybavení proti mechanickému poškození, prachu, </t>
  </si>
  <si>
    <t xml:space="preserve">zatečení (při opravách a rekonstrukcích) - zabezpečení stávajících a ostatních ponechávaných zařízení  </t>
  </si>
  <si>
    <t>11</t>
  </si>
  <si>
    <t>VRN3006-R</t>
  </si>
  <si>
    <t>Závěrečný úklid staveniště a komunikačních tras</t>
  </si>
  <si>
    <t>22</t>
  </si>
  <si>
    <t xml:space="preserve">- Po provedení stavebních prací bude proveden kompletní závěrečný úklid staveniště a komunikačních tras. </t>
  </si>
  <si>
    <t>- Poškozené zatravněné plochy budou ozeleněny a upraveny.</t>
  </si>
  <si>
    <t>- Ostatní dotčené plochy a konstrukce budou uvedeny do původního stavu na náklady zhotovitele.</t>
  </si>
  <si>
    <t>004</t>
  </si>
  <si>
    <t>Průzkumy</t>
  </si>
  <si>
    <t>004.1</t>
  </si>
  <si>
    <t>Restaurátorský průzkum (z lešení, při demontáži a opravě</t>
  </si>
  <si>
    <t>VRN4001-R</t>
  </si>
  <si>
    <t>Kompletní celková restaurátorská zpráva a dokumentace</t>
  </si>
  <si>
    <t>24</t>
  </si>
  <si>
    <t>13</t>
  </si>
  <si>
    <t>VRN4002-R</t>
  </si>
  <si>
    <t>Rozšířený restaurátorský průzkum na stěnách, dílčí pásový odkryv v patriích malovaných ornamentů</t>
  </si>
  <si>
    <t>26</t>
  </si>
  <si>
    <t>VRN4003-R</t>
  </si>
  <si>
    <t>Rozšířený restaurátorský průzkum - dílčí pásový odkryv na štukatuře stropu</t>
  </si>
  <si>
    <t>28</t>
  </si>
  <si>
    <t>VRN4004-R</t>
  </si>
  <si>
    <t>Rozšířený restaurátorský průzkum na celé ploše vnější fasády - dílčí pásový odkryv</t>
  </si>
  <si>
    <t>30</t>
  </si>
  <si>
    <t>005</t>
  </si>
  <si>
    <t>Zařízení staveniště</t>
  </si>
  <si>
    <t>17</t>
  </si>
  <si>
    <t>VRN5001-R</t>
  </si>
  <si>
    <t>Náklady na zařízení staveniště</t>
  </si>
  <si>
    <t>32</t>
  </si>
  <si>
    <t>- oplocení dl. 80 m</t>
  </si>
  <si>
    <t xml:space="preserve">1 </t>
  </si>
  <si>
    <t>VRN5002-R</t>
  </si>
  <si>
    <t>Provozní náklady zařízení staveniště ( spotřeba el.energie, vody, atd. )</t>
  </si>
  <si>
    <t>34</t>
  </si>
  <si>
    <t>19</t>
  </si>
  <si>
    <t>VRN5003-R</t>
  </si>
  <si>
    <t>Náklady na BOZP a PO</t>
  </si>
  <si>
    <t>36</t>
  </si>
  <si>
    <t>- bezpečnostní tabulky</t>
  </si>
  <si>
    <t>- prostředky pro krátkodobé zabezpečení staveniště, pro nebezpečí úrazu a pro první pomoc a ošetření na staveništi</t>
  </si>
  <si>
    <t>- práškový hasicí přístroj s hasicím účinkem 21 A (sakristie - u el. rozvaděče)</t>
  </si>
  <si>
    <t>VRN5004-R</t>
  </si>
  <si>
    <t>Provizorní dopravní značení - vjezd na stavbu</t>
  </si>
  <si>
    <t>38</t>
  </si>
  <si>
    <t>- ze silnice Pelhřimov - Tábor</t>
  </si>
  <si>
    <t>006</t>
  </si>
  <si>
    <t>Všeobecné práce</t>
  </si>
  <si>
    <t>VRN6001-R</t>
  </si>
  <si>
    <t>Zřízení dočasného informačního panelu pro zajištění publicity projektu pro Kraj Vysočina.</t>
  </si>
  <si>
    <t>40</t>
  </si>
  <si>
    <t>- Vybraný dodavatel bude po celou dobu plnění veřejné zakázky úzce spolupracovat se zadavatelem na zajištění publicity</t>
  </si>
  <si>
    <t>a propagaci stavu a výsledků dosažených při provádění stavby v rámci plnění veřejné zakázky.</t>
  </si>
  <si>
    <t>- Zhotovitel je povinen na své náklady zabezpečit na místě pro provádění díla publicitu a propagaci objednatele,</t>
  </si>
  <si>
    <t>jejichž pravidla jsou uveřejněna na URL adrese http://www.kr-vysocina.cz/publicita/stavimeprovas.</t>
  </si>
  <si>
    <t>- Informační panel bude obsahovat zejména identifikační údaje stavby a doby realizace, identifikační údaje objednatele,</t>
  </si>
  <si>
    <t xml:space="preserve">zhotovitele díla, zpracovatele PD, TDS a koordinátora BOZP. </t>
  </si>
  <si>
    <t>- Informační panel zhotovitele nesmí být větší než informační panel objednatele.</t>
  </si>
  <si>
    <t>- Součástí položky je návrh, výroba a kompletní dodávka informačního panelu, jeho montáž, údržba pod dobu výstavby,</t>
  </si>
  <si>
    <t>jeho demontáž a likvidace, včetně zřízení nosné konstrukce, souvisejících prvků a prací.</t>
  </si>
  <si>
    <t>- Rozměr informačního panelu bude minimálně 5100 x 2400 mm.</t>
  </si>
  <si>
    <t>007</t>
  </si>
  <si>
    <t>Inženýrská činnost</t>
  </si>
  <si>
    <t>VRN7001-R</t>
  </si>
  <si>
    <t>Kompletační a koordinační činnost</t>
  </si>
  <si>
    <t>42</t>
  </si>
  <si>
    <t xml:space="preserve">- Kompletace atestů, certifikátů, revizních zpráv a ostatních dokladů potřebných k předání a kolaudaci stavby vyplývajících z SOD. </t>
  </si>
  <si>
    <t xml:space="preserve">3 x v tištěné formě. 1 x v digitální formě na CD nosiči, v obecně  dostupných formátech. </t>
  </si>
  <si>
    <t>- Soupis požadovaných dokumentů je uveden v kapitole B. Souhrnná technická zpráva</t>
  </si>
  <si>
    <t>23</t>
  </si>
  <si>
    <t>VRN7002-R</t>
  </si>
  <si>
    <t>Zpracování harmonogramu</t>
  </si>
  <si>
    <t>44</t>
  </si>
  <si>
    <t>Náklady na předložení a aktualizaci podrobného časového harmonogramu prací a plnění</t>
  </si>
  <si>
    <t>VRN7003-R</t>
  </si>
  <si>
    <t>Zaškolení obsluhy</t>
  </si>
  <si>
    <t>46</t>
  </si>
  <si>
    <t xml:space="preserve">Zhotovitel zajistí  provedení všech zaškolení obsluhy včetně zápisu a předání všech návodů na obsluhu.                               </t>
  </si>
  <si>
    <t>008</t>
  </si>
  <si>
    <t>Finanční náklady</t>
  </si>
  <si>
    <t>25</t>
  </si>
  <si>
    <t>VRN8001-R</t>
  </si>
  <si>
    <t>Zajíštění realizace díla bankovní zárukou</t>
  </si>
  <si>
    <t>48</t>
  </si>
  <si>
    <t xml:space="preserve">Náklady a poplatky spojené se zajištěním závazků zhotovitele  za realizaci díla formou bankovní záruky ve výši dle obchodních podmínek.    </t>
  </si>
  <si>
    <t>VRN8002-R</t>
  </si>
  <si>
    <t>Zajíštění kvality díla bankovní zárukou</t>
  </si>
  <si>
    <t>50</t>
  </si>
  <si>
    <t xml:space="preserve">- Náklady a poplatky spojené se zajištěním závazků zhotovitele plynoucích z odpovědnosti za vady díla po dobu záruky </t>
  </si>
  <si>
    <t>formou bankovní záruky ve výši dle obchodních podmínek.</t>
  </si>
  <si>
    <t>SO 01 - Spodní stavba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</si>
  <si>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</si>
  <si>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</si>
  <si>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</si>
  <si>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</si>
  <si>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45 - Vodorovné podkladní a vedlejší konstrukce inž. staveb</t>
  </si>
  <si>
    <t xml:space="preserve">    38 - Různé kompletní konstrukce</t>
  </si>
  <si>
    <t xml:space="preserve">    5 - Komunikace</t>
  </si>
  <si>
    <t xml:space="preserve">    63 - Podlahy a podlahové konstrukce</t>
  </si>
  <si>
    <t xml:space="preserve">    8 - Trubní vedení</t>
  </si>
  <si>
    <t xml:space="preserve">    95 - Různé dokončovací konstrukce a práce pozemních staveb</t>
  </si>
  <si>
    <t xml:space="preserve">    96 - Bourání konstrukcí</t>
  </si>
  <si>
    <t xml:space="preserve">    99 - Přesuny hmot a sutí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</si>
  <si>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</si>
  <si>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</si>
  <si>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</si>
  <si>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</si>
  <si>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799.0 - Restaurování a obnova podlahy kaple</t>
  </si>
  <si>
    <t>HSV</t>
  </si>
  <si>
    <t>Práce a dodávky HSV</t>
  </si>
  <si>
    <t>Zemní práce</t>
  </si>
  <si>
    <t>121101101</t>
  </si>
  <si>
    <t>Sejmutí ornice s přemístěním na vzdálenost do 50 m</t>
  </si>
  <si>
    <t>m3</t>
  </si>
  <si>
    <t>CS ÚRS 2018 01</t>
  </si>
  <si>
    <t xml:space="preserve">sejmutí z okolí stavby, deponování na staveništi: </t>
  </si>
  <si>
    <t>420,0*0,15</t>
  </si>
  <si>
    <t>171201201</t>
  </si>
  <si>
    <t>Uložení sypaniny na skládky</t>
  </si>
  <si>
    <t>"ornice:"63,0</t>
  </si>
  <si>
    <t>122201101</t>
  </si>
  <si>
    <t>Odkopávky a prokopávky nezapažené v hornině tř. 3 objem do 100 m3</t>
  </si>
  <si>
    <t>odkopávky vnější - snížení terénu:</t>
  </si>
  <si>
    <t>"severní strana kaple:"10,6</t>
  </si>
  <si>
    <t>"jižní strana kaple:"7,4</t>
  </si>
  <si>
    <t>"východní strana kaple:"6,0</t>
  </si>
  <si>
    <t>131303102</t>
  </si>
  <si>
    <t>Hloubení jam ručním nebo pneum nářadím v nesoudržných horninách tř. 4</t>
  </si>
  <si>
    <t>plocha pro novou drenážní vrstvu ze štěrku:</t>
  </si>
  <si>
    <t>plochy, tloušťka:</t>
  </si>
  <si>
    <t>121,1*0,11</t>
  </si>
  <si>
    <t>výkop pro desky desan:</t>
  </si>
  <si>
    <t>0,2*0,9*44+0,2*0,6*19</t>
  </si>
  <si>
    <t>132301101</t>
  </si>
  <si>
    <t>Hloubení rýh š do 600 mm v hornině tř. 4 objemu do 100 m3</t>
  </si>
  <si>
    <t>kanalizace:</t>
  </si>
  <si>
    <t>100,0*0,6*(1,1+1,6)*0,5*0,6</t>
  </si>
  <si>
    <t>151101101</t>
  </si>
  <si>
    <t>Zřízení příložného pažení a rozepření stěn rýh hl do 2 m</t>
  </si>
  <si>
    <t>m2</t>
  </si>
  <si>
    <t>výkop pro kanalizaci-předpoklad 25%</t>
  </si>
  <si>
    <t>100,0*(1,1+1,6)*0,5*2*0,25</t>
  </si>
  <si>
    <t>151101111</t>
  </si>
  <si>
    <t>Odstranění příložného pažení a rozepření stěn rýh hl do 2 m</t>
  </si>
  <si>
    <t>132301201</t>
  </si>
  <si>
    <t>Hloubení rýh š do 2000 mm v hornině tř. 4 objemu do 100 m3</t>
  </si>
  <si>
    <t>výkopy pro vnější kanály:</t>
  </si>
  <si>
    <t>výpočet pomocí vzorového řezu, úrovní kanálů a soupisu betonových profilů</t>
  </si>
  <si>
    <t>0,45*0,52*0,75*49</t>
  </si>
  <si>
    <t>0,55*0,52*0,75*23</t>
  </si>
  <si>
    <t>0,75*0,52*0,75*32</t>
  </si>
  <si>
    <t>162201211</t>
  </si>
  <si>
    <t>Vodorovné přemístění výkopku z horniny tř. 1 až 4 stavebním kolečkem do 10 m</t>
  </si>
  <si>
    <t>"z kaple:"24,0</t>
  </si>
  <si>
    <t>162201219</t>
  </si>
  <si>
    <t>Příplatek k vodorovnému přemístění výkopku z horniny tř. 1 až 4 stavebním kolečkem ZKD 10 m</t>
  </si>
  <si>
    <t>"dalších 20 m:"24,0*2</t>
  </si>
  <si>
    <t>162201102</t>
  </si>
  <si>
    <t>Vodorovné přemístění do 50 m výkopku/sypaniny z horniny tř. 1 až 4</t>
  </si>
  <si>
    <t>pro násypy u kaple:</t>
  </si>
  <si>
    <t>10,20</t>
  </si>
  <si>
    <t>162701105</t>
  </si>
  <si>
    <t>Vodorovné přemístění do 10000 m výkopku/sypaniny z horniny tř. 1 až 4</t>
  </si>
  <si>
    <t>přebývající výkopek na skládku:</t>
  </si>
  <si>
    <t>24,0+23,521+48,6-10,2-27,6</t>
  </si>
  <si>
    <t>162701109</t>
  </si>
  <si>
    <t>Příplatek k vodorovnému přemístění výkopku/sypaniny z horniny tř. 1 až 4 ZKD 1000 m přes 10000 m</t>
  </si>
  <si>
    <t>167101101</t>
  </si>
  <si>
    <t>Nakládání výkopku z hornin tř. 1 až 4 do 100 m3</t>
  </si>
  <si>
    <t>10,2</t>
  </si>
  <si>
    <t>175111101</t>
  </si>
  <si>
    <t>Obsypání potrubí ručně sypaninou bez prohození sítem, uloženou do 3 m</t>
  </si>
  <si>
    <t>kanalizece:</t>
  </si>
  <si>
    <t>100,0*0,6*0,25</t>
  </si>
  <si>
    <t>M</t>
  </si>
  <si>
    <t>58337344</t>
  </si>
  <si>
    <t>štěrkopísek frakce 0-32</t>
  </si>
  <si>
    <t>t</t>
  </si>
  <si>
    <t>15,0*1,9</t>
  </si>
  <si>
    <t>171101102</t>
  </si>
  <si>
    <t>Uložení sypaniny z hornin soudržných do násypů zhutněných na 96 % PS</t>
  </si>
  <si>
    <t>navýšení terénu:</t>
  </si>
  <si>
    <t>západní strana kaple:</t>
  </si>
  <si>
    <t>174101101</t>
  </si>
  <si>
    <t>Zásyp jam, šachet rýh nebo kolem objektů sypaninou se zhutněním</t>
  </si>
  <si>
    <t>48,60-15,0-6,0</t>
  </si>
  <si>
    <t>181102302</t>
  </si>
  <si>
    <t>Úprava pláně v zářezech se zhutněním</t>
  </si>
  <si>
    <t>kaple:</t>
  </si>
  <si>
    <t>121,1</t>
  </si>
  <si>
    <t>okapní chodníček:</t>
  </si>
  <si>
    <t>36,0</t>
  </si>
  <si>
    <t>171201211</t>
  </si>
  <si>
    <t>Poplatek za uložení stavebního odpadu - zeminy a kameniva na skládce</t>
  </si>
  <si>
    <t>58,321*1,9</t>
  </si>
  <si>
    <t>27</t>
  </si>
  <si>
    <t>Zakládání - základy</t>
  </si>
  <si>
    <t>274313611</t>
  </si>
  <si>
    <t>Základové pásy z betonu tř. C 16/20</t>
  </si>
  <si>
    <t>pod podezdívku bočních oltářů:</t>
  </si>
  <si>
    <t>0,6*2</t>
  </si>
  <si>
    <t>Svislé a kompletní konstrukce</t>
  </si>
  <si>
    <t>311231115</t>
  </si>
  <si>
    <t xml:space="preserve">Zdivo nosné z cihel dl 290 mm  P7 až 15 na SMS 5 MPa</t>
  </si>
  <si>
    <t>odlehčená podezdívka bočních oltářů:</t>
  </si>
  <si>
    <t>0,9*2</t>
  </si>
  <si>
    <t>342271211</t>
  </si>
  <si>
    <t>Příčka z cihel betonových na maltu M10 tl 65 mm</t>
  </si>
  <si>
    <t>obezdění vnitřního vysoušecího kanálu:</t>
  </si>
  <si>
    <t>64,0*0,15</t>
  </si>
  <si>
    <t xml:space="preserve">obezdění vnějšího vysoušecího kanálu: </t>
  </si>
  <si>
    <t>60,0*0,15</t>
  </si>
  <si>
    <t>346244361</t>
  </si>
  <si>
    <t>Zazdívka o tl 65 mm rýh, nik nebo kapes z cihel pálených</t>
  </si>
  <si>
    <t>zazdívka vypadaného a zvětralého stáv. kamenného zdiva základů</t>
  </si>
  <si>
    <t>"odvětrávací vnější kanál:"0,3*9,0</t>
  </si>
  <si>
    <t>45</t>
  </si>
  <si>
    <t>Vodorovné podkladní a vedlejší konstrukce inž. staveb</t>
  </si>
  <si>
    <t>451573111</t>
  </si>
  <si>
    <t>Lože pod potrubí otevřený výkop ze štěrkopísku</t>
  </si>
  <si>
    <t>100,0*0,6*0,1</t>
  </si>
  <si>
    <t>Různé kompletní konstrukce</t>
  </si>
  <si>
    <t>38812-R01</t>
  </si>
  <si>
    <t>Montáž monolitických patek vysoušecích kanálů pro IS trámků hmotnosti do 0,1 t</t>
  </si>
  <si>
    <t>kus</t>
  </si>
  <si>
    <t>52</t>
  </si>
  <si>
    <t>vnější vysoušecí kanál:</t>
  </si>
  <si>
    <t>"patky 150/1200:"29</t>
  </si>
  <si>
    <t>Součet</t>
  </si>
  <si>
    <t>59385-R02</t>
  </si>
  <si>
    <t>Patka betonová monolitická vysoušecího kanálu 150/1200</t>
  </si>
  <si>
    <t>54</t>
  </si>
  <si>
    <t>388129110</t>
  </si>
  <si>
    <t>Montáž ŽB dílců prefabrikovaných kanálů pro IS tvaru L hmotnosti do 0,25 t</t>
  </si>
  <si>
    <t>56</t>
  </si>
  <si>
    <t>prvky vysoušecího kanálu:</t>
  </si>
  <si>
    <t>"hl. 300 mm:" 49</t>
  </si>
  <si>
    <t xml:space="preserve">"hl. 400 mm:" 23 </t>
  </si>
  <si>
    <t>"hl. 600 mm:" 32</t>
  </si>
  <si>
    <t>29</t>
  </si>
  <si>
    <t>59385-R04</t>
  </si>
  <si>
    <t>Dílec betonový vysoušecího kanálu obrácený žlab TBM-Q 220-600, hl. 300 mm</t>
  </si>
  <si>
    <t>58</t>
  </si>
  <si>
    <t>59385-R05</t>
  </si>
  <si>
    <t>Dílec betonový vysoušecího kanálu obrácený žlab TBM-Q 220-600, hl. 400 mm</t>
  </si>
  <si>
    <t>60</t>
  </si>
  <si>
    <t>31</t>
  </si>
  <si>
    <t>59385-R06</t>
  </si>
  <si>
    <t>Dílec betonový vysoušecího kanálu obrácený žlab TBM-Q 220-600, hl. 600 mm</t>
  </si>
  <si>
    <t>62</t>
  </si>
  <si>
    <t>58300-R07</t>
  </si>
  <si>
    <t>Čtvercová obruba z kamenne profilu 120/120 mm s drážkou pro litinovou mříž 300/300 mm - ddávka, osazení, podbetonování a přizdění</t>
  </si>
  <si>
    <t>64</t>
  </si>
  <si>
    <t>osazení na otvor venkovního vysoušecího kanálu</t>
  </si>
  <si>
    <t>Komunikace</t>
  </si>
  <si>
    <t>33</t>
  </si>
  <si>
    <t>564251111</t>
  </si>
  <si>
    <t>Podklad nebo podsyp ze štěrkopísku ŠP tl 150 mm</t>
  </si>
  <si>
    <t>66</t>
  </si>
  <si>
    <t>60,0*0,6</t>
  </si>
  <si>
    <t>591111111</t>
  </si>
  <si>
    <t>Kladení dlažby z kostek velkých z kamene do lože z kameniva těženého tl 50 mm</t>
  </si>
  <si>
    <t>68</t>
  </si>
  <si>
    <t>35</t>
  </si>
  <si>
    <t>58380-R011590</t>
  </si>
  <si>
    <t>Odseky dlažební, žula</t>
  </si>
  <si>
    <t>70</t>
  </si>
  <si>
    <t>59943-R02</t>
  </si>
  <si>
    <t>Vyplnění spár dlažby z kamene ornicí</t>
  </si>
  <si>
    <t>72</t>
  </si>
  <si>
    <t>63</t>
  </si>
  <si>
    <t>Podlahy a podlahové konstrukce</t>
  </si>
  <si>
    <t>37</t>
  </si>
  <si>
    <t>63000-R01</t>
  </si>
  <si>
    <t>Osazení vysoušecího kanálu - deska Desan 130, š. 800 mm, skladebná délka 1200 mm, vč. potřebných úprav, doplňků</t>
  </si>
  <si>
    <t>m</t>
  </si>
  <si>
    <t>74</t>
  </si>
  <si>
    <t>po vnitřním obvodu stavby</t>
  </si>
  <si>
    <t>vč. doplňků a úprav, drobného matreiálu</t>
  </si>
  <si>
    <t>37*1,2+10*1,3</t>
  </si>
  <si>
    <t>63000-R02</t>
  </si>
  <si>
    <t>Řezání desek Desan podélně na š 500 mm.</t>
  </si>
  <si>
    <t>76</t>
  </si>
  <si>
    <t>"sakristie:"19,0</t>
  </si>
  <si>
    <t>39</t>
  </si>
  <si>
    <t>28500-R03</t>
  </si>
  <si>
    <t>Deska Desan 130 1400/800/130 mm - dodávka</t>
  </si>
  <si>
    <t>78</t>
  </si>
  <si>
    <t>37+19</t>
  </si>
  <si>
    <t>631311114</t>
  </si>
  <si>
    <t>Mazanina tl do 80 mm z betonu prostého bez zvýšených nároků na prostředí tř. C 16/20</t>
  </si>
  <si>
    <t>80</t>
  </si>
  <si>
    <t xml:space="preserve">na vysoušecím  kanále vnitřním:</t>
  </si>
  <si>
    <t>51,0*0,07</t>
  </si>
  <si>
    <t>41</t>
  </si>
  <si>
    <t>631319171</t>
  </si>
  <si>
    <t>Příplatek k mazanině tl do 80 mm za stržení povrchu spodní vrstvy před vložením výztuže</t>
  </si>
  <si>
    <t>82</t>
  </si>
  <si>
    <t>3,57</t>
  </si>
  <si>
    <t>631351101</t>
  </si>
  <si>
    <t>Zřízení bednění rýh a hran v podlahách</t>
  </si>
  <si>
    <t>84</t>
  </si>
  <si>
    <t>(18,2*2+5,2*2+3,5*2+2,5*2)*2*0,08</t>
  </si>
  <si>
    <t>43</t>
  </si>
  <si>
    <t>631351102</t>
  </si>
  <si>
    <t>Odstranění bednění rýh a hran v podlahách</t>
  </si>
  <si>
    <t>86</t>
  </si>
  <si>
    <t>631362021</t>
  </si>
  <si>
    <t>Výztuž mazanin svařovanými sítěmi Kari</t>
  </si>
  <si>
    <t>88</t>
  </si>
  <si>
    <t>(18,2*2+5,2*2+3,5*2+2,5*2)*0,8*1,25*0,0045</t>
  </si>
  <si>
    <t>635111243</t>
  </si>
  <si>
    <t>Násyp pod podlahy z hrubého kameniva 32-63 se zhutněním</t>
  </si>
  <si>
    <t>90</t>
  </si>
  <si>
    <t>"podlaha:"(121,1-51,0)*0,11</t>
  </si>
  <si>
    <t>"vyrovnání pod vysoušecí kanálek:"0,07*44*0,9+0,07*19*0,6</t>
  </si>
  <si>
    <t>kolem vysoušecího kanálu vnitřního:</t>
  </si>
  <si>
    <t>(18,2*2+5,2*2+3,5*2+2,5*2)*0,2*0,13</t>
  </si>
  <si>
    <t>Trubní vedení</t>
  </si>
  <si>
    <t>871265211</t>
  </si>
  <si>
    <t>Kanalizační potrubí z tvrdého PVC jednovrstvé tuhost třídy SN4 DN 110</t>
  </si>
  <si>
    <t>92</t>
  </si>
  <si>
    <t>včetně tvarovek:</t>
  </si>
  <si>
    <t>8,0</t>
  </si>
  <si>
    <t>47</t>
  </si>
  <si>
    <t>871275211</t>
  </si>
  <si>
    <t>Kanalizační potrubí z tvrdého PVC jednovrstvé tuhost třídy SN4 DN 125</t>
  </si>
  <si>
    <t>94</t>
  </si>
  <si>
    <t>30,0</t>
  </si>
  <si>
    <t>871315211</t>
  </si>
  <si>
    <t>Kanalizační potrubí z tvrdého PVC jednovrstvé tuhost třídy SN4 DN 160</t>
  </si>
  <si>
    <t>96</t>
  </si>
  <si>
    <t xml:space="preserve">včetně tvarovek </t>
  </si>
  <si>
    <t>66,0</t>
  </si>
  <si>
    <t>49</t>
  </si>
  <si>
    <t>894812111</t>
  </si>
  <si>
    <t>Revizní a čistící šachta z PP šachtové dno DN 315/150 přímý tok</t>
  </si>
  <si>
    <t>98</t>
  </si>
  <si>
    <t>"T1-vč. těsnění:"1</t>
  </si>
  <si>
    <t>89481-R01</t>
  </si>
  <si>
    <t>Revizní a čistící šachta z PP šachtové dno DN 315/160 sběrná</t>
  </si>
  <si>
    <t>100</t>
  </si>
  <si>
    <t>"T2 vč.těsnění:"3</t>
  </si>
  <si>
    <t>51</t>
  </si>
  <si>
    <t>89481-R02</t>
  </si>
  <si>
    <t>Revizní a čistící šachta z PP DN 315 šachtová roura korugovaná dl.1250 mm</t>
  </si>
  <si>
    <t>102</t>
  </si>
  <si>
    <t>89481-R03</t>
  </si>
  <si>
    <t>Revizní a čistící šachta z PP DN 315 mříž litinová 315/12,5 t s teleskopem bez těsnění, čtverec</t>
  </si>
  <si>
    <t>104</t>
  </si>
  <si>
    <t>53</t>
  </si>
  <si>
    <t>89481-R04</t>
  </si>
  <si>
    <t>Revizní a čistící šachta z PP DN 315 poklop litinový 315/12,5 T do teleskopu čtverec</t>
  </si>
  <si>
    <t>106</t>
  </si>
  <si>
    <t>87726-R05</t>
  </si>
  <si>
    <t>Lapač střešních splavenin - litinový DN 100 mm - dodávka, montáž</t>
  </si>
  <si>
    <t>108</t>
  </si>
  <si>
    <t>55</t>
  </si>
  <si>
    <t>87726-R06</t>
  </si>
  <si>
    <t>Lapač střešních splavenin - litinový DN 125 mm - dodávka, montáž</t>
  </si>
  <si>
    <t>110</t>
  </si>
  <si>
    <t>212755214</t>
  </si>
  <si>
    <t>Trativody z drenážních trubek plastových flexibilních D 100 mm bez lože</t>
  </si>
  <si>
    <t>112</t>
  </si>
  <si>
    <t>drenáž kolem objektu:</t>
  </si>
  <si>
    <t>60,0</t>
  </si>
  <si>
    <t>57</t>
  </si>
  <si>
    <t>211531111</t>
  </si>
  <si>
    <t>Výplň odvodňovacích žeber nebo trativodů kamenivem hrubým drceným frakce 16 až 63 mm</t>
  </si>
  <si>
    <t>114</t>
  </si>
  <si>
    <t>obsyp drenáže, zásyp rýhy vnějšího kanálu:</t>
  </si>
  <si>
    <t>0,45*0,52*0,3*49</t>
  </si>
  <si>
    <t>0,55*0,52*0,3*23</t>
  </si>
  <si>
    <t>0,75*0,52*0,3*32</t>
  </si>
  <si>
    <t>91972-R07</t>
  </si>
  <si>
    <t>Dodání a položení geotextilie netkané pro ochranu a separaci</t>
  </si>
  <si>
    <t>116</t>
  </si>
  <si>
    <t>oddělění drenážního štěrku a zeminy u kanálu:</t>
  </si>
  <si>
    <t>60,0*1,0</t>
  </si>
  <si>
    <t>59</t>
  </si>
  <si>
    <t>91972-R08</t>
  </si>
  <si>
    <t>Dodání a položení záchytné fólie</t>
  </si>
  <si>
    <t>118</t>
  </si>
  <si>
    <t>60,0*0,9</t>
  </si>
  <si>
    <t>95</t>
  </si>
  <si>
    <t>Různé dokončovací konstrukce a práce pozemních staveb</t>
  </si>
  <si>
    <t>952901114</t>
  </si>
  <si>
    <t>Vyčištění budov bytové a občanské výstavby při výšce podlaží přes 4 m</t>
  </si>
  <si>
    <t>120</t>
  </si>
  <si>
    <t>"1.NP:"150,0</t>
  </si>
  <si>
    <t>"půda:"120,0*0,3</t>
  </si>
  <si>
    <t>Bourání konstrukcí</t>
  </si>
  <si>
    <t>61</t>
  </si>
  <si>
    <t>962023491</t>
  </si>
  <si>
    <t>Bourání zdiva nadzákladového smíšeného na MC přes 1 m3</t>
  </si>
  <si>
    <t>122</t>
  </si>
  <si>
    <t>podezdívky bočních oltářů:</t>
  </si>
  <si>
    <t>1,6*2</t>
  </si>
  <si>
    <t>961021311</t>
  </si>
  <si>
    <t>Bourání základů ze zdiva kamenného</t>
  </si>
  <si>
    <t>124</t>
  </si>
  <si>
    <t>"pod podezdívkou bočních oltářů:"0,5*2</t>
  </si>
  <si>
    <t>963051113</t>
  </si>
  <si>
    <t>Bourání ŽB stropů deskových tl přes 80 mm</t>
  </si>
  <si>
    <t>126</t>
  </si>
  <si>
    <t>"vstup do krypty:"1,5*2,4</t>
  </si>
  <si>
    <t>965041_R1</t>
  </si>
  <si>
    <t xml:space="preserve">Bourání podkladů pod dlažby nebo mazanin vápenných  tl do 100 mm pl přes 4 m2</t>
  </si>
  <si>
    <t>128</t>
  </si>
  <si>
    <t>"loď:"88,5*0,05</t>
  </si>
  <si>
    <t>"presbytář:"20,4*0,05</t>
  </si>
  <si>
    <t>"sakristie:"12,2*0,05</t>
  </si>
  <si>
    <t>"plocha bočních oltářů:"2,8*2*0,05</t>
  </si>
  <si>
    <t>"plocha zádveří, pod schody:"(1,0+1,8)*0,05</t>
  </si>
  <si>
    <t>65</t>
  </si>
  <si>
    <t>972021291</t>
  </si>
  <si>
    <t>Vybourání otvorů v klenbách z kamene pl do 0,09 m2</t>
  </si>
  <si>
    <t>130</t>
  </si>
  <si>
    <t>"hlavní větrací otvor:"1</t>
  </si>
  <si>
    <t>974029185</t>
  </si>
  <si>
    <t>Vysekání rýh ve zdivu kamenném hl do 300 mm š do 200 mm</t>
  </si>
  <si>
    <t>132</t>
  </si>
  <si>
    <t>hrany a plocha bouraného hlavního větracího otvoru do čista:</t>
  </si>
  <si>
    <t>9,0</t>
  </si>
  <si>
    <t>67</t>
  </si>
  <si>
    <t>977151116</t>
  </si>
  <si>
    <t>Jádrové vrty diamantovými korunkami do D 80 mm do stavebních materiálů</t>
  </si>
  <si>
    <t>134</t>
  </si>
  <si>
    <t>"větrací otvory v klenbě:"0,4*10</t>
  </si>
  <si>
    <t>997013217</t>
  </si>
  <si>
    <t>Vnitrostaveništní doprava suti a vybouraných hmot pro budovy v do 24 m ručně</t>
  </si>
  <si>
    <t>136</t>
  </si>
  <si>
    <t>29,760</t>
  </si>
  <si>
    <t>"z krypty:"3,0</t>
  </si>
  <si>
    <t>69</t>
  </si>
  <si>
    <t>997013511</t>
  </si>
  <si>
    <t>Odvoz suti a vybouraných hmot z meziskládky na skládku do 1 km s naložením a se složením</t>
  </si>
  <si>
    <t>138</t>
  </si>
  <si>
    <t>997013509</t>
  </si>
  <si>
    <t>Příplatek k odvozu suti a vybouraných hmot na skládku ZKD 1 km přes 1 km</t>
  </si>
  <si>
    <t>140</t>
  </si>
  <si>
    <t>32,76*10 "Přepočtené koeficientem množství</t>
  </si>
  <si>
    <t>71</t>
  </si>
  <si>
    <t>997013831</t>
  </si>
  <si>
    <t>Poplatek za uložení na skládce (skládkovné) stavebního odpadu směsného kód odpadu 170 904</t>
  </si>
  <si>
    <t>142</t>
  </si>
  <si>
    <t>99</t>
  </si>
  <si>
    <t>Přesuny hmot a sutí</t>
  </si>
  <si>
    <t>998018001</t>
  </si>
  <si>
    <t>Přesun hmot ruční pro budovy v do 6 m</t>
  </si>
  <si>
    <t>144</t>
  </si>
  <si>
    <t>PSV</t>
  </si>
  <si>
    <t>Práce a dodávky PSV</t>
  </si>
  <si>
    <t>764</t>
  </si>
  <si>
    <t>Konstrukce klempířské</t>
  </si>
  <si>
    <t>73</t>
  </si>
  <si>
    <t>76454-R04</t>
  </si>
  <si>
    <t>Svody kruhové včetně objímek, kolen, odskoků z TiZn předzvětralého plechu průměru 110 mm</t>
  </si>
  <si>
    <t>146</t>
  </si>
  <si>
    <t xml:space="preserve">komínový výdech vnějšího kanálu </t>
  </si>
  <si>
    <t>12,0</t>
  </si>
  <si>
    <t>76454-R05</t>
  </si>
  <si>
    <t>Svody kruhové - napojení</t>
  </si>
  <si>
    <t>148</t>
  </si>
  <si>
    <t xml:space="preserve">metrové propojení z litiny průměr 0,12m, komínového výdechu s kanálem </t>
  </si>
  <si>
    <t>75</t>
  </si>
  <si>
    <t>76454-R06</t>
  </si>
  <si>
    <t>Plechové redukce z Pz plechu s nátěrem - průměr 80 mm, výška 200 mm, s horní plechovou uzavíratelnou klapkou - dodávka, montáž</t>
  </si>
  <si>
    <t>150</t>
  </si>
  <si>
    <t>Podrobný popis viz PD - větrání</t>
  </si>
  <si>
    <t>76454-R07</t>
  </si>
  <si>
    <t>Redukční ozdobný kryt průměru 450 mm - na hlavní větrací otvor - dodávka, montáž</t>
  </si>
  <si>
    <t>152</t>
  </si>
  <si>
    <t>77</t>
  </si>
  <si>
    <t>998764203</t>
  </si>
  <si>
    <t>Přesun hmot procentní pro konstrukce klempířské v objektech v do 24 m</t>
  </si>
  <si>
    <t>%</t>
  </si>
  <si>
    <t>154</t>
  </si>
  <si>
    <t>766</t>
  </si>
  <si>
    <t>Konstrukce truhlářské</t>
  </si>
  <si>
    <t>76600-R01</t>
  </si>
  <si>
    <t>Schrána na ostatky z tvrdého dřeva 400/700/400 mm - dodávka, osazení</t>
  </si>
  <si>
    <t>156</t>
  </si>
  <si>
    <t>Podrobný popis viz PD spodní stavba:</t>
  </si>
  <si>
    <t>79</t>
  </si>
  <si>
    <t>76600-R02</t>
  </si>
  <si>
    <t>Podkladní trámy z impregnovaného modřínového dřeva hoblované průřezu 120/140 mm - dodávka, osazení + průduch 200/200 mm, dřevěného komína z modřínových fošen v. 9m</t>
  </si>
  <si>
    <t>158</t>
  </si>
  <si>
    <t>3,45*2+4*1,25+4*0,7+9</t>
  </si>
  <si>
    <t>998766203</t>
  </si>
  <si>
    <t>Přesun hmot procentní pro konstrukce truhlářské v objektech v do 24 m</t>
  </si>
  <si>
    <t>160</t>
  </si>
  <si>
    <t>767</t>
  </si>
  <si>
    <t>Konstrukce zámečnické</t>
  </si>
  <si>
    <t>81</t>
  </si>
  <si>
    <t>76700-R01</t>
  </si>
  <si>
    <t>Kovaná větrací mřížka 300/300 mm - dodávka, montáž</t>
  </si>
  <si>
    <t>162</t>
  </si>
  <si>
    <t>- podloženo síťkou proti hmyzu</t>
  </si>
  <si>
    <t>-zřízení osazovacího rámu z betonu</t>
  </si>
  <si>
    <t>- pro vysoušecí kanály vnitřní</t>
  </si>
  <si>
    <t>"ozn. P2:"3</t>
  </si>
  <si>
    <t>76700-R02</t>
  </si>
  <si>
    <t>Litinová větrací mřížka 300/300 mm - dodávka, montáž</t>
  </si>
  <si>
    <t>164</t>
  </si>
  <si>
    <t xml:space="preserve">- pro vysoušecí kanály vnější </t>
  </si>
  <si>
    <t>83</t>
  </si>
  <si>
    <t>998767203</t>
  </si>
  <si>
    <t>Přesun hmot procentní pro zámečnické konstrukce v objektech v do 24 m</t>
  </si>
  <si>
    <t>166</t>
  </si>
  <si>
    <t>799.0</t>
  </si>
  <si>
    <t>Restaurování a obnova podlahy kaple</t>
  </si>
  <si>
    <t>79900-R01</t>
  </si>
  <si>
    <t>Rozebrání stávající kamenné dlažby, očištění, restaurování stávajících kamenných dlaždic 400/400/60 mm, s doplněním novými, položení dlažby do maltového lože z maltové mazaniny tl. 50 mm. Restairátor s povolením k restaurování dle zákona č. 20/1987 Sb.</t>
  </si>
  <si>
    <t>168</t>
  </si>
  <si>
    <t>"loď:"88,5</t>
  </si>
  <si>
    <t>"presbytář:"20,4</t>
  </si>
  <si>
    <t>"sakristie:"12,2</t>
  </si>
  <si>
    <t>85</t>
  </si>
  <si>
    <t>79900-R02</t>
  </si>
  <si>
    <t>Restaurování ozdobného nepravidelného žulového chórového stupně - výška 180 mm, šířka 420 mm. Restaurátor s povolením k restaurování dle zákona č. 20/1987 Sb.</t>
  </si>
  <si>
    <t>170</t>
  </si>
  <si>
    <t xml:space="preserve">Podrobný popis viz PD - spodní stavba  SO 01 a příloha SO karta restaurátorského průzkumu.</t>
  </si>
  <si>
    <t>.</t>
  </si>
  <si>
    <t>"délka" 5,0</t>
  </si>
  <si>
    <t>79900-R03</t>
  </si>
  <si>
    <t>Demontáž, očištění, restaurování, zpětné osazení žulových desek bočních oltářů. Restaurátor s povolením k restaurování dle zákona č,. 20/1987 Sb.,</t>
  </si>
  <si>
    <t>172</t>
  </si>
  <si>
    <t>rozměry:</t>
  </si>
  <si>
    <t>"délka:" 1300 mm</t>
  </si>
  <si>
    <t>"šířka:" 940 mm</t>
  </si>
  <si>
    <t>"výška:" 110 mm</t>
  </si>
  <si>
    <t>87</t>
  </si>
  <si>
    <t>79900-R04</t>
  </si>
  <si>
    <t>Demontáž, restaurování - výměna, osazení pískovcového stupně v sakristii. Restaurátor s povlením k restaurování dle zákona č. 20/1987 Sb.</t>
  </si>
  <si>
    <t>174</t>
  </si>
  <si>
    <t>"délka:" 1060 mm</t>
  </si>
  <si>
    <t>"šířka:" 450 mm</t>
  </si>
  <si>
    <t>"výška:" 200 mm</t>
  </si>
  <si>
    <t>79900-R05</t>
  </si>
  <si>
    <t xml:space="preserve">Demontáž, restaurování - výměna, osazení pískovcového stupně v sakristii.  Restaurátor s povolením k restaurování dle zákona č. 20/1987 Sb.</t>
  </si>
  <si>
    <t>176</t>
  </si>
  <si>
    <t>"délka:" 950 mm</t>
  </si>
  <si>
    <t>"šířka:" 300 mm</t>
  </si>
  <si>
    <t>"výška:" 170 mm</t>
  </si>
  <si>
    <t>89</t>
  </si>
  <si>
    <t>79900-R06</t>
  </si>
  <si>
    <t xml:space="preserve">Demontáž, restaurování, zpětné osazení rohových žulových stupňů bočních oltářů.  Restaurátor s povolením k restaurování dle zákona č. 20/1987 Sb.</t>
  </si>
  <si>
    <t>178</t>
  </si>
  <si>
    <t>"délka:" 2200 mm</t>
  </si>
  <si>
    <t>"šířka:" 200 mm</t>
  </si>
  <si>
    <t>"výška:" 150 mm</t>
  </si>
  <si>
    <t>2,2*2</t>
  </si>
  <si>
    <t>79900-R07</t>
  </si>
  <si>
    <t>Restaurování cihelné podlahy stupňů bočních oltářů - restaurování zachovalých cihelných dlaždic 250/250/40 mm s doplněním do maltového lože , závěrečná politura a voskování</t>
  </si>
  <si>
    <t>180</t>
  </si>
  <si>
    <t>Restaurátor s povolením k restaurování dle zákona č. 20/1987 Sb.</t>
  </si>
  <si>
    <t>2x šířka 750 mm, délka 1200 mm</t>
  </si>
  <si>
    <t>1,8</t>
  </si>
  <si>
    <t>91</t>
  </si>
  <si>
    <t>79900-R08</t>
  </si>
  <si>
    <t>Restaurování cihelné podlahy zádveří a prostoru pod schody při sakristii - restaurování zachovalých cihelných dlaždic 250/250/40 mm s doplněním, kladení na výšku do maltového lože včetně schodu u zádveří - dl. 1 m, závěrečná politura a voskování</t>
  </si>
  <si>
    <t>182</t>
  </si>
  <si>
    <t>Podrobný popis viz PD - Spodní stavba:</t>
  </si>
  <si>
    <t>"zádveří:"1,8 m2</t>
  </si>
  <si>
    <t>"prostor pod schody:"1,8 m2</t>
  </si>
  <si>
    <t>2,8</t>
  </si>
  <si>
    <t>79900-R09</t>
  </si>
  <si>
    <t>Restaurování cihelného schodiště do krypty - restaurování zachovalých cihel, doplnění novými</t>
  </si>
  <si>
    <t>184</t>
  </si>
  <si>
    <t>"plocha:"2,0/0,935 m</t>
  </si>
  <si>
    <t>"výška:"2,56 m</t>
  </si>
  <si>
    <t>"počet:"5 stupňů</t>
  </si>
  <si>
    <t>93</t>
  </si>
  <si>
    <t>79900-R10</t>
  </si>
  <si>
    <t>Úprava stávající podlahy krypty - vyčištění, urovnání</t>
  </si>
  <si>
    <t>186</t>
  </si>
  <si>
    <t>"plocha:"5,17*4,0</t>
  </si>
  <si>
    <t>79900-R11</t>
  </si>
  <si>
    <t>Náhrobní kámen krypty včetně rámu - žula, povrch tryskaný - dodávka, příprava podkladu pro osazení, osazení</t>
  </si>
  <si>
    <t>188</t>
  </si>
  <si>
    <t>Popis:</t>
  </si>
  <si>
    <t xml:space="preserve">- rám i dvoudílný náhrobní kámen ze žuly s povrchem      tryskaným</t>
  </si>
  <si>
    <t>- rám velikosti 2300/1380 mm</t>
  </si>
  <si>
    <t>- náhrobní kámen dvoudílný - 2x 1000/1080 mm, v každé části 4 kované úchyty</t>
  </si>
  <si>
    <t>79900-R12</t>
  </si>
  <si>
    <t>Mosazné tabulky s rytou informací a uchycením na schrány s ostatky - dodávka, osazení</t>
  </si>
  <si>
    <t>190</t>
  </si>
  <si>
    <t>SO 02 - Statika, krov a střecha</t>
  </si>
  <si>
    <t xml:space="preserve">    762 - Konstrukce tesařské</t>
  </si>
  <si>
    <t xml:space="preserve">    765 - Konstrukce pokrývačské</t>
  </si>
  <si>
    <t xml:space="preserve">    783 - Dokončovací práce - nátěry</t>
  </si>
  <si>
    <t xml:space="preserve">    799.5 - Restaurování kovových předmětů pevně zabudovaných</t>
  </si>
  <si>
    <t>314231551</t>
  </si>
  <si>
    <t>Zdivo komínů nad střechou průduch přes 150x150 na MC včetně spárování z cihel pálených dl 290 mm</t>
  </si>
  <si>
    <t>obnovení komína z krbu oratoře:</t>
  </si>
  <si>
    <t>0,9</t>
  </si>
  <si>
    <t>31423-R02</t>
  </si>
  <si>
    <t>Regulační izolační komínová klapka prefa hlava obloukového tvaru, vel. 600/600 mm, zakrytí otvorů pletivem - dodávka, montáž</t>
  </si>
  <si>
    <t>Podrobný popis viz PD - střecha:</t>
  </si>
  <si>
    <t>31423-R03</t>
  </si>
  <si>
    <t xml:space="preserve">Regulační izolační komínová klapka  - dodávka, montáž</t>
  </si>
  <si>
    <t>90011-R01</t>
  </si>
  <si>
    <t>Stabilizace trhlin systémem stáčenými nerezovými tyčemi vč. vysekání drážek a záhozu</t>
  </si>
  <si>
    <t>90,0</t>
  </si>
  <si>
    <t>904512566</t>
  </si>
  <si>
    <t>Zapravení trhlin maltou MC</t>
  </si>
  <si>
    <t>70,0</t>
  </si>
  <si>
    <t>905421620</t>
  </si>
  <si>
    <t>Oprava trhlin dubovými klínky, vč. vyškrábání</t>
  </si>
  <si>
    <t>997013115</t>
  </si>
  <si>
    <t>Vnitrostaveništní doprava suti a vybouraných hmot pro budovy v do 18 m s použitím mechanizace</t>
  </si>
  <si>
    <t>"vybouraný materiál:"17,167</t>
  </si>
  <si>
    <t>"původní suť na půdě:"18,0</t>
  </si>
  <si>
    <t>997013311</t>
  </si>
  <si>
    <t>Montáž a demontáž shozu suti v do 10 m</t>
  </si>
  <si>
    <t>"z půdy sakristie:"6,0</t>
  </si>
  <si>
    <t>997013312</t>
  </si>
  <si>
    <t>Montáž a demontáž shozu suti v do 20 m</t>
  </si>
  <si>
    <t>997013321</t>
  </si>
  <si>
    <t>Příplatek k shozu suti v do 10 m za první a ZKD den použití</t>
  </si>
  <si>
    <t>"předpoklad:"6,0*30</t>
  </si>
  <si>
    <t>997013322</t>
  </si>
  <si>
    <t>Příplatek k shozu suti v do 20 m za první a ZKD den použití</t>
  </si>
  <si>
    <t>"předpoklad:"12,0*50</t>
  </si>
  <si>
    <t>35,167*10 "Přepočtené koeficientem množství</t>
  </si>
  <si>
    <t>998018003</t>
  </si>
  <si>
    <t>Přesun hmot ruční pro budovy v do 24 m</t>
  </si>
  <si>
    <t>762</t>
  </si>
  <si>
    <t>Konstrukce tesařské</t>
  </si>
  <si>
    <t>762331941</t>
  </si>
  <si>
    <t>Vyřezání části střešní vazby průřezové plochy řeziva do 450 cm2 délky do 3 m</t>
  </si>
  <si>
    <t>"krokve:"4,4</t>
  </si>
  <si>
    <t>"námětky:"1,5</t>
  </si>
  <si>
    <t>762331951</t>
  </si>
  <si>
    <t>Vyřezání části střešní vazby průřezové plochy řeziva přes 450 cm2 délky do 3 m</t>
  </si>
  <si>
    <t>"pozednice:"12,0</t>
  </si>
  <si>
    <t>"kráčata:"3,4</t>
  </si>
  <si>
    <t>"vazný trám:"3,0</t>
  </si>
  <si>
    <t>762332934</t>
  </si>
  <si>
    <t>Montáž doplnění části střešní vazby z hranolů nehoblovaných průřezové plochy do 450 cm2</t>
  </si>
  <si>
    <t>"pásky:"4,6</t>
  </si>
  <si>
    <t>762332935</t>
  </si>
  <si>
    <t>Montáž doplnění části střešní vazby z hranolů nehoblovaných průřezové plochy do 600 cm2</t>
  </si>
  <si>
    <t>60500-R01</t>
  </si>
  <si>
    <t>Hranoly SM, I.j., ručně otesávané</t>
  </si>
  <si>
    <t>1,374*1,1 "Přepočtené koeficientem množství</t>
  </si>
  <si>
    <t>76235-R02</t>
  </si>
  <si>
    <t>Střešní vikýř - volské oko z hraněného řeziva povrchově ručně opracovaného</t>
  </si>
  <si>
    <t>76221-R03</t>
  </si>
  <si>
    <t>Obnova dřevěných schodů na půdu, ozáření, chemické ošetření, ztužení konstrukce, moření</t>
  </si>
  <si>
    <t>76221-R04</t>
  </si>
  <si>
    <t xml:space="preserve">Obnova žebříkových dřevěných schodů mezi  půdou oratoře a půdou presbyteria, náhrada schodů, zajištění provozní průchodnosti stavebnímzvětšením otvoru chemické ošetření</t>
  </si>
  <si>
    <t>762342811</t>
  </si>
  <si>
    <t>Demontáž laťování střech z latí osové vzdálenosti do 0,22 m</t>
  </si>
  <si>
    <t xml:space="preserve">střechy vč. střechy zakristie: </t>
  </si>
  <si>
    <t>"laťování pod bobrovku-šupiny:"300,0</t>
  </si>
  <si>
    <t>762342314</t>
  </si>
  <si>
    <t>Montáž laťování na střechách složitých sklonu do 60° osové vzdálenosti do 360 mm</t>
  </si>
  <si>
    <t>"plocha střechy:"300</t>
  </si>
  <si>
    <t>605141140</t>
  </si>
  <si>
    <t>řezivo jehličnaté latě střešní impregnované dl 4 m</t>
  </si>
  <si>
    <t>latě průřezu 60/40 mm pro laťování plochy střechy:</t>
  </si>
  <si>
    <t>2,4</t>
  </si>
  <si>
    <t>2,4*1,1 "Přepočtené koeficientem množství</t>
  </si>
  <si>
    <t>762342441</t>
  </si>
  <si>
    <t>Montáž lišt trojúhelníkových nebo kontralatí na střechách sklonu do 60°</t>
  </si>
  <si>
    <t>latě hřebenové a nárožní</t>
  </si>
  <si>
    <t>0,4</t>
  </si>
  <si>
    <t>0,4*1,1 "Přepočtené koeficientem množství</t>
  </si>
  <si>
    <t>762341210</t>
  </si>
  <si>
    <t>Montáž bednění střech rovných a šikmých sklonu do 60° z hrubých prken na sraz</t>
  </si>
  <si>
    <t>"námětek:"0,3*60,0</t>
  </si>
  <si>
    <t>"okapové prkno:"0,2*60</t>
  </si>
  <si>
    <t>60515-R05</t>
  </si>
  <si>
    <t xml:space="preserve">řezivo jehličnaté  prkno jakost I.-II. 2 - 3 cm impregnované</t>
  </si>
  <si>
    <t>0,3*1,1 "Přepočtené koeficientem množství</t>
  </si>
  <si>
    <t>60515-R06</t>
  </si>
  <si>
    <t>řezivo jehličnaté prkno jakost I.-II. 4 - 6 cm impregnované</t>
  </si>
  <si>
    <t>1*1,1 "Přepočtené koeficientem množství</t>
  </si>
  <si>
    <t>76234-R07</t>
  </si>
  <si>
    <t>Seříznutí fošny - námětku do trojúhelníkového tvaru</t>
  </si>
  <si>
    <t>"námětek:"60,0</t>
  </si>
  <si>
    <t>762395000</t>
  </si>
  <si>
    <t>Spojovací prostředky pro montáž krovu, bednění, laťování, světlíky, klíny</t>
  </si>
  <si>
    <t>2,42+0,44+0,33+1,1</t>
  </si>
  <si>
    <t>998762203</t>
  </si>
  <si>
    <t>Přesun hmot procentní pro kce tesařské v objektech v do 24 m</t>
  </si>
  <si>
    <t>76423-R01</t>
  </si>
  <si>
    <t>Střešní výlez pro krytinu prejzovou nebo vlnitou z titanzinkového plechu rozměru 600x600 mm s funkcí trvalého větrání pomocéí šikmého otevřeného krytu</t>
  </si>
  <si>
    <t>764341417</t>
  </si>
  <si>
    <t>Lemování rovných zdí střech s krytinou skládanou z TiZn předzvětralého plechu rš 670 mm</t>
  </si>
  <si>
    <t>"štít:"12,4</t>
  </si>
  <si>
    <t>764241467</t>
  </si>
  <si>
    <t>Oplechování úžlabí z TiZn předzvětralého plechu rš 670 mm</t>
  </si>
  <si>
    <t>6,0*2</t>
  </si>
  <si>
    <t>76421-R02</t>
  </si>
  <si>
    <t xml:space="preserve">Oplechování horních ploch a nadezdívek- podklad z Pz plechu, povrchvá vrstva olověný plech, oblý tvar, mechanicky kotvené rš  přes 800mm</t>
  </si>
  <si>
    <t>7,0</t>
  </si>
  <si>
    <t>764541405</t>
  </si>
  <si>
    <t>Žlab podokapní půlkruhový z TiZn předzvětralého plechu rš 330 mm</t>
  </si>
  <si>
    <t>"vrchní střecha:"50,5</t>
  </si>
  <si>
    <t>"spodní střecha:"9,5</t>
  </si>
  <si>
    <t>12,0*5+7,0*1</t>
  </si>
  <si>
    <t>764239510</t>
  </si>
  <si>
    <t>Lemování komínů z TiZn předzvětralého plechu na vlnité krytině</t>
  </si>
  <si>
    <t>"na střeše:"1,9</t>
  </si>
  <si>
    <t>"kolem hlavice:"0,75</t>
  </si>
  <si>
    <t>764521560</t>
  </si>
  <si>
    <t>Oplechování říms ze TiZn předzvětralého plechu rš 400 mm</t>
  </si>
  <si>
    <t>3,0</t>
  </si>
  <si>
    <t>764530540</t>
  </si>
  <si>
    <t>Oplechování zdí z TiZn předzvětralého plechu rš 500 mm</t>
  </si>
  <si>
    <t>4,5</t>
  </si>
  <si>
    <t>764001891</t>
  </si>
  <si>
    <t>Demontáž úžlabí do suti</t>
  </si>
  <si>
    <t>764002821</t>
  </si>
  <si>
    <t>Demontáž střešního výlezu do suti</t>
  </si>
  <si>
    <t>764002841</t>
  </si>
  <si>
    <t>Demontáž oplechování horních ploch zdí a nadezdívek do suti</t>
  </si>
  <si>
    <t>"štít"13,0</t>
  </si>
  <si>
    <t>"západní římsa:"10,0+0,8*2</t>
  </si>
  <si>
    <t>"římsa štítku:"4,0</t>
  </si>
  <si>
    <t>764004801</t>
  </si>
  <si>
    <t>Demontáž podokapního žlabu do suti</t>
  </si>
  <si>
    <t>764004861</t>
  </si>
  <si>
    <t>Demontáž svodu do suti</t>
  </si>
  <si>
    <t>67,0</t>
  </si>
  <si>
    <t>764002871</t>
  </si>
  <si>
    <t>Demontáž lemování zdí do suti</t>
  </si>
  <si>
    <t>12,4+5,2+1,6</t>
  </si>
  <si>
    <t>765</t>
  </si>
  <si>
    <t>Konstrukce pokrývačské</t>
  </si>
  <si>
    <t>765114065</t>
  </si>
  <si>
    <t>Krytina keramická prejzová malý prejz režný sklonu do 30° do malty</t>
  </si>
  <si>
    <t>včetně krytiny nároží</t>
  </si>
  <si>
    <t>300,0</t>
  </si>
  <si>
    <t>materiál vč. ztratného:</t>
  </si>
  <si>
    <t>malý prejz - spodní režná: 4951 ks</t>
  </si>
  <si>
    <t>malý prejz - horní režná: 5002 ks</t>
  </si>
  <si>
    <t>speciální pokrývačská malta</t>
  </si>
  <si>
    <t>ostatní materiál</t>
  </si>
  <si>
    <t>76511-R01</t>
  </si>
  <si>
    <t>Montáž krytiny keramické prejzové - příplatek za sklon přes 30°</t>
  </si>
  <si>
    <t>300,00</t>
  </si>
  <si>
    <t>765191011</t>
  </si>
  <si>
    <t>Montáž pojistné hydroizolační fólie kladené ve sklonu do 30° volně na krokve</t>
  </si>
  <si>
    <t>"volská oka:"2,5*3,0*4</t>
  </si>
  <si>
    <t>"námětky:"50,5*1,2</t>
  </si>
  <si>
    <t>28329-R02</t>
  </si>
  <si>
    <t>Fólie podstřešní pojistná se spojovací páskou</t>
  </si>
  <si>
    <t>90,6*1,05 "Přepočtené koeficientem množství</t>
  </si>
  <si>
    <t>76511-R03</t>
  </si>
  <si>
    <t>Krytina keramická prejzová hřeben z malých prejzů režných větrací, včetně držáků latě, větracího pásu a dalších doplňků</t>
  </si>
  <si>
    <t>hřeben</t>
  </si>
  <si>
    <t>17,0</t>
  </si>
  <si>
    <t>76521-R04</t>
  </si>
  <si>
    <t>Krytina keramická prejzová malý prejz režný na zdech do malty šířky do 800 mm</t>
  </si>
  <si>
    <t>6,0</t>
  </si>
  <si>
    <t>765111801</t>
  </si>
  <si>
    <t>Demontáž krytiny keramické drážkové sklonu do 30° na sucho do suti</t>
  </si>
  <si>
    <t>765111811</t>
  </si>
  <si>
    <t>Příplatek k demontáži krytiny keramické drážkové do suti za sklon přes 30°</t>
  </si>
  <si>
    <t>765111861</t>
  </si>
  <si>
    <t>Demontáž krytiny keramické hřebenů a nároží sklonu do 30° na sucho do suti</t>
  </si>
  <si>
    <t>17,0+33,0</t>
  </si>
  <si>
    <t>998765203</t>
  </si>
  <si>
    <t>Přesun hmot procentní pro krytiny skládané v objektech v do 24 m</t>
  </si>
  <si>
    <t>783</t>
  </si>
  <si>
    <t>Dokončovací práce - nátěry</t>
  </si>
  <si>
    <t>78300-R01</t>
  </si>
  <si>
    <t>Ošetření dřevěné konstrukce krovu - odstranění a osekání kůry</t>
  </si>
  <si>
    <t>20,0</t>
  </si>
  <si>
    <t>78300-R02</t>
  </si>
  <si>
    <t>Očištění dřevěné konstrukce krovu mechanicky, stlačeným vzduchem</t>
  </si>
  <si>
    <t>465,0</t>
  </si>
  <si>
    <t>783213121</t>
  </si>
  <si>
    <t>Napouštěcí dvojnásobný syntetický biocidní nátěr tesařských konstrukcí zabudovaných do konstrukce</t>
  </si>
  <si>
    <t>78300-R03</t>
  </si>
  <si>
    <t>Tlaková injektáž trojnásobná</t>
  </si>
  <si>
    <t>3,50</t>
  </si>
  <si>
    <t>78300-R04</t>
  </si>
  <si>
    <t>Ošerření zdiva trojnásobné</t>
  </si>
  <si>
    <t>762083121</t>
  </si>
  <si>
    <t>Impregnace řeziva proti dřevokaznému hmyzu, houbám a plísním máčením třída ohrožení 1 a 2</t>
  </si>
  <si>
    <t>"viz konstrukce tesařské:" 1,21</t>
  </si>
  <si>
    <t>799.5</t>
  </si>
  <si>
    <t>Restaurování kovových předmětů pevně zabudovaných</t>
  </si>
  <si>
    <t>R21</t>
  </si>
  <si>
    <t>Restaurování železného kříže ve. 1,2/0,7 m umístěného nad štítem kaple. Restaurátor s povolením k restaurování dle zákona č. 20/1987 Sb.</t>
  </si>
  <si>
    <t>Demontáž, snesení kříže</t>
  </si>
  <si>
    <t xml:space="preserve">Korozní produkty železa budou z povrchu odstraněny mechanicky tryskáním sklěněnou batolinou, </t>
  </si>
  <si>
    <t>povrch stabilizován roztokem taninu s kyselinou fosforečnou, vysušení při 100°C</t>
  </si>
  <si>
    <t>po vysušení bude povrch zakonzervován venkovní povrchovou ůpravou</t>
  </si>
  <si>
    <t>doplnění chybějících částí včetně nalezených v interiéru</t>
  </si>
  <si>
    <t>záře středu bude pozlacena</t>
  </si>
  <si>
    <t>zpětná montáž</t>
  </si>
  <si>
    <t>SO 03 - Interier</t>
  </si>
  <si>
    <t xml:space="preserve">    61.1 - Úpravy povrchů vnitřní - restaurování štukatury stropu a říms</t>
  </si>
  <si>
    <t xml:space="preserve">    61.2 - Úpravy povrchů vnitřní - restaurování vnitřních omítek stěn</t>
  </si>
  <si>
    <t xml:space="preserve">    94 - Lešení a stavební výtahy</t>
  </si>
  <si>
    <t>PSV - Restaurátorské práce</t>
  </si>
  <si>
    <t xml:space="preserve">    799.1 - Restaurování malovaných ornamentů</t>
  </si>
  <si>
    <t xml:space="preserve">    799.2 - Restaurování kamenných prvků</t>
  </si>
  <si>
    <t xml:space="preserve">    799.3 - Restaurování oltářů, kazatelny, varhan</t>
  </si>
  <si>
    <t xml:space="preserve">    799.4 - Oprava dalších dřevěných prvků nemovitosti</t>
  </si>
  <si>
    <t xml:space="preserve">    799.6 - Podlaha oratoř a kůr</t>
  </si>
  <si>
    <t>61.1</t>
  </si>
  <si>
    <t>Úpravy povrchů vnitřní - restaurování štukatury stropu a říms</t>
  </si>
  <si>
    <t>61100-R01</t>
  </si>
  <si>
    <t>Sejmutí hlinkové výmalby z ploch štukatury říms a stropu a odstranění vysprávek stávající omítky</t>
  </si>
  <si>
    <t>500,0</t>
  </si>
  <si>
    <t>61100-R02</t>
  </si>
  <si>
    <t>Odsolení ploch štukatury říms a stropu</t>
  </si>
  <si>
    <t>50,0</t>
  </si>
  <si>
    <t>61100-R03</t>
  </si>
  <si>
    <t>Hloubkové zpevnění ponechaných uvolněných částí štuku</t>
  </si>
  <si>
    <t>61100-R04</t>
  </si>
  <si>
    <t>Doplnění zttracené modelace štukatury</t>
  </si>
  <si>
    <t>61100-R05</t>
  </si>
  <si>
    <t>Barevné sjednocení štukatury stropu a říms</t>
  </si>
  <si>
    <t>61.2</t>
  </si>
  <si>
    <t>Úpravy povrchů vnitřní - restaurování vnitřních omítek stěn</t>
  </si>
  <si>
    <t>61200-R01</t>
  </si>
  <si>
    <t>Sejmutí hlinkové výmalby z ploch omítek stěn a odstranění vysprávek stávající omítky</t>
  </si>
  <si>
    <t>61200-R02</t>
  </si>
  <si>
    <t>Hloubkové zpevnění ponechaných vápenných omítek stěn</t>
  </si>
  <si>
    <t>700,0</t>
  </si>
  <si>
    <t>61200-R03</t>
  </si>
  <si>
    <t>Oprava vápenných omítek stěn štukových - doplnění ploch odstraněné a chybějící omítky</t>
  </si>
  <si>
    <t>61200-R04</t>
  </si>
  <si>
    <t>Barevné sjednocení ploch stěn a stropu</t>
  </si>
  <si>
    <t>1000,0</t>
  </si>
  <si>
    <t>Lešení a stavební výtahy</t>
  </si>
  <si>
    <t>943111112</t>
  </si>
  <si>
    <t>Montáž lešení prostorového trubkového lehkého bez podlah zatížení do 200 kg/m2 v do 20 m</t>
  </si>
  <si>
    <t>13,0*6,8*9,2+5,1*4,1*8,0+3,2*3,3*3,0</t>
  </si>
  <si>
    <t>943111212</t>
  </si>
  <si>
    <t>Příplatek k lešení prostorovému trubkovému lehkému bez podlah v do 20 m za první a ZKD den použití</t>
  </si>
  <si>
    <t>1012,24*180</t>
  </si>
  <si>
    <t>949211112</t>
  </si>
  <si>
    <t>Montáž lešeňové podlahy s příčníky pro trubková lešení v do 25 m</t>
  </si>
  <si>
    <t>13*6,8*5+5,1*4,1*4+3,2*3,3*2</t>
  </si>
  <si>
    <t>949211211</t>
  </si>
  <si>
    <t>Příplatek k lešeňové podlaze s příčníky pro trubková lešení za první a ZKD den použití</t>
  </si>
  <si>
    <t>546,76*6</t>
  </si>
  <si>
    <t>943111812</t>
  </si>
  <si>
    <t>Demontáž lešení prostorového trubkového lehkého bez podlah zatížení do 200 kg/m2 v do 20 m</t>
  </si>
  <si>
    <t>949211812</t>
  </si>
  <si>
    <t>Demontáž lešeňové podlahy s příčníky pro trubková lešení v do 25 m</t>
  </si>
  <si>
    <t>94300-R01</t>
  </si>
  <si>
    <t>Mimostaveništní doprava lešenových prvků na stavbu, zpětný odvoz</t>
  </si>
  <si>
    <t>soubor</t>
  </si>
  <si>
    <t>997013215</t>
  </si>
  <si>
    <t>Vnitrostaveništní doprava suti a vybouraných hmot pro budovy v do 18 m ručně</t>
  </si>
  <si>
    <t>22,5*10 'Přepočtené koeficientem množství</t>
  </si>
  <si>
    <t>Restaurátorské práce</t>
  </si>
  <si>
    <t>799.1</t>
  </si>
  <si>
    <t>Restaurování malovaných ornamentů</t>
  </si>
  <si>
    <t>R01</t>
  </si>
  <si>
    <t>Restaurování ornamentů nástěnných svícnů</t>
  </si>
  <si>
    <t>Restaurování ornamentů nástěnných svícnů a světicích křížů. Viz PD interier SO 03 a příloha SO restaurátorský průzkum.</t>
  </si>
  <si>
    <t xml:space="preserve">- každý střed 14 nástěnných svícnů zdobí červenohnědý rovnoramenný křížek s  trojlistými   konci</t>
  </si>
  <si>
    <t>- spodní okolí kříže rámují do půlkruhu překřížené ratolesti</t>
  </si>
  <si>
    <t>Restaurování ornamentů 7 ozdobných kruhových světicích křížů</t>
  </si>
  <si>
    <t>- rostlinné kruhové ornamenty s kříži v převládající modréa zelené barvě</t>
  </si>
  <si>
    <t xml:space="preserve">   (dočištění, fixace a retuš)</t>
  </si>
  <si>
    <t>799.2</t>
  </si>
  <si>
    <t>Restaurování kamenných prvků</t>
  </si>
  <si>
    <t>R02</t>
  </si>
  <si>
    <t>Restaurování žulového náhrobku Krištofa Malowitze včetně doplnění kovanných úchytů</t>
  </si>
  <si>
    <t xml:space="preserve">Viz PD interier SO 03 a příloha SO karta restaurátorského  průzkumu.</t>
  </si>
  <si>
    <t xml:space="preserve">Včetně povrchové barevné úpravy (s vyvzorkováním) </t>
  </si>
  <si>
    <t>výška 2020 mm, šířka 1120 mm, hloubka 160 mm</t>
  </si>
  <si>
    <t>R03</t>
  </si>
  <si>
    <t>Restaurování žulového chórového zábradlí - balustráda</t>
  </si>
  <si>
    <t>Viz PD interier SO 03 a příloha SO karta restaurátorského průzkumu.</t>
  </si>
  <si>
    <t>Rozměry: 2x výška 840 mm, šířka 1450 mm, hloubka 340 mm</t>
  </si>
  <si>
    <t>R04</t>
  </si>
  <si>
    <t>Restaurování žulové kropenky</t>
  </si>
  <si>
    <t xml:space="preserve">rozměry:  výška 150 mm, šířka 300 mm</t>
  </si>
  <si>
    <t>799.3</t>
  </si>
  <si>
    <t>Restaurování oltářů, kazatelny, varhan</t>
  </si>
  <si>
    <t>R05</t>
  </si>
  <si>
    <t>Restaurování hlavního oltáře včetně menzy, bočních oltářů, a kazatrelny - korpusy a architektura bez sochařské výzdoby</t>
  </si>
  <si>
    <t>Navázání na provedenou I.etapu restaurování (petrifikace) rok 2015.</t>
  </si>
  <si>
    <t>- včetně demontáže, převozu do dílny a opětovné montáže, včetně lešení</t>
  </si>
  <si>
    <t xml:space="preserve">Demontáž a montáž, inventarizace čtrnáct dní, včetně převozu. </t>
  </si>
  <si>
    <t>Ozáření, petrifikace, konstrukční opravy, snímání přemaleb.</t>
  </si>
  <si>
    <t>Obnovení politury.</t>
  </si>
  <si>
    <t>Restaurování a dořezby chybějících částí řezeb, restaurování poškozeného zlacení</t>
  </si>
  <si>
    <t>R06</t>
  </si>
  <si>
    <t>Hlavní oltář,sochy - Restaurování skulptury Panny Marie z hlavního oltáře</t>
  </si>
  <si>
    <t xml:space="preserve">Demontáž, fixace uvolněných vrstev, ozáření, petrifikace, zpevnění korpusu, snímání přemaleb, vyjmutí nevhodných doplňků, </t>
  </si>
  <si>
    <t xml:space="preserve">doplnění zničených partií ve dřevě, tmelení, křídování a broušení, retuše a rekonstrukce zlacení a stříbření drapérií, retuš polychromie, </t>
  </si>
  <si>
    <t>závěrečné pakostování,</t>
  </si>
  <si>
    <t>montáž</t>
  </si>
  <si>
    <t>R07</t>
  </si>
  <si>
    <t xml:space="preserve">Hlavní oltář,sochy - Restaurování velkého pravého a levého anděla  z hlavního oltáře</t>
  </si>
  <si>
    <t xml:space="preserve">Fixace uvolněných vrstev, ozáření, petrifikace, zpevnění korpusu, snímání přemaleb, vyjmutí nevhodných doplňků, </t>
  </si>
  <si>
    <t>R08</t>
  </si>
  <si>
    <t>Hlavní oltář, sochy - Restaurování skulptury tří menších andělů z hlavního oltáře</t>
  </si>
  <si>
    <t>R09</t>
  </si>
  <si>
    <t>Oltář Sv. Kříže,sochy - Restaurování sousoší Svatého kříže - postavy Krista a Maří Magdalské</t>
  </si>
  <si>
    <t>R10</t>
  </si>
  <si>
    <t>Oltář Piety, sochy - Restaurování sousoší Piety z oltáře Piety - postavy Krista a Marie</t>
  </si>
  <si>
    <t>R11</t>
  </si>
  <si>
    <t>Oltář Piety, sochy - Restaurování sochy Andílek z oltáře Piety</t>
  </si>
  <si>
    <t>R12</t>
  </si>
  <si>
    <t>Restaurování čtyř maleb apoštolů a tří erbů na kazatelně</t>
  </si>
  <si>
    <t xml:space="preserve">Fixace uvolněných barevných, zpevnění korpusu,  vyjmutí nevhodných doplňků, </t>
  </si>
  <si>
    <t xml:space="preserve">tmelení, retuš malby, </t>
  </si>
  <si>
    <t>R13</t>
  </si>
  <si>
    <t>Restaurování zlacených maleb na kazatelně</t>
  </si>
  <si>
    <t xml:space="preserve">Demontáž, petrifikace, dořezby, tmelení, křídování, retuše a rekonstrukce zlacení </t>
  </si>
  <si>
    <t>R14</t>
  </si>
  <si>
    <t>Součinnost při odborném rozložení a uložení stroje varhan a přemístění z kostela</t>
  </si>
  <si>
    <t>R15</t>
  </si>
  <si>
    <t>Restaurování varhanní skříně</t>
  </si>
  <si>
    <t>Povrchová úprava - předzpevnění uvolněné polychromie na řezbách, sejmutí přemaleb, tmelení a křídování, retuše</t>
  </si>
  <si>
    <t>R15a</t>
  </si>
  <si>
    <t>Restaurování varhanního stroje</t>
  </si>
  <si>
    <t>731010946</t>
  </si>
  <si>
    <t>Viz PD zpracovaná MgA Daliborem Michkem.</t>
  </si>
  <si>
    <t>Restaurátor s povolením k restaurování dle zákona č. 20/1987 Sb.kvalifikační předpoklady dle podmínek soutěže.</t>
  </si>
  <si>
    <t>Rozebrání, dohledání a převoz dílů skříně a stroje</t>
  </si>
  <si>
    <t>Základní očištění, konservace a vstupní dokumentace dílů skříně a stroje</t>
  </si>
  <si>
    <t>Restaurování, doplnění a konservace těla skříně</t>
  </si>
  <si>
    <t>Projekce a výroba dvojice víceskladových klínových měchů do postamentu</t>
  </si>
  <si>
    <t>Projekce a výroba klínového měchu, regulátoru a vzduchovodu</t>
  </si>
  <si>
    <t>Tichoběžný ventilátor v tlumicí skříni</t>
  </si>
  <si>
    <t>Roztřídění, zhodnocení stavu a podrobná dokumentace kovových píšťal</t>
  </si>
  <si>
    <t>Roztřídění, zhodnocení stavu a podrobná dokumentace dřevěných píšťal</t>
  </si>
  <si>
    <t>Restaurování a rekonstrukce kovových píšťal včetně prospektu</t>
  </si>
  <si>
    <t>Restaurování a rekonstrukce dřevěných píšťal</t>
  </si>
  <si>
    <t>Restaurování vzdušnice</t>
  </si>
  <si>
    <t>Restaurování píšťalnic</t>
  </si>
  <si>
    <t>Restaurování a rekonstrukce stoliček a stojánků, osazení píšťal</t>
  </si>
  <si>
    <t>Rekonstrukce klaviatury podle dobových vzorů</t>
  </si>
  <si>
    <t>Předintonace a předladění kovových píšťal</t>
  </si>
  <si>
    <t>Předintonace a předladění dřevěných píšťal</t>
  </si>
  <si>
    <t>Sestavení nástroje v montážní dílně, intonace a ladění</t>
  </si>
  <si>
    <t>Převoz a montáž varhan v kostele, korekce intonace a ladění</t>
  </si>
  <si>
    <t>Podrobná textová a fotografická dokumentace restaurování a finálního stavu dílů</t>
  </si>
  <si>
    <t>Restaurátorská zpráva včetně tisku a vazby</t>
  </si>
  <si>
    <t>799.4</t>
  </si>
  <si>
    <t>Oprava dalších dřevěných prvků nemovitosti</t>
  </si>
  <si>
    <t>R16</t>
  </si>
  <si>
    <t>Dřevěné schody do oratoře</t>
  </si>
  <si>
    <t>Viz PD příloha SO 03 restaurátorský průzkum .</t>
  </si>
  <si>
    <t>Pod dohledem restaurátora s povolením k restaurování dle zákona č. 20/1987 Sb.</t>
  </si>
  <si>
    <t xml:space="preserve">Ozáření, chemické ošetření, ztužení konstrukce, voskování </t>
  </si>
  <si>
    <t>R17</t>
  </si>
  <si>
    <t>Dřevěné schody na kůr</t>
  </si>
  <si>
    <t>R18</t>
  </si>
  <si>
    <t>Obnova dřevěného pódia za varhanami na kůru</t>
  </si>
  <si>
    <t>Rozměry: 1,1/1,2 m, výška 0,16 m</t>
  </si>
  <si>
    <t>Konstrukční oprava, povrchová úprava</t>
  </si>
  <si>
    <t>R19</t>
  </si>
  <si>
    <t>Obnova dřevěného kůrového zábradlí</t>
  </si>
  <si>
    <t>Rozměry: celková dl. 7,6 m, tl. 50 mm</t>
  </si>
  <si>
    <t>Vrchní krycí dřevěná deska zábradlí, 4x zalomená, 5 částí</t>
  </si>
  <si>
    <t>konstrukční oprava, povrchová úprava</t>
  </si>
  <si>
    <t>R20</t>
  </si>
  <si>
    <t>Dřevěná část kůrového zábradlí (balkone k s varhanami )</t>
  </si>
  <si>
    <t>Rozměry: celková dl. 1,2+1,7+1,2 m, v. 0,9 m, tl. 0,2 m</t>
  </si>
  <si>
    <t>Konstrukční oprava, povrchová úprava, konstrukční obnova napojení zděné části zábradlí na dřevěné</t>
  </si>
  <si>
    <t>Restaurování nástěnných zvonečků</t>
  </si>
  <si>
    <t xml:space="preserve">Korozní produkty železa budou z povrchu hrazdičky odstraněny mechanicky tryskáním sklěněnou batolinou, </t>
  </si>
  <si>
    <t>po vysušení bude povrch zakonzervován mikrokrystalickým voskem</t>
  </si>
  <si>
    <t xml:space="preserve">korozní produkty z povrchu zvonku odstraněny chemicky v roztoku kyseliny sírové </t>
  </si>
  <si>
    <t>po oplachu v destilované vodě bude povrch zakonzervován</t>
  </si>
  <si>
    <t>R22</t>
  </si>
  <si>
    <t>Restaurování nástěnných svícnů</t>
  </si>
  <si>
    <t xml:space="preserve">Odstranění korozních produktů železa suchou cestou tryskáním balotinou </t>
  </si>
  <si>
    <t xml:space="preserve">povrch stabilizován roztokem taninu s kyselinou fosforečnou a vysušení při 100°C </t>
  </si>
  <si>
    <t>konzervace povrchu provedena lakováním paraloidem B72</t>
  </si>
  <si>
    <t>799.6</t>
  </si>
  <si>
    <t>Podlaha oratoř a kůr</t>
  </si>
  <si>
    <t>R23</t>
  </si>
  <si>
    <t>Restaurování cihelné podlahy oratoře</t>
  </si>
  <si>
    <t>Rozebrání stávající podhlahy, odstranění podkladu v potřebném rozsahu,</t>
  </si>
  <si>
    <t>Restaurování zachovalých cihel 140/190/65 mm s doplněním,</t>
  </si>
  <si>
    <t>kladení na šířku do maltového lože,</t>
  </si>
  <si>
    <t>závěrečná politura a voskování</t>
  </si>
  <si>
    <t>12,2</t>
  </si>
  <si>
    <t>R24</t>
  </si>
  <si>
    <t>Restaurování cihelné podlahy kůru</t>
  </si>
  <si>
    <t xml:space="preserve">kladení na šířku do maltového lože </t>
  </si>
  <si>
    <t>včetně zakřiveného schodu z cihel na výšku u točitého schodiště - délka 2,5 m</t>
  </si>
  <si>
    <t>SO 04 - Exterier</t>
  </si>
  <si>
    <t xml:space="preserve">    62 - Úprava povrchů vnější - obnova vnějšího pláště kaple.</t>
  </si>
  <si>
    <t xml:space="preserve">    799.1 - Restaurování fasádních prvků</t>
  </si>
  <si>
    <t xml:space="preserve">    782 - Dokončovací práce - obklady z kamene</t>
  </si>
  <si>
    <t>Úprava povrchů vnější - obnova vnějšího pláště kaple.</t>
  </si>
  <si>
    <t>62200-R01</t>
  </si>
  <si>
    <t>Odsolení západního štítu a spodních partií fasády</t>
  </si>
  <si>
    <t>100,0</t>
  </si>
  <si>
    <t>62200-R02</t>
  </si>
  <si>
    <t>Sejmutí druhotné štukové vrstvy a odstranění vysprávek stávající omítky</t>
  </si>
  <si>
    <t>760,0</t>
  </si>
  <si>
    <t>62200-R03</t>
  </si>
  <si>
    <t>Hloubkové zpevnění ponechaných vápenných omítek stěn, římsy a štítu</t>
  </si>
  <si>
    <t>62200-R04</t>
  </si>
  <si>
    <t xml:space="preserve">Oprava vápenných omítek stěn, římsy a štítu  - doplnění ploch odstraněné a chybějící omítky</t>
  </si>
  <si>
    <t>260,0</t>
  </si>
  <si>
    <t>62200-R05</t>
  </si>
  <si>
    <t>Štukování omítek stěn, římsy a štítu</t>
  </si>
  <si>
    <t>760,0+3,0</t>
  </si>
  <si>
    <t>62200-R06</t>
  </si>
  <si>
    <t>Nátěr fasád modifikovaným vápnem</t>
  </si>
  <si>
    <t>763</t>
  </si>
  <si>
    <t>60000-R07</t>
  </si>
  <si>
    <t>Odstranění zvonku z východní fasády</t>
  </si>
  <si>
    <t>941111112</t>
  </si>
  <si>
    <t>Montáž lešení řadového trubkového lehkého s podlahami zatížení do 200 kg/m2 š do 0,9 m v do 25 m</t>
  </si>
  <si>
    <t>(20,5*2+11,7+2,8+0,9*8)*10,5+(9,0+0,9*2)*15,0+9,0*3,0</t>
  </si>
  <si>
    <t>941111212</t>
  </si>
  <si>
    <t>Příplatek k lešení řadovému trubkovému lehkému s podlahami š 0,9 m v 25 m za první a ZKD den použití</t>
  </si>
  <si>
    <t>847,35*180</t>
  </si>
  <si>
    <t>944611111</t>
  </si>
  <si>
    <t>Montáž ochranné plachty z textilie z umělých vláken</t>
  </si>
  <si>
    <t>(20,5*2+11,7+2,8+0,9*8)*11,7+(9,0+0,9*2)*16,2</t>
  </si>
  <si>
    <t>944611211</t>
  </si>
  <si>
    <t>Příplatek k ochranné plachtě za první a ZKD den použití</t>
  </si>
  <si>
    <t>908,55*180</t>
  </si>
  <si>
    <t>941111812</t>
  </si>
  <si>
    <t>Demontáž lešení řadového trubkového lehkého s podlahami zatížení do 200 kg/m2 š do 0,9 m v do 25 m</t>
  </si>
  <si>
    <t>944611811</t>
  </si>
  <si>
    <t>Demontáž ochranné plachty z textilie z umělých vláken</t>
  </si>
  <si>
    <t>94300-R011</t>
  </si>
  <si>
    <t>19*10 'Přepočtené koeficientem množství</t>
  </si>
  <si>
    <t>Restaurování fasádních prvků</t>
  </si>
  <si>
    <t>R011</t>
  </si>
  <si>
    <t>Restaurování prvků na fasádě - štukový reliéf Panny Marie Bolestné</t>
  </si>
  <si>
    <t>Viz PD Exterier SO 04 a příloha SO restaurátorský průzkum.</t>
  </si>
  <si>
    <t xml:space="preserve">Pod dohledem restaurátora s povolením k restaurování dle zákona č. 20/1987 Sb. </t>
  </si>
  <si>
    <t>podrobný průzkum - vzorky barevnosti.</t>
  </si>
  <si>
    <t>- západní strana kostela</t>
  </si>
  <si>
    <t>- rozměry: výška 2,3 m, šířka 1,23 m</t>
  </si>
  <si>
    <t xml:space="preserve">- očištění, lokální zpevnění, tmelení a modelace,  </t>
  </si>
  <si>
    <t xml:space="preserve">  barevné sjednocení</t>
  </si>
  <si>
    <t>R012</t>
  </si>
  <si>
    <t>Restaurování kamenných žulových erbů</t>
  </si>
  <si>
    <t xml:space="preserve">Viz PD Exterier SO 04 a příloha  karta restaurátorského  průzkumu. </t>
  </si>
  <si>
    <t>Restaurátor s povolením k k restaurování dle zákona č. 20/1987 Sb.</t>
  </si>
  <si>
    <t>- západní strana kostela,</t>
  </si>
  <si>
    <t>- rozměry: výška 0,79 m, šířka 1,68 m</t>
  </si>
  <si>
    <t>- bez demontáže</t>
  </si>
  <si>
    <t>- očištění, lokální zpevnění, tmelení a doplnění modlace</t>
  </si>
  <si>
    <t>- barevné sjednocení</t>
  </si>
  <si>
    <t>782</t>
  </si>
  <si>
    <t>Dokončovací práce - obklady z kamene</t>
  </si>
  <si>
    <t>78213-R01</t>
  </si>
  <si>
    <t>Montáž obkladu kámen tvrdý stěn desky tloušťky 40 nebo 50 mm, včetně finální povrchové úpravy - nátěru soklu</t>
  </si>
  <si>
    <t xml:space="preserve">včetně dodávky a osazení kotev, požadován vzorek opracování kamene i nátěru </t>
  </si>
  <si>
    <t>plocha:</t>
  </si>
  <si>
    <t xml:space="preserve">polhed jižní, východní, severní, západní </t>
  </si>
  <si>
    <t>4,2+0,1+9,1+0,2+5,5+2,3+4,3+1,2+3,2+8,0+0,3+4,0+0,1+3,0+0,6+3,0+0,6+3,3</t>
  </si>
  <si>
    <t>58382-R02</t>
  </si>
  <si>
    <t>deska obkladová, žula, tl 5 - typ G 682 L</t>
  </si>
  <si>
    <t>včetně dopravy, prořezu</t>
  </si>
  <si>
    <t>998782201</t>
  </si>
  <si>
    <t>Přesun hmot procentní pro obklady kamenné v objektech v do 6 m</t>
  </si>
  <si>
    <t>SO 05 - Výplně otvorů</t>
  </si>
  <si>
    <t xml:space="preserve">      766.1 - Obnova oken</t>
  </si>
  <si>
    <t xml:space="preserve">      766.2 - Restaurování, obnova dveří - kopie</t>
  </si>
  <si>
    <t xml:space="preserve">    799.7 - Restaurování kování dveří</t>
  </si>
  <si>
    <t>764246406</t>
  </si>
  <si>
    <t>Oplechování parapetů rovných mechanicky kotvené z Pz podkladového plechu, povrchová plocha olověný plech rš 500 mm</t>
  </si>
  <si>
    <t>"slepá okna:"0,5*1,2*2</t>
  </si>
  <si>
    <t>764246407</t>
  </si>
  <si>
    <t>Oplechování parapetů rovných mechanicky kotvené z Pz podkladového plechu, povrchová plocha olověný plech rš 670 mm</t>
  </si>
  <si>
    <t>"okna:"0,670*1,2*12</t>
  </si>
  <si>
    <t>766.1</t>
  </si>
  <si>
    <t>Obnova oken</t>
  </si>
  <si>
    <t>766-R01</t>
  </si>
  <si>
    <t>Dřevěné okno 1100/2100 mm, včetně kování, vnitřní i vnější okapnice - dodávka, montáž</t>
  </si>
  <si>
    <t>- nátěr</t>
  </si>
  <si>
    <t>- větrání dle počasí - napojeno na servomotory-viz el.</t>
  </si>
  <si>
    <t>766-R02</t>
  </si>
  <si>
    <t>Dřevěné okno 1100/1650 mm, včetně kování, vnitřní i vnější okapnice - dodávka, montáž</t>
  </si>
  <si>
    <t>- materiál - měkké dřevo</t>
  </si>
  <si>
    <t>- provedení - pevný středový sloupek</t>
  </si>
  <si>
    <t>- 4 otevíravé tabulky</t>
  </si>
  <si>
    <t>- otevírání mechanické</t>
  </si>
  <si>
    <t>766-R03</t>
  </si>
  <si>
    <t>Dřevěné okno 1100/1250 mm, včetně kování, vnitřní i vnější okapnice - dodávka, montáž</t>
  </si>
  <si>
    <t>- 2 otevíravé tabulková křídla</t>
  </si>
  <si>
    <t>- větrání pomocí servomotorků</t>
  </si>
  <si>
    <t>766-R04</t>
  </si>
  <si>
    <t>Dřevěné okno 900/1000 mm, včetně kování, vnitřní i vnější okapnice - dodávka, montáž</t>
  </si>
  <si>
    <t>766-R05</t>
  </si>
  <si>
    <t>Dřevěné okno kruhové - tvar elipsy 1000/1300 mm, včetně kování, vnitřní i vnější okapnice - dodávka, montáž</t>
  </si>
  <si>
    <t>766-R06</t>
  </si>
  <si>
    <t>Restaurování barokního okna oratoře 1550/1250 mm</t>
  </si>
  <si>
    <t>Viz PD výplně otvorů SO 05.</t>
  </si>
  <si>
    <t xml:space="preserve">Původní jednoduché okno </t>
  </si>
  <si>
    <t>Postup:</t>
  </si>
  <si>
    <t>Průzkum povrchové úpravy, demontíž okna, očištění a konzervace,</t>
  </si>
  <si>
    <t>nová povrchová úprava, montáž</t>
  </si>
  <si>
    <t>766.2</t>
  </si>
  <si>
    <t>Restaurování, obnova dveří - kopie</t>
  </si>
  <si>
    <t>766-R07</t>
  </si>
  <si>
    <t>Restaurování dveří, bez kování</t>
  </si>
  <si>
    <t>Viz výplně otvorů SO 05</t>
  </si>
  <si>
    <t>- dveře východní vstupní</t>
  </si>
  <si>
    <t>- dveře jižní vstupní</t>
  </si>
  <si>
    <t>- dveře mezi sakristií a prebytářem</t>
  </si>
  <si>
    <t>- dveře na oratoř</t>
  </si>
  <si>
    <t>- dvířka na půdu na oratoři</t>
  </si>
  <si>
    <t>- dveře na kůr</t>
  </si>
  <si>
    <t>- dveře ve východní stěně sakristie</t>
  </si>
  <si>
    <t>766-R08</t>
  </si>
  <si>
    <t>Venkovní dřevěné dveře, bez kování, 1000/2000 mm - dodávka, montáž</t>
  </si>
  <si>
    <t xml:space="preserve">- kopie dveří severního bočního vstupu </t>
  </si>
  <si>
    <t>- provedení dle předlohy dochovaných dveří jižního bočního vstupu</t>
  </si>
  <si>
    <t>766-R09</t>
  </si>
  <si>
    <t>Venkovní hlavní vstupní dveře dvoukřídlové dřevěné dveře mm, bez kování, 1600/3100 mm - dodávka, montáž</t>
  </si>
  <si>
    <t>- kopie dveří rámové konstrukce</t>
  </si>
  <si>
    <t>766-R10</t>
  </si>
  <si>
    <t>Svlakové malé dveře včetně dřevěné zárubně, 600/1500 mm, včetně kovaného kování, povrchová úprava a materiál dle původních - dodávka, montáž</t>
  </si>
  <si>
    <t>767-R01</t>
  </si>
  <si>
    <t>Renovace mříže okna do sakristie , rozměry 800/900 mm</t>
  </si>
  <si>
    <t>767-R02</t>
  </si>
  <si>
    <t>Kovaná mříž se síťkou k průduchu z hrobky osazená do kamenného soklu, velijost 250/300 mm</t>
  </si>
  <si>
    <t>767-r03</t>
  </si>
  <si>
    <t>Vnitřní vodotěsné plechové žlaby pod okny pro odpaření kondenzátu, žárově zinkované nátěr , zapuštěny do zdiva pod okny, obdélník. průřez 80/100 mm</t>
  </si>
  <si>
    <t>1,11*9+1,08*1+0,89*1+1,25*1</t>
  </si>
  <si>
    <t>Restaurování žulového ostění - dveře mezi sakristií a presbytářem včetně nátěru</t>
  </si>
  <si>
    <t>Viz PD výplně otvorů SO 05.a příloha karta resturátorského průzkumu .</t>
  </si>
  <si>
    <t xml:space="preserve">rozměry:  </t>
  </si>
  <si>
    <t>1960/1360/200 mm</t>
  </si>
  <si>
    <t>R013</t>
  </si>
  <si>
    <t>Restaurování žulového ostění - dveře východní vstupní mezi sakristií a presbytářem včetně nátěru</t>
  </si>
  <si>
    <t>R014</t>
  </si>
  <si>
    <t>Restaurování žulového ostění - dveře severní vstupní mezi sakristií a presbytářem včetně nátěru</t>
  </si>
  <si>
    <t>2200/1350/170 mm</t>
  </si>
  <si>
    <t>R015</t>
  </si>
  <si>
    <t>Restaurování žulového ostění - dveře jižní vstupní mezi sakristií a presbytářem včetně nátěru</t>
  </si>
  <si>
    <t>2300/1390/170 mm</t>
  </si>
  <si>
    <t>R016</t>
  </si>
  <si>
    <t>Restaurování žulového ostění - dveře západní vstupní, včetně narovnání vyvrácené jižní části ostění a doplnění kovové spojky prasklého prahu včetně nátěru</t>
  </si>
  <si>
    <t>3500/2190/280 mm</t>
  </si>
  <si>
    <t>799.7</t>
  </si>
  <si>
    <t>Restaurování kování dveří</t>
  </si>
  <si>
    <t>R017</t>
  </si>
  <si>
    <t>Restaurování kování dveří s krabicovými zámky , dveřní madla a štítky, bez demontáže</t>
  </si>
  <si>
    <t>R018</t>
  </si>
  <si>
    <t>Restaurování kování dveří s krabicovými zámky , dveřní madla a štítky, s demontáží a montáží</t>
  </si>
  <si>
    <t>R019</t>
  </si>
  <si>
    <t>Výroba chybějícíh krycích desek zámku hladkých</t>
  </si>
  <si>
    <t>R020</t>
  </si>
  <si>
    <t>Výroba chybějícíh krycích desek zámku zdobených</t>
  </si>
  <si>
    <t>R021</t>
  </si>
  <si>
    <t>Výroba šroubů s kulatou kovanou hlavou pro upevnění zámků a kování</t>
  </si>
  <si>
    <t>300</t>
  </si>
  <si>
    <t>R022</t>
  </si>
  <si>
    <t>Výroba hřebů s velkou hlavou do dveří</t>
  </si>
  <si>
    <t>630</t>
  </si>
  <si>
    <t>SO 06 - Instalace</t>
  </si>
  <si>
    <t>Soupis:</t>
  </si>
  <si>
    <t>SO 06a - Instalace - elektro (Dílčí rozpočet)</t>
  </si>
  <si>
    <t>262144</t>
  </si>
  <si>
    <t>180894430</t>
  </si>
  <si>
    <t>viz samostatný rozpočet</t>
  </si>
  <si>
    <t>SO 06b - Instalace - hromosvod (Dílčí rozpočet)</t>
  </si>
  <si>
    <t>SO 06c - Instalace - EZS (Dílčí rozpočet)</t>
  </si>
  <si>
    <t>SO 07 - Mobiliář</t>
  </si>
  <si>
    <t xml:space="preserve">    700 - Mobiliář</t>
  </si>
  <si>
    <t>pro demontáž a montáž restaurovaných předmětů ve větších výškách:</t>
  </si>
  <si>
    <t>120,0</t>
  </si>
  <si>
    <t>2 měsíce:</t>
  </si>
  <si>
    <t>120,0*60</t>
  </si>
  <si>
    <t>2 měsíce</t>
  </si>
  <si>
    <t>60*60</t>
  </si>
  <si>
    <t>700</t>
  </si>
  <si>
    <t>70000-R01</t>
  </si>
  <si>
    <t>Restaurování sochy sv. Jana Nepomuckého</t>
  </si>
  <si>
    <t>Viz PD mobiliář SO 07 a příloha SO karta restaurátorského průzkumu.</t>
  </si>
  <si>
    <t>Rozměry cca 1,5 m</t>
  </si>
  <si>
    <t>Demontáž, fixace uvolněných vrstev, ozáření, petrifikace, zpevnění korpusu, snímání přemaleb, vyjmutí nevhodných doplňků (navázat na I.etapu restaur</t>
  </si>
  <si>
    <t xml:space="preserve">doplnění zničených partií ve dřevě, </t>
  </si>
  <si>
    <t xml:space="preserve">tmelení, křídování a broušení, retuše a rekonstrukce zlacení a stříbření drapérií </t>
  </si>
  <si>
    <t xml:space="preserve">retuš polychromie, závěrečné pokostování, montáž </t>
  </si>
  <si>
    <t>70000-R02</t>
  </si>
  <si>
    <t>Restaurování skulptury Piety pod kůrem</t>
  </si>
  <si>
    <t>Rozměry cca 1,5/1,5 m</t>
  </si>
  <si>
    <t xml:space="preserve">doplnění zvičených partií ve dřevě, </t>
  </si>
  <si>
    <t xml:space="preserve">tmelení, křídování a broušení, retuše a rekonstrukce zlacení astříbření drapérií </t>
  </si>
  <si>
    <t>70000-R03</t>
  </si>
  <si>
    <t>Restaurování kříže a trámu Kalvárie</t>
  </si>
  <si>
    <t>Demontáž vysokoosazeného trámu neznámé konstrukce,</t>
  </si>
  <si>
    <t xml:space="preserve">demontáž, montáž (navázat na I.etapu restaurování - petrifikaci) </t>
  </si>
  <si>
    <t>Ozáření, petrifikace, restaurování řezbovaných ozdob, montáž</t>
  </si>
  <si>
    <t>70000-R05</t>
  </si>
  <si>
    <t>Scelení a osazení sochy sv. Prokopa, dřevěná konzola pro sochu se zakotvením do zdi, tvarosloví dle oltářní architektury</t>
  </si>
  <si>
    <t>Za přítomnosti resturátora s povolením k restaurování dle zákona č. 20/1987 sb.</t>
  </si>
  <si>
    <t>Zcelení vzhledu dříve zrestaurované sochy (kulturní památky) s konzolou.</t>
  </si>
  <si>
    <t>70000-R06</t>
  </si>
  <si>
    <t>Kristus a sochy z Kalvárie - odborné scelení a osazení na restaurovaný trám s křížem</t>
  </si>
  <si>
    <t>při montáži -práce ve výšce</t>
  </si>
  <si>
    <t>- za přítomnosti resturátora s povolením k restaurování dle zákona č. 20/1987Sb.</t>
  </si>
  <si>
    <t>Zcelení vzhledu dříve zrestaurovaných soch (kulturních památek): Sousoší Kalvárie -</t>
  </si>
  <si>
    <t>Krista, sochy Panny Marie a sochy sv.Jana Evangelisty s ostatními restaurovanými</t>
  </si>
  <si>
    <t>součástmi Kalvárie - trámem a křížem.</t>
  </si>
  <si>
    <t>70000-R07</t>
  </si>
  <si>
    <t>Votivní obraz - odborné osazení na skobu do zdi</t>
  </si>
  <si>
    <t>- za přítomnosti resturátora s povolením k restaurování dle zákona č. 1987/20 Sb.</t>
  </si>
  <si>
    <t>70000-R08</t>
  </si>
  <si>
    <t>Věčné světlo ve tvaru srdce - odborné osazení na ozdobnou skobu do zdi</t>
  </si>
  <si>
    <t>- za přítomnosti resturátora s povolením k restaurování dle zákona č. 20/1987 Sb.</t>
  </si>
  <si>
    <t>99870003</t>
  </si>
  <si>
    <t>Přesun hmot, doprava pro mobiliář v objektech v do 24 m</t>
  </si>
  <si>
    <t>SO 08 - Úprava okolí kaple</t>
  </si>
  <si>
    <t xml:space="preserve">    1.1 - Zemní práce - vsakovací jáma</t>
  </si>
  <si>
    <t xml:space="preserve">    1.2 - Zemní práce - ostatní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</si>
  <si>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</si>
  <si>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</si>
  <si>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</si>
  <si>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93 - Různé dokončovací konstrukce a práce</t>
  </si>
  <si>
    <t>1.1</t>
  </si>
  <si>
    <t>Zemní práce - vsakovací jáma</t>
  </si>
  <si>
    <t>131301102</t>
  </si>
  <si>
    <t>Hloubení jam nezapažených v hornině tř. 4 objemu do 1000 m3</t>
  </si>
  <si>
    <t>jáma pro vsakovací nádrž:</t>
  </si>
  <si>
    <t>7,0*11,0*3,0</t>
  </si>
  <si>
    <t>161101102</t>
  </si>
  <si>
    <t>Svislé přemístění výkopku z horniny tř. 1 až 4 hl výkopu do 4 m</t>
  </si>
  <si>
    <t>z jámy:</t>
  </si>
  <si>
    <t>231,0*0,16</t>
  </si>
  <si>
    <t>výkop z jámy pro nádrž:</t>
  </si>
  <si>
    <t>231,0</t>
  </si>
  <si>
    <t>zpět z mezidepone pro zásyp:</t>
  </si>
  <si>
    <t>209,479</t>
  </si>
  <si>
    <t>zemina pro odvoz na skládku-přebytek po zásypu jámy:</t>
  </si>
  <si>
    <t>288,0-266,479</t>
  </si>
  <si>
    <t>167101102</t>
  </si>
  <si>
    <t>Nakládání výkopku z hornin tř. 1 až 4 přes 100 m3</t>
  </si>
  <si>
    <t>pro zásyp vsakovací jámy</t>
  </si>
  <si>
    <t>jáma - pod nádrž:</t>
  </si>
  <si>
    <t>5,0*10,0</t>
  </si>
  <si>
    <t>zásyp vsakovací jímky: včetně dopravy z mezideponie</t>
  </si>
  <si>
    <t>231,0-4,2*8,4*0,61</t>
  </si>
  <si>
    <t>přebytečná zemina na skládku:</t>
  </si>
  <si>
    <t>231,0-209,479</t>
  </si>
  <si>
    <t>21,521</t>
  </si>
  <si>
    <t>21,521*1,9</t>
  </si>
  <si>
    <t>1.2</t>
  </si>
  <si>
    <t>Zemní práce - ostatní</t>
  </si>
  <si>
    <t>odkopávky v plochách dlažby:</t>
  </si>
  <si>
    <t>"vstup východní:"1,0*1,8*0,35</t>
  </si>
  <si>
    <t>"vstup severní:"1,0*1,8*0,35</t>
  </si>
  <si>
    <t>"vstup jižní:"5,0*1,8*0,35</t>
  </si>
  <si>
    <t>"hlavní vstup:"10,0*3,0*0,35</t>
  </si>
  <si>
    <t>132312101</t>
  </si>
  <si>
    <t>Hloubení rýh š do 600 mm ručním nebo pneum nářadím v soudržných horninách tř. 4</t>
  </si>
  <si>
    <t>základy pro lavičky:</t>
  </si>
  <si>
    <t>0,4*2*2</t>
  </si>
  <si>
    <t>základ pod koš:</t>
  </si>
  <si>
    <t>0,4*1</t>
  </si>
  <si>
    <t>základy pro sloupky:</t>
  </si>
  <si>
    <t>0,4*2</t>
  </si>
  <si>
    <t>Obvodní suchá zídka:</t>
  </si>
  <si>
    <t>65,5*0,75*0,8</t>
  </si>
  <si>
    <t>odpočet - části v blízkosti stromů kopané ručně:</t>
  </si>
  <si>
    <t>"předpoklad:"-25,0*0,75*0,8</t>
  </si>
  <si>
    <t xml:space="preserve">odpočet - části vynechané: </t>
  </si>
  <si>
    <t>-5,0*0,75*0,8</t>
  </si>
  <si>
    <t>132312201</t>
  </si>
  <si>
    <t>Hloubení rýh š přes 600 do 2000 mm ručním nebo pneum nářadím v soudržných horninách tř. 4</t>
  </si>
  <si>
    <t>části v blízkosti stromů kopané ručně:</t>
  </si>
  <si>
    <t>"předpoklad:"25,0*0,75*0,6</t>
  </si>
  <si>
    <t>ornice pro rozprostření:</t>
  </si>
  <si>
    <t>63,0</t>
  </si>
  <si>
    <t>zemina pro odvoz na skládku:</t>
  </si>
  <si>
    <t>14,91+2,8+21,3+11,25</t>
  </si>
  <si>
    <t>ornice na mezideponii pro rozprostření:</t>
  </si>
  <si>
    <t>pod chodníky:</t>
  </si>
  <si>
    <t>42,6</t>
  </si>
  <si>
    <t>50,26*1</t>
  </si>
  <si>
    <t>50,26*1,9</t>
  </si>
  <si>
    <t>181301102</t>
  </si>
  <si>
    <t>Rozprostření ornice tl vrstvy do 150 mm pl do 500 m2 v rovině nebo ve svahu do 1:5</t>
  </si>
  <si>
    <t>Zemní práce - přípravné a přidružené práce</t>
  </si>
  <si>
    <t>Řez výchovný</t>
  </si>
  <si>
    <t>"ponechné duby-předpoklad:"6</t>
  </si>
  <si>
    <t>Řez zdravotní</t>
  </si>
  <si>
    <t>Zemní práce - povrchové úpravy terénu</t>
  </si>
  <si>
    <t>184802111</t>
  </si>
  <si>
    <t>Chemické odplevelení před založením kultury nad 20 m2 postřikem na široko v rovině a svahu do 1:5</t>
  </si>
  <si>
    <t>Chemický postřik 5 l/ha</t>
  </si>
  <si>
    <t>l</t>
  </si>
  <si>
    <t>183403113</t>
  </si>
  <si>
    <t>Obdělání půdy frézováním v rovině a svahu do 1:5</t>
  </si>
  <si>
    <t>183403161</t>
  </si>
  <si>
    <t>Obdělání půdy válením v rovině a svahu do 1:5</t>
  </si>
  <si>
    <t>183403153</t>
  </si>
  <si>
    <t>Obdělání půdy hrabáním v rovině a svahu do 1:5</t>
  </si>
  <si>
    <t>181411131</t>
  </si>
  <si>
    <t>Založení parkového trávníku výsevem plochy do 1000 m2 v rovině a ve svahu do 1:5</t>
  </si>
  <si>
    <t>005724100</t>
  </si>
  <si>
    <t>osivo směs travní parková</t>
  </si>
  <si>
    <t>kg</t>
  </si>
  <si>
    <t>18100-R01</t>
  </si>
  <si>
    <t>Ošetřovaní založeného trávníku do předání investorovi</t>
  </si>
  <si>
    <t>Zakládání</t>
  </si>
  <si>
    <t>274313711</t>
  </si>
  <si>
    <t>Základové pásy z betonu tř. C 20/25</t>
  </si>
  <si>
    <t>271532212</t>
  </si>
  <si>
    <t>Podsyp pod základové konstrukce se zhutněním z hrubého kameniva frakce 16 až 32 mm</t>
  </si>
  <si>
    <t>pod suchou zídku mimo vsachovací nádrž:</t>
  </si>
  <si>
    <t>(65,0-9,0)*0,75*0,2</t>
  </si>
  <si>
    <t>274321411</t>
  </si>
  <si>
    <t>Základové pasy ze ŽB bez zvýšených nároků na prostředí tř. C 20/25</t>
  </si>
  <si>
    <t>Beton XC3</t>
  </si>
  <si>
    <t>úsek nad vsakovací jímkou:</t>
  </si>
  <si>
    <t>9,0*0,75*0,8*1,035</t>
  </si>
  <si>
    <t>274361821</t>
  </si>
  <si>
    <t>Výztuž základových pásů betonářskou ocelí 10 505 (R)</t>
  </si>
  <si>
    <t>část nad vsakovací jímkou:</t>
  </si>
  <si>
    <t>0,55</t>
  </si>
  <si>
    <t>vč. zatloukání do země:</t>
  </si>
  <si>
    <t>- tyč žebírková 16 mm:</t>
  </si>
  <si>
    <t>1,0*180*0,00158</t>
  </si>
  <si>
    <t>27400-R01</t>
  </si>
  <si>
    <t>Zatloukání výztužných tyčí do země</t>
  </si>
  <si>
    <t>mimo část nad nádrží:</t>
  </si>
  <si>
    <t>(tyče v pol.výztuže)</t>
  </si>
  <si>
    <t>463212111</t>
  </si>
  <si>
    <t>Rovnanina z lomového kamene upraveného s vyklínováním spár úlomky kamene</t>
  </si>
  <si>
    <t>použita kvalitní rezavá žula mrákotínského typu</t>
  </si>
  <si>
    <t>(65,0-9,0)*(0,6+0,5)*0,5*(0,85+1,1)*0,5+9,0*(0,6+0,5)*0,5*(0,55+0,80)*0,5</t>
  </si>
  <si>
    <t>463212191</t>
  </si>
  <si>
    <t>Příplatek za vypracováni líce rovnaniny</t>
  </si>
  <si>
    <t>(65,0+0,6)*(0,55+0,8)*0,5*2</t>
  </si>
  <si>
    <t>311213912</t>
  </si>
  <si>
    <t>Příplatek k cenám zdění zdiva z kamene na maltu za oboustranné lícování zdiva</t>
  </si>
  <si>
    <t>65,0*(0,45+0,7)*0,5*2</t>
  </si>
  <si>
    <t>38241-R01</t>
  </si>
  <si>
    <t>Montáž zemní vsakovací nádrže z PP, objemu 21,6 m3 na dešťovou vodu, samonosné</t>
  </si>
  <si>
    <t>- vsakovací galerie 21,6 m3 (4,2/8,4/0,61 m)</t>
  </si>
  <si>
    <t>- 2 revizní šachty</t>
  </si>
  <si>
    <t>38200-R02</t>
  </si>
  <si>
    <t>Položení geotextilie, zakrytí, obalení nádrže geotextilií</t>
  </si>
  <si>
    <t>314020-R1</t>
  </si>
  <si>
    <t>Blok PP 1200/600/305 mm</t>
  </si>
  <si>
    <t>314021-R2</t>
  </si>
  <si>
    <t>Boční stěna PP 600/600 mm</t>
  </si>
  <si>
    <t>314022-R3</t>
  </si>
  <si>
    <t>Vrchní krytka PP 550/550 mm</t>
  </si>
  <si>
    <t>314023-R4</t>
  </si>
  <si>
    <t>Spojka univerzální</t>
  </si>
  <si>
    <t>27034-R5</t>
  </si>
  <si>
    <t>Integrovaná kontrolní šachta</t>
  </si>
  <si>
    <t>89013-R6</t>
  </si>
  <si>
    <t>Střední/vrchní díl PP 5b/6a, H´350 mm</t>
  </si>
  <si>
    <t>89014-R7</t>
  </si>
  <si>
    <t>Střední díl 3, PP, odtok DN 150, H=350 mm</t>
  </si>
  <si>
    <t>314053-R8</t>
  </si>
  <si>
    <t>Litinový poklop LW400, DN 400 kN, s větracími otvory</t>
  </si>
  <si>
    <t>314032-R9</t>
  </si>
  <si>
    <t>Geotextilie 200g/m2 (2x50 m)</t>
  </si>
  <si>
    <t>56476-R01</t>
  </si>
  <si>
    <t>Podklad z kameniva hrubého drceného vel. 32-63 mm tl 250 mm</t>
  </si>
  <si>
    <t>2,16+42,6</t>
  </si>
  <si>
    <t>59111-R01</t>
  </si>
  <si>
    <t>Kladení dlažby z kostek velkých z kamene do lože z ostřené prosívky tl. 60 mm</t>
  </si>
  <si>
    <t>"bezbariérový vstup:"1,8*0,6*2</t>
  </si>
  <si>
    <t>58380-R02</t>
  </si>
  <si>
    <t>kostka dlažební velká, žula velikost 200/200 mm třída I</t>
  </si>
  <si>
    <t>-rezatá žula mrákotínského typu</t>
  </si>
  <si>
    <t>1,2</t>
  </si>
  <si>
    <t>59681-R03</t>
  </si>
  <si>
    <t>Kladení kamenné dlažby komunikací pro pěší do lože z ostřené prosívky tl.60 mm, vel do 0,5 m2, plochy do 50 m2</t>
  </si>
  <si>
    <t>"před východním vstupem:"1,0*1,8</t>
  </si>
  <si>
    <t>"před severním vstupem:"1,0*1,8</t>
  </si>
  <si>
    <t>"bezbariérový vstup jižní:"5,0*1,8</t>
  </si>
  <si>
    <t>"před hlavním vstupem:"30,0</t>
  </si>
  <si>
    <t>58381-R04</t>
  </si>
  <si>
    <t>deska dlažební, žula tryskaná tl. 50 mm, s tryskanými hranami</t>
  </si>
  <si>
    <t>Různé dokončovací konstrukce a práce</t>
  </si>
  <si>
    <t>936104213</t>
  </si>
  <si>
    <t xml:space="preserve">Montáž odpadkového koše kotevními šrouby na  pevný podklad</t>
  </si>
  <si>
    <t>74910-R01</t>
  </si>
  <si>
    <t>koš odpadkový plechový na nosném litinovém sloupku, kotevní prvky</t>
  </si>
  <si>
    <t>936124113</t>
  </si>
  <si>
    <t>Montáž lavičky stabilní kotvené šrouby na pevný podklad</t>
  </si>
  <si>
    <t>74910-R02</t>
  </si>
  <si>
    <t>lavička litinová, s dřevěným sedákem a opěradlem, dl. 1570 mm, šířka 650 mm, výška 730 mm, kotevní prvky</t>
  </si>
  <si>
    <t>93610-R03</t>
  </si>
  <si>
    <t xml:space="preserve">Montáž ozdobného sloupku kotevními šrouby na  pevný podklad</t>
  </si>
  <si>
    <t>74910-R04</t>
  </si>
  <si>
    <t>sloupek litinový ozdobný pevný v. 915 mm, patlka, kotevní prvky</t>
  </si>
  <si>
    <t>74910-R05</t>
  </si>
  <si>
    <t>sloupek litinový ozdobný sklopný v. 915 mm, patka, kotevní prvky, zámek FAB</t>
  </si>
  <si>
    <t>93610-R06</t>
  </si>
  <si>
    <t>Montáž kovanné dvoukřídlé branky 1700/700mm na panty do kamenné zídky, otvor 1800</t>
  </si>
  <si>
    <t>74910-R07</t>
  </si>
  <si>
    <t xml:space="preserve">Kovanná dvoukřídlá branka 1700/700mm, rámová s plnými výplněmi, žárově zinkovaná,  zámek FAB + kovaná klika, kované panty do zídky včetně středové závlače, černý nátěr</t>
  </si>
  <si>
    <t>998153131</t>
  </si>
  <si>
    <t>Přesun hmot pro samostatné zdi a valy zděné z cihel, kamene, tvárnic nebo monolitické v do 12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</si>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</sst>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35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003a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Oprava kaple Panny Marie Bolestné v obci Kámen, vč. mobiliáře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Kámen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4. 9. 2018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Kraj Vysočina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Ing. arch. Martin Laštovička, Husova 12, Jihlava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ROUND(AG52+SUM(AG53:AG58)+AG62+AG63,2)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ROUND(AS52+SUM(AS53:AS58)+AS62+AS63,2)</f>
        <v>0</v>
      </c>
      <c r="AT51" s="114">
        <f>ROUND(SUM(AV51:AW51),2)</f>
        <v>0</v>
      </c>
      <c r="AU51" s="115">
        <f>ROUND(AU52+SUM(AU53:AU58)+AU62+AU63,5)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ROUND(AZ52+SUM(AZ53:AZ58)+AZ62+AZ63,2)</f>
        <v>0</v>
      </c>
      <c r="BA51" s="114">
        <f>ROUND(BA52+SUM(BA53:BA58)+BA62+BA63,2)</f>
        <v>0</v>
      </c>
      <c r="BB51" s="114">
        <f>ROUND(BB52+SUM(BB53:BB58)+BB62+BB63,2)</f>
        <v>0</v>
      </c>
      <c r="BC51" s="114">
        <f>ROUND(BC52+SUM(BC53:BC58)+BC62+BC63,2)</f>
        <v>0</v>
      </c>
      <c r="BD51" s="116">
        <f>ROUND(BD52+SUM(BD53:BD58)+BD62+BD63,2)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16.5" customHeight="1">
      <c r="A52" s="119" t="s">
        <v>75</v>
      </c>
      <c r="B52" s="120"/>
      <c r="C52" s="121"/>
      <c r="D52" s="122" t="s">
        <v>76</v>
      </c>
      <c r="E52" s="122"/>
      <c r="F52" s="122"/>
      <c r="G52" s="122"/>
      <c r="H52" s="122"/>
      <c r="I52" s="123"/>
      <c r="J52" s="122" t="s">
        <v>77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'OVN - Ostatní a vedlejší ...'!J27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78</v>
      </c>
      <c r="AR52" s="126"/>
      <c r="AS52" s="127">
        <v>0</v>
      </c>
      <c r="AT52" s="128">
        <f>ROUND(SUM(AV52:AW52),2)</f>
        <v>0</v>
      </c>
      <c r="AU52" s="129">
        <f>'OVN - Ostatní a vedlejší ...'!P86</f>
        <v>0</v>
      </c>
      <c r="AV52" s="128">
        <f>'OVN - Ostatní a vedlejší ...'!J30</f>
        <v>0</v>
      </c>
      <c r="AW52" s="128">
        <f>'OVN - Ostatní a vedlejší ...'!J31</f>
        <v>0</v>
      </c>
      <c r="AX52" s="128">
        <f>'OVN - Ostatní a vedlejší ...'!J32</f>
        <v>0</v>
      </c>
      <c r="AY52" s="128">
        <f>'OVN - Ostatní a vedlejší ...'!J33</f>
        <v>0</v>
      </c>
      <c r="AZ52" s="128">
        <f>'OVN - Ostatní a vedlejší ...'!F30</f>
        <v>0</v>
      </c>
      <c r="BA52" s="128">
        <f>'OVN - Ostatní a vedlejší ...'!F31</f>
        <v>0</v>
      </c>
      <c r="BB52" s="128">
        <f>'OVN - Ostatní a vedlejší ...'!F32</f>
        <v>0</v>
      </c>
      <c r="BC52" s="128">
        <f>'OVN - Ostatní a vedlejší ...'!F33</f>
        <v>0</v>
      </c>
      <c r="BD52" s="130">
        <f>'OVN - Ostatní a vedlejší ...'!F34</f>
        <v>0</v>
      </c>
      <c r="BT52" s="131" t="s">
        <v>79</v>
      </c>
      <c r="BV52" s="131" t="s">
        <v>73</v>
      </c>
      <c r="BW52" s="131" t="s">
        <v>80</v>
      </c>
      <c r="BX52" s="131" t="s">
        <v>7</v>
      </c>
      <c r="CL52" s="131" t="s">
        <v>21</v>
      </c>
      <c r="CM52" s="131" t="s">
        <v>81</v>
      </c>
    </row>
    <row r="53" s="5" customFormat="1" ht="16.5" customHeight="1">
      <c r="A53" s="119" t="s">
        <v>75</v>
      </c>
      <c r="B53" s="120"/>
      <c r="C53" s="121"/>
      <c r="D53" s="122" t="s">
        <v>82</v>
      </c>
      <c r="E53" s="122"/>
      <c r="F53" s="122"/>
      <c r="G53" s="122"/>
      <c r="H53" s="122"/>
      <c r="I53" s="123"/>
      <c r="J53" s="122" t="s">
        <v>83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'SO 01 - Spodní stavba'!J27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78</v>
      </c>
      <c r="AR53" s="126"/>
      <c r="AS53" s="127">
        <v>0</v>
      </c>
      <c r="AT53" s="128">
        <f>ROUND(SUM(AV53:AW53),2)</f>
        <v>0</v>
      </c>
      <c r="AU53" s="129">
        <f>'SO 01 - Spodní stavba'!P93</f>
        <v>0</v>
      </c>
      <c r="AV53" s="128">
        <f>'SO 01 - Spodní stavba'!J30</f>
        <v>0</v>
      </c>
      <c r="AW53" s="128">
        <f>'SO 01 - Spodní stavba'!J31</f>
        <v>0</v>
      </c>
      <c r="AX53" s="128">
        <f>'SO 01 - Spodní stavba'!J32</f>
        <v>0</v>
      </c>
      <c r="AY53" s="128">
        <f>'SO 01 - Spodní stavba'!J33</f>
        <v>0</v>
      </c>
      <c r="AZ53" s="128">
        <f>'SO 01 - Spodní stavba'!F30</f>
        <v>0</v>
      </c>
      <c r="BA53" s="128">
        <f>'SO 01 - Spodní stavba'!F31</f>
        <v>0</v>
      </c>
      <c r="BB53" s="128">
        <f>'SO 01 - Spodní stavba'!F32</f>
        <v>0</v>
      </c>
      <c r="BC53" s="128">
        <f>'SO 01 - Spodní stavba'!F33</f>
        <v>0</v>
      </c>
      <c r="BD53" s="130">
        <f>'SO 01 - Spodní stavba'!F34</f>
        <v>0</v>
      </c>
      <c r="BT53" s="131" t="s">
        <v>79</v>
      </c>
      <c r="BV53" s="131" t="s">
        <v>73</v>
      </c>
      <c r="BW53" s="131" t="s">
        <v>84</v>
      </c>
      <c r="BX53" s="131" t="s">
        <v>7</v>
      </c>
      <c r="CL53" s="131" t="s">
        <v>21</v>
      </c>
      <c r="CM53" s="131" t="s">
        <v>81</v>
      </c>
    </row>
    <row r="54" s="5" customFormat="1" ht="16.5" customHeight="1">
      <c r="A54" s="119" t="s">
        <v>75</v>
      </c>
      <c r="B54" s="120"/>
      <c r="C54" s="121"/>
      <c r="D54" s="122" t="s">
        <v>85</v>
      </c>
      <c r="E54" s="122"/>
      <c r="F54" s="122"/>
      <c r="G54" s="122"/>
      <c r="H54" s="122"/>
      <c r="I54" s="123"/>
      <c r="J54" s="122" t="s">
        <v>86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'SO 02 - Statika, krov a s...'!J27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78</v>
      </c>
      <c r="AR54" s="126"/>
      <c r="AS54" s="127">
        <v>0</v>
      </c>
      <c r="AT54" s="128">
        <f>ROUND(SUM(AV54:AW54),2)</f>
        <v>0</v>
      </c>
      <c r="AU54" s="129">
        <f>'SO 02 - Statika, krov a s...'!P87</f>
        <v>0</v>
      </c>
      <c r="AV54" s="128">
        <f>'SO 02 - Statika, krov a s...'!J30</f>
        <v>0</v>
      </c>
      <c r="AW54" s="128">
        <f>'SO 02 - Statika, krov a s...'!J31</f>
        <v>0</v>
      </c>
      <c r="AX54" s="128">
        <f>'SO 02 - Statika, krov a s...'!J32</f>
        <v>0</v>
      </c>
      <c r="AY54" s="128">
        <f>'SO 02 - Statika, krov a s...'!J33</f>
        <v>0</v>
      </c>
      <c r="AZ54" s="128">
        <f>'SO 02 - Statika, krov a s...'!F30</f>
        <v>0</v>
      </c>
      <c r="BA54" s="128">
        <f>'SO 02 - Statika, krov a s...'!F31</f>
        <v>0</v>
      </c>
      <c r="BB54" s="128">
        <f>'SO 02 - Statika, krov a s...'!F32</f>
        <v>0</v>
      </c>
      <c r="BC54" s="128">
        <f>'SO 02 - Statika, krov a s...'!F33</f>
        <v>0</v>
      </c>
      <c r="BD54" s="130">
        <f>'SO 02 - Statika, krov a s...'!F34</f>
        <v>0</v>
      </c>
      <c r="BT54" s="131" t="s">
        <v>79</v>
      </c>
      <c r="BV54" s="131" t="s">
        <v>73</v>
      </c>
      <c r="BW54" s="131" t="s">
        <v>87</v>
      </c>
      <c r="BX54" s="131" t="s">
        <v>7</v>
      </c>
      <c r="CL54" s="131" t="s">
        <v>21</v>
      </c>
      <c r="CM54" s="131" t="s">
        <v>81</v>
      </c>
    </row>
    <row r="55" s="5" customFormat="1" ht="16.5" customHeight="1">
      <c r="A55" s="119" t="s">
        <v>75</v>
      </c>
      <c r="B55" s="120"/>
      <c r="C55" s="121"/>
      <c r="D55" s="122" t="s">
        <v>88</v>
      </c>
      <c r="E55" s="122"/>
      <c r="F55" s="122"/>
      <c r="G55" s="122"/>
      <c r="H55" s="122"/>
      <c r="I55" s="123"/>
      <c r="J55" s="122" t="s">
        <v>89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'SO 03 - Interier'!J27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78</v>
      </c>
      <c r="AR55" s="126"/>
      <c r="AS55" s="127">
        <v>0</v>
      </c>
      <c r="AT55" s="128">
        <f>ROUND(SUM(AV55:AW55),2)</f>
        <v>0</v>
      </c>
      <c r="AU55" s="129">
        <f>'SO 03 - Interier'!P89</f>
        <v>0</v>
      </c>
      <c r="AV55" s="128">
        <f>'SO 03 - Interier'!J30</f>
        <v>0</v>
      </c>
      <c r="AW55" s="128">
        <f>'SO 03 - Interier'!J31</f>
        <v>0</v>
      </c>
      <c r="AX55" s="128">
        <f>'SO 03 - Interier'!J32</f>
        <v>0</v>
      </c>
      <c r="AY55" s="128">
        <f>'SO 03 - Interier'!J33</f>
        <v>0</v>
      </c>
      <c r="AZ55" s="128">
        <f>'SO 03 - Interier'!F30</f>
        <v>0</v>
      </c>
      <c r="BA55" s="128">
        <f>'SO 03 - Interier'!F31</f>
        <v>0</v>
      </c>
      <c r="BB55" s="128">
        <f>'SO 03 - Interier'!F32</f>
        <v>0</v>
      </c>
      <c r="BC55" s="128">
        <f>'SO 03 - Interier'!F33</f>
        <v>0</v>
      </c>
      <c r="BD55" s="130">
        <f>'SO 03 - Interier'!F34</f>
        <v>0</v>
      </c>
      <c r="BT55" s="131" t="s">
        <v>79</v>
      </c>
      <c r="BV55" s="131" t="s">
        <v>73</v>
      </c>
      <c r="BW55" s="131" t="s">
        <v>90</v>
      </c>
      <c r="BX55" s="131" t="s">
        <v>7</v>
      </c>
      <c r="CL55" s="131" t="s">
        <v>21</v>
      </c>
      <c r="CM55" s="131" t="s">
        <v>81</v>
      </c>
    </row>
    <row r="56" s="5" customFormat="1" ht="16.5" customHeight="1">
      <c r="A56" s="119" t="s">
        <v>75</v>
      </c>
      <c r="B56" s="120"/>
      <c r="C56" s="121"/>
      <c r="D56" s="122" t="s">
        <v>91</v>
      </c>
      <c r="E56" s="122"/>
      <c r="F56" s="122"/>
      <c r="G56" s="122"/>
      <c r="H56" s="122"/>
      <c r="I56" s="123"/>
      <c r="J56" s="122" t="s">
        <v>92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'SO 04 - Exterier'!J27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78</v>
      </c>
      <c r="AR56" s="126"/>
      <c r="AS56" s="127">
        <v>0</v>
      </c>
      <c r="AT56" s="128">
        <f>ROUND(SUM(AV56:AW56),2)</f>
        <v>0</v>
      </c>
      <c r="AU56" s="129">
        <f>'SO 04 - Exterier'!P84</f>
        <v>0</v>
      </c>
      <c r="AV56" s="128">
        <f>'SO 04 - Exterier'!J30</f>
        <v>0</v>
      </c>
      <c r="AW56" s="128">
        <f>'SO 04 - Exterier'!J31</f>
        <v>0</v>
      </c>
      <c r="AX56" s="128">
        <f>'SO 04 - Exterier'!J32</f>
        <v>0</v>
      </c>
      <c r="AY56" s="128">
        <f>'SO 04 - Exterier'!J33</f>
        <v>0</v>
      </c>
      <c r="AZ56" s="128">
        <f>'SO 04 - Exterier'!F30</f>
        <v>0</v>
      </c>
      <c r="BA56" s="128">
        <f>'SO 04 - Exterier'!F31</f>
        <v>0</v>
      </c>
      <c r="BB56" s="128">
        <f>'SO 04 - Exterier'!F32</f>
        <v>0</v>
      </c>
      <c r="BC56" s="128">
        <f>'SO 04 - Exterier'!F33</f>
        <v>0</v>
      </c>
      <c r="BD56" s="130">
        <f>'SO 04 - Exterier'!F34</f>
        <v>0</v>
      </c>
      <c r="BT56" s="131" t="s">
        <v>79</v>
      </c>
      <c r="BV56" s="131" t="s">
        <v>73</v>
      </c>
      <c r="BW56" s="131" t="s">
        <v>93</v>
      </c>
      <c r="BX56" s="131" t="s">
        <v>7</v>
      </c>
      <c r="CL56" s="131" t="s">
        <v>21</v>
      </c>
      <c r="CM56" s="131" t="s">
        <v>81</v>
      </c>
    </row>
    <row r="57" s="5" customFormat="1" ht="16.5" customHeight="1">
      <c r="A57" s="119" t="s">
        <v>75</v>
      </c>
      <c r="B57" s="120"/>
      <c r="C57" s="121"/>
      <c r="D57" s="122" t="s">
        <v>94</v>
      </c>
      <c r="E57" s="122"/>
      <c r="F57" s="122"/>
      <c r="G57" s="122"/>
      <c r="H57" s="122"/>
      <c r="I57" s="123"/>
      <c r="J57" s="122" t="s">
        <v>95</v>
      </c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4">
        <f>'SO 05 - Výplně otvorů'!J27</f>
        <v>0</v>
      </c>
      <c r="AH57" s="123"/>
      <c r="AI57" s="123"/>
      <c r="AJ57" s="123"/>
      <c r="AK57" s="123"/>
      <c r="AL57" s="123"/>
      <c r="AM57" s="123"/>
      <c r="AN57" s="124">
        <f>SUM(AG57,AT57)</f>
        <v>0</v>
      </c>
      <c r="AO57" s="123"/>
      <c r="AP57" s="123"/>
      <c r="AQ57" s="125" t="s">
        <v>78</v>
      </c>
      <c r="AR57" s="126"/>
      <c r="AS57" s="127">
        <v>0</v>
      </c>
      <c r="AT57" s="128">
        <f>ROUND(SUM(AV57:AW57),2)</f>
        <v>0</v>
      </c>
      <c r="AU57" s="129">
        <f>'SO 05 - Výplně otvorů'!P84</f>
        <v>0</v>
      </c>
      <c r="AV57" s="128">
        <f>'SO 05 - Výplně otvorů'!J30</f>
        <v>0</v>
      </c>
      <c r="AW57" s="128">
        <f>'SO 05 - Výplně otvorů'!J31</f>
        <v>0</v>
      </c>
      <c r="AX57" s="128">
        <f>'SO 05 - Výplně otvorů'!J32</f>
        <v>0</v>
      </c>
      <c r="AY57" s="128">
        <f>'SO 05 - Výplně otvorů'!J33</f>
        <v>0</v>
      </c>
      <c r="AZ57" s="128">
        <f>'SO 05 - Výplně otvorů'!F30</f>
        <v>0</v>
      </c>
      <c r="BA57" s="128">
        <f>'SO 05 - Výplně otvorů'!F31</f>
        <v>0</v>
      </c>
      <c r="BB57" s="128">
        <f>'SO 05 - Výplně otvorů'!F32</f>
        <v>0</v>
      </c>
      <c r="BC57" s="128">
        <f>'SO 05 - Výplně otvorů'!F33</f>
        <v>0</v>
      </c>
      <c r="BD57" s="130">
        <f>'SO 05 - Výplně otvorů'!F34</f>
        <v>0</v>
      </c>
      <c r="BT57" s="131" t="s">
        <v>79</v>
      </c>
      <c r="BV57" s="131" t="s">
        <v>73</v>
      </c>
      <c r="BW57" s="131" t="s">
        <v>96</v>
      </c>
      <c r="BX57" s="131" t="s">
        <v>7</v>
      </c>
      <c r="CL57" s="131" t="s">
        <v>21</v>
      </c>
      <c r="CM57" s="131" t="s">
        <v>81</v>
      </c>
    </row>
    <row r="58" s="5" customFormat="1" ht="16.5" customHeight="1">
      <c r="B58" s="120"/>
      <c r="C58" s="121"/>
      <c r="D58" s="122" t="s">
        <v>97</v>
      </c>
      <c r="E58" s="122"/>
      <c r="F58" s="122"/>
      <c r="G58" s="122"/>
      <c r="H58" s="122"/>
      <c r="I58" s="123"/>
      <c r="J58" s="122" t="s">
        <v>98</v>
      </c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32">
        <f>ROUND(SUM(AG59:AG61),2)</f>
        <v>0</v>
      </c>
      <c r="AH58" s="123"/>
      <c r="AI58" s="123"/>
      <c r="AJ58" s="123"/>
      <c r="AK58" s="123"/>
      <c r="AL58" s="123"/>
      <c r="AM58" s="123"/>
      <c r="AN58" s="124">
        <f>SUM(AG58,AT58)</f>
        <v>0</v>
      </c>
      <c r="AO58" s="123"/>
      <c r="AP58" s="123"/>
      <c r="AQ58" s="125" t="s">
        <v>78</v>
      </c>
      <c r="AR58" s="126"/>
      <c r="AS58" s="127">
        <f>ROUND(SUM(AS59:AS61),2)</f>
        <v>0</v>
      </c>
      <c r="AT58" s="128">
        <f>ROUND(SUM(AV58:AW58),2)</f>
        <v>0</v>
      </c>
      <c r="AU58" s="129">
        <f>ROUND(SUM(AU59:AU61),5)</f>
        <v>0</v>
      </c>
      <c r="AV58" s="128">
        <f>ROUND(AZ58*L26,2)</f>
        <v>0</v>
      </c>
      <c r="AW58" s="128">
        <f>ROUND(BA58*L27,2)</f>
        <v>0</v>
      </c>
      <c r="AX58" s="128">
        <f>ROUND(BB58*L26,2)</f>
        <v>0</v>
      </c>
      <c r="AY58" s="128">
        <f>ROUND(BC58*L27,2)</f>
        <v>0</v>
      </c>
      <c r="AZ58" s="128">
        <f>ROUND(SUM(AZ59:AZ61),2)</f>
        <v>0</v>
      </c>
      <c r="BA58" s="128">
        <f>ROUND(SUM(BA59:BA61),2)</f>
        <v>0</v>
      </c>
      <c r="BB58" s="128">
        <f>ROUND(SUM(BB59:BB61),2)</f>
        <v>0</v>
      </c>
      <c r="BC58" s="128">
        <f>ROUND(SUM(BC59:BC61),2)</f>
        <v>0</v>
      </c>
      <c r="BD58" s="130">
        <f>ROUND(SUM(BD59:BD61),2)</f>
        <v>0</v>
      </c>
      <c r="BS58" s="131" t="s">
        <v>70</v>
      </c>
      <c r="BT58" s="131" t="s">
        <v>79</v>
      </c>
      <c r="BU58" s="131" t="s">
        <v>72</v>
      </c>
      <c r="BV58" s="131" t="s">
        <v>73</v>
      </c>
      <c r="BW58" s="131" t="s">
        <v>99</v>
      </c>
      <c r="BX58" s="131" t="s">
        <v>7</v>
      </c>
      <c r="CL58" s="131" t="s">
        <v>21</v>
      </c>
      <c r="CM58" s="131" t="s">
        <v>81</v>
      </c>
    </row>
    <row r="59" s="6" customFormat="1" ht="16.5" customHeight="1">
      <c r="A59" s="119" t="s">
        <v>75</v>
      </c>
      <c r="B59" s="133"/>
      <c r="C59" s="134"/>
      <c r="D59" s="134"/>
      <c r="E59" s="135" t="s">
        <v>100</v>
      </c>
      <c r="F59" s="135"/>
      <c r="G59" s="135"/>
      <c r="H59" s="135"/>
      <c r="I59" s="135"/>
      <c r="J59" s="134"/>
      <c r="K59" s="135" t="s">
        <v>101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'SO 06a - Instalace - elek...'!J29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102</v>
      </c>
      <c r="AR59" s="138"/>
      <c r="AS59" s="139">
        <v>0</v>
      </c>
      <c r="AT59" s="140">
        <f>ROUND(SUM(AV59:AW59),2)</f>
        <v>0</v>
      </c>
      <c r="AU59" s="141">
        <f>'SO 06a - Instalace - elek...'!P82</f>
        <v>0</v>
      </c>
      <c r="AV59" s="140">
        <f>'SO 06a - Instalace - elek...'!J32</f>
        <v>0</v>
      </c>
      <c r="AW59" s="140">
        <f>'SO 06a - Instalace - elek...'!J33</f>
        <v>0</v>
      </c>
      <c r="AX59" s="140">
        <f>'SO 06a - Instalace - elek...'!J34</f>
        <v>0</v>
      </c>
      <c r="AY59" s="140">
        <f>'SO 06a - Instalace - elek...'!J35</f>
        <v>0</v>
      </c>
      <c r="AZ59" s="140">
        <f>'SO 06a - Instalace - elek...'!F32</f>
        <v>0</v>
      </c>
      <c r="BA59" s="140">
        <f>'SO 06a - Instalace - elek...'!F33</f>
        <v>0</v>
      </c>
      <c r="BB59" s="140">
        <f>'SO 06a - Instalace - elek...'!F34</f>
        <v>0</v>
      </c>
      <c r="BC59" s="140">
        <f>'SO 06a - Instalace - elek...'!F35</f>
        <v>0</v>
      </c>
      <c r="BD59" s="142">
        <f>'SO 06a - Instalace - elek...'!F36</f>
        <v>0</v>
      </c>
      <c r="BT59" s="143" t="s">
        <v>81</v>
      </c>
      <c r="BV59" s="143" t="s">
        <v>73</v>
      </c>
      <c r="BW59" s="143" t="s">
        <v>103</v>
      </c>
      <c r="BX59" s="143" t="s">
        <v>99</v>
      </c>
      <c r="CL59" s="143" t="s">
        <v>21</v>
      </c>
    </row>
    <row r="60" s="6" customFormat="1" ht="16.5" customHeight="1">
      <c r="A60" s="119" t="s">
        <v>75</v>
      </c>
      <c r="B60" s="133"/>
      <c r="C60" s="134"/>
      <c r="D60" s="134"/>
      <c r="E60" s="135" t="s">
        <v>104</v>
      </c>
      <c r="F60" s="135"/>
      <c r="G60" s="135"/>
      <c r="H60" s="135"/>
      <c r="I60" s="135"/>
      <c r="J60" s="134"/>
      <c r="K60" s="135" t="s">
        <v>105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'SO 06b - Instalace - hrom...'!J29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102</v>
      </c>
      <c r="AR60" s="138"/>
      <c r="AS60" s="139">
        <v>0</v>
      </c>
      <c r="AT60" s="140">
        <f>ROUND(SUM(AV60:AW60),2)</f>
        <v>0</v>
      </c>
      <c r="AU60" s="141">
        <f>'SO 06b - Instalace - hrom...'!P82</f>
        <v>0</v>
      </c>
      <c r="AV60" s="140">
        <f>'SO 06b - Instalace - hrom...'!J32</f>
        <v>0</v>
      </c>
      <c r="AW60" s="140">
        <f>'SO 06b - Instalace - hrom...'!J33</f>
        <v>0</v>
      </c>
      <c r="AX60" s="140">
        <f>'SO 06b - Instalace - hrom...'!J34</f>
        <v>0</v>
      </c>
      <c r="AY60" s="140">
        <f>'SO 06b - Instalace - hrom...'!J35</f>
        <v>0</v>
      </c>
      <c r="AZ60" s="140">
        <f>'SO 06b - Instalace - hrom...'!F32</f>
        <v>0</v>
      </c>
      <c r="BA60" s="140">
        <f>'SO 06b - Instalace - hrom...'!F33</f>
        <v>0</v>
      </c>
      <c r="BB60" s="140">
        <f>'SO 06b - Instalace - hrom...'!F34</f>
        <v>0</v>
      </c>
      <c r="BC60" s="140">
        <f>'SO 06b - Instalace - hrom...'!F35</f>
        <v>0</v>
      </c>
      <c r="BD60" s="142">
        <f>'SO 06b - Instalace - hrom...'!F36</f>
        <v>0</v>
      </c>
      <c r="BT60" s="143" t="s">
        <v>81</v>
      </c>
      <c r="BV60" s="143" t="s">
        <v>73</v>
      </c>
      <c r="BW60" s="143" t="s">
        <v>106</v>
      </c>
      <c r="BX60" s="143" t="s">
        <v>99</v>
      </c>
      <c r="CL60" s="143" t="s">
        <v>21</v>
      </c>
    </row>
    <row r="61" s="6" customFormat="1" ht="16.5" customHeight="1">
      <c r="A61" s="119" t="s">
        <v>75</v>
      </c>
      <c r="B61" s="133"/>
      <c r="C61" s="134"/>
      <c r="D61" s="134"/>
      <c r="E61" s="135" t="s">
        <v>107</v>
      </c>
      <c r="F61" s="135"/>
      <c r="G61" s="135"/>
      <c r="H61" s="135"/>
      <c r="I61" s="135"/>
      <c r="J61" s="134"/>
      <c r="K61" s="135" t="s">
        <v>108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'SO 06c - Instalace - EZS ...'!J29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102</v>
      </c>
      <c r="AR61" s="138"/>
      <c r="AS61" s="139">
        <v>0</v>
      </c>
      <c r="AT61" s="140">
        <f>ROUND(SUM(AV61:AW61),2)</f>
        <v>0</v>
      </c>
      <c r="AU61" s="141">
        <f>'SO 06c - Instalace - EZS ...'!P82</f>
        <v>0</v>
      </c>
      <c r="AV61" s="140">
        <f>'SO 06c - Instalace - EZS ...'!J32</f>
        <v>0</v>
      </c>
      <c r="AW61" s="140">
        <f>'SO 06c - Instalace - EZS ...'!J33</f>
        <v>0</v>
      </c>
      <c r="AX61" s="140">
        <f>'SO 06c - Instalace - EZS ...'!J34</f>
        <v>0</v>
      </c>
      <c r="AY61" s="140">
        <f>'SO 06c - Instalace - EZS ...'!J35</f>
        <v>0</v>
      </c>
      <c r="AZ61" s="140">
        <f>'SO 06c - Instalace - EZS ...'!F32</f>
        <v>0</v>
      </c>
      <c r="BA61" s="140">
        <f>'SO 06c - Instalace - EZS ...'!F33</f>
        <v>0</v>
      </c>
      <c r="BB61" s="140">
        <f>'SO 06c - Instalace - EZS ...'!F34</f>
        <v>0</v>
      </c>
      <c r="BC61" s="140">
        <f>'SO 06c - Instalace - EZS ...'!F35</f>
        <v>0</v>
      </c>
      <c r="BD61" s="142">
        <f>'SO 06c - Instalace - EZS ...'!F36</f>
        <v>0</v>
      </c>
      <c r="BT61" s="143" t="s">
        <v>81</v>
      </c>
      <c r="BV61" s="143" t="s">
        <v>73</v>
      </c>
      <c r="BW61" s="143" t="s">
        <v>109</v>
      </c>
      <c r="BX61" s="143" t="s">
        <v>99</v>
      </c>
      <c r="CL61" s="143" t="s">
        <v>21</v>
      </c>
    </row>
    <row r="62" s="5" customFormat="1" ht="16.5" customHeight="1">
      <c r="A62" s="119" t="s">
        <v>75</v>
      </c>
      <c r="B62" s="120"/>
      <c r="C62" s="121"/>
      <c r="D62" s="122" t="s">
        <v>110</v>
      </c>
      <c r="E62" s="122"/>
      <c r="F62" s="122"/>
      <c r="G62" s="122"/>
      <c r="H62" s="122"/>
      <c r="I62" s="123"/>
      <c r="J62" s="122" t="s">
        <v>111</v>
      </c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4">
        <f>'SO 07 - Mobiliář'!J27</f>
        <v>0</v>
      </c>
      <c r="AH62" s="123"/>
      <c r="AI62" s="123"/>
      <c r="AJ62" s="123"/>
      <c r="AK62" s="123"/>
      <c r="AL62" s="123"/>
      <c r="AM62" s="123"/>
      <c r="AN62" s="124">
        <f>SUM(AG62,AT62)</f>
        <v>0</v>
      </c>
      <c r="AO62" s="123"/>
      <c r="AP62" s="123"/>
      <c r="AQ62" s="125" t="s">
        <v>78</v>
      </c>
      <c r="AR62" s="126"/>
      <c r="AS62" s="127">
        <v>0</v>
      </c>
      <c r="AT62" s="128">
        <f>ROUND(SUM(AV62:AW62),2)</f>
        <v>0</v>
      </c>
      <c r="AU62" s="129">
        <f>'SO 07 - Mobiliář'!P80</f>
        <v>0</v>
      </c>
      <c r="AV62" s="128">
        <f>'SO 07 - Mobiliář'!J30</f>
        <v>0</v>
      </c>
      <c r="AW62" s="128">
        <f>'SO 07 - Mobiliář'!J31</f>
        <v>0</v>
      </c>
      <c r="AX62" s="128">
        <f>'SO 07 - Mobiliář'!J32</f>
        <v>0</v>
      </c>
      <c r="AY62" s="128">
        <f>'SO 07 - Mobiliář'!J33</f>
        <v>0</v>
      </c>
      <c r="AZ62" s="128">
        <f>'SO 07 - Mobiliář'!F30</f>
        <v>0</v>
      </c>
      <c r="BA62" s="128">
        <f>'SO 07 - Mobiliář'!F31</f>
        <v>0</v>
      </c>
      <c r="BB62" s="128">
        <f>'SO 07 - Mobiliář'!F32</f>
        <v>0</v>
      </c>
      <c r="BC62" s="128">
        <f>'SO 07 - Mobiliář'!F33</f>
        <v>0</v>
      </c>
      <c r="BD62" s="130">
        <f>'SO 07 - Mobiliář'!F34</f>
        <v>0</v>
      </c>
      <c r="BT62" s="131" t="s">
        <v>79</v>
      </c>
      <c r="BV62" s="131" t="s">
        <v>73</v>
      </c>
      <c r="BW62" s="131" t="s">
        <v>112</v>
      </c>
      <c r="BX62" s="131" t="s">
        <v>7</v>
      </c>
      <c r="CL62" s="131" t="s">
        <v>21</v>
      </c>
      <c r="CM62" s="131" t="s">
        <v>81</v>
      </c>
    </row>
    <row r="63" s="5" customFormat="1" ht="16.5" customHeight="1">
      <c r="A63" s="119" t="s">
        <v>75</v>
      </c>
      <c r="B63" s="120"/>
      <c r="C63" s="121"/>
      <c r="D63" s="122" t="s">
        <v>113</v>
      </c>
      <c r="E63" s="122"/>
      <c r="F63" s="122"/>
      <c r="G63" s="122"/>
      <c r="H63" s="122"/>
      <c r="I63" s="123"/>
      <c r="J63" s="122" t="s">
        <v>114</v>
      </c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4">
        <f>'SO 08 - Úprava okolí kaple'!J27</f>
        <v>0</v>
      </c>
      <c r="AH63" s="123"/>
      <c r="AI63" s="123"/>
      <c r="AJ63" s="123"/>
      <c r="AK63" s="123"/>
      <c r="AL63" s="123"/>
      <c r="AM63" s="123"/>
      <c r="AN63" s="124">
        <f>SUM(AG63,AT63)</f>
        <v>0</v>
      </c>
      <c r="AO63" s="123"/>
      <c r="AP63" s="123"/>
      <c r="AQ63" s="125" t="s">
        <v>78</v>
      </c>
      <c r="AR63" s="126"/>
      <c r="AS63" s="144">
        <v>0</v>
      </c>
      <c r="AT63" s="145">
        <f>ROUND(SUM(AV63:AW63),2)</f>
        <v>0</v>
      </c>
      <c r="AU63" s="146">
        <f>'SO 08 - Úprava okolí kaple'!P87</f>
        <v>0</v>
      </c>
      <c r="AV63" s="145">
        <f>'SO 08 - Úprava okolí kaple'!J30</f>
        <v>0</v>
      </c>
      <c r="AW63" s="145">
        <f>'SO 08 - Úprava okolí kaple'!J31</f>
        <v>0</v>
      </c>
      <c r="AX63" s="145">
        <f>'SO 08 - Úprava okolí kaple'!J32</f>
        <v>0</v>
      </c>
      <c r="AY63" s="145">
        <f>'SO 08 - Úprava okolí kaple'!J33</f>
        <v>0</v>
      </c>
      <c r="AZ63" s="145">
        <f>'SO 08 - Úprava okolí kaple'!F30</f>
        <v>0</v>
      </c>
      <c r="BA63" s="145">
        <f>'SO 08 - Úprava okolí kaple'!F31</f>
        <v>0</v>
      </c>
      <c r="BB63" s="145">
        <f>'SO 08 - Úprava okolí kaple'!F32</f>
        <v>0</v>
      </c>
      <c r="BC63" s="145">
        <f>'SO 08 - Úprava okolí kaple'!F33</f>
        <v>0</v>
      </c>
      <c r="BD63" s="147">
        <f>'SO 08 - Úprava okolí kaple'!F34</f>
        <v>0</v>
      </c>
      <c r="BT63" s="131" t="s">
        <v>79</v>
      </c>
      <c r="BV63" s="131" t="s">
        <v>73</v>
      </c>
      <c r="BW63" s="131" t="s">
        <v>115</v>
      </c>
      <c r="BX63" s="131" t="s">
        <v>7</v>
      </c>
      <c r="CL63" s="131" t="s">
        <v>21</v>
      </c>
      <c r="CM63" s="131" t="s">
        <v>81</v>
      </c>
    </row>
    <row r="64" s="1" customFormat="1" ht="30" customHeight="1">
      <c r="B64" s="46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2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72"/>
    </row>
  </sheetData>
  <sheetProtection sheet="1" formatColumns="0" formatRows="0" objects="1" scenarios="1" spinCount="100000" saltValue="1IrdfN/Vd/tXwR2XUG5UJTyKYh9jyRgEp9rOhP2uQRiCkFJhCuwF9aYLe6bfLSx1r9P1Cim/3CMFxTX+0aAV6Q==" hashValue="dzWBDG/awx73bffsSP51VSI4niy84Qr0p7VMSGOrsLPzbK/7uOQ8fm5o6KNPtv5+hYz/OXx7sBBwp8j1fQzfYw==" algorithmName="SHA-512" password="CC35"/>
  <mergeCells count="8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OVN - Ostatní a vedlejší ...'!C2" display="/"/>
    <hyperlink ref="A53" location="'SO 01 - Spodní stavba'!C2" display="/"/>
    <hyperlink ref="A54" location="'SO 02 - Statika, krov a s...'!C2" display="/"/>
    <hyperlink ref="A55" location="'SO 03 - Interier'!C2" display="/"/>
    <hyperlink ref="A56" location="'SO 04 - Exterier'!C2" display="/"/>
    <hyperlink ref="A57" location="'SO 05 - Výplně otvorů'!C2" display="/"/>
    <hyperlink ref="A59" location="'SO 06a - Instalace - elek...'!C2" display="/"/>
    <hyperlink ref="A60" location="'SO 06b - Instalace - hrom...'!C2" display="/"/>
    <hyperlink ref="A61" location="'SO 06c - Instalace - EZS ...'!C2" display="/"/>
    <hyperlink ref="A62" location="'SO 07 - Mobiliář'!C2" display="/"/>
    <hyperlink ref="A63" location="'SO 08 - Úprava okolí kaple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ROUND(J86,2)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ROUND(SUM(BE86:BE185), 2)</f>
        <v>0</v>
      </c>
      <c r="G30" s="47"/>
      <c r="H30" s="47"/>
      <c r="I30" s="170">
        <v>0.20999999999999999</v>
      </c>
      <c r="J30" s="169">
        <f>ROUND(ROUND((SUM(BE86:BE185)),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ROUND(SUM(BF86:BF185), 2)</f>
        <v>0</v>
      </c>
      <c r="G31" s="47"/>
      <c r="H31" s="47"/>
      <c r="I31" s="170">
        <v>0.14999999999999999</v>
      </c>
      <c r="J31" s="169">
        <f>ROUND(ROUND((SUM(BF86:BF185)),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ROUND(SUM(BG86:BG185),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ROUND(SUM(BH86:BH185),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ROUND(SUM(BI86:BI185),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OVN - Ostatní a vedlejší náklady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J86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129</v>
      </c>
      <c r="E57" s="192"/>
      <c r="F57" s="192"/>
      <c r="G57" s="192"/>
      <c r="H57" s="192"/>
      <c r="I57" s="193"/>
      <c r="J57" s="194">
        <f>J87</f>
        <v>0</v>
      </c>
      <c r="K57" s="195"/>
    </row>
    <row r="58" s="9" customFormat="1" ht="19.92" customHeight="1">
      <c r="B58" s="196"/>
      <c r="C58" s="197"/>
      <c r="D58" s="198" t="s">
        <v>130</v>
      </c>
      <c r="E58" s="199"/>
      <c r="F58" s="199"/>
      <c r="G58" s="199"/>
      <c r="H58" s="199"/>
      <c r="I58" s="200"/>
      <c r="J58" s="201">
        <f>J88</f>
        <v>0</v>
      </c>
      <c r="K58" s="202"/>
    </row>
    <row r="59" s="9" customFormat="1" ht="19.92" customHeight="1">
      <c r="B59" s="196"/>
      <c r="C59" s="197"/>
      <c r="D59" s="198" t="s">
        <v>131</v>
      </c>
      <c r="E59" s="199"/>
      <c r="F59" s="199"/>
      <c r="G59" s="199"/>
      <c r="H59" s="199"/>
      <c r="I59" s="200"/>
      <c r="J59" s="201">
        <f>J91</f>
        <v>0</v>
      </c>
      <c r="K59" s="202"/>
    </row>
    <row r="60" s="9" customFormat="1" ht="19.92" customHeight="1">
      <c r="B60" s="196"/>
      <c r="C60" s="197"/>
      <c r="D60" s="198" t="s">
        <v>132</v>
      </c>
      <c r="E60" s="199"/>
      <c r="F60" s="199"/>
      <c r="G60" s="199"/>
      <c r="H60" s="199"/>
      <c r="I60" s="200"/>
      <c r="J60" s="201">
        <f>J104</f>
        <v>0</v>
      </c>
      <c r="K60" s="202"/>
    </row>
    <row r="61" s="9" customFormat="1" ht="19.92" customHeight="1">
      <c r="B61" s="196"/>
      <c r="C61" s="197"/>
      <c r="D61" s="198" t="s">
        <v>133</v>
      </c>
      <c r="E61" s="199"/>
      <c r="F61" s="199"/>
      <c r="G61" s="199"/>
      <c r="H61" s="199"/>
      <c r="I61" s="200"/>
      <c r="J61" s="201">
        <f>J129</f>
        <v>0</v>
      </c>
      <c r="K61" s="202"/>
    </row>
    <row r="62" s="9" customFormat="1" ht="14.88" customHeight="1">
      <c r="B62" s="196"/>
      <c r="C62" s="197"/>
      <c r="D62" s="198" t="s">
        <v>134</v>
      </c>
      <c r="E62" s="199"/>
      <c r="F62" s="199"/>
      <c r="G62" s="199"/>
      <c r="H62" s="199"/>
      <c r="I62" s="200"/>
      <c r="J62" s="201">
        <f>J130</f>
        <v>0</v>
      </c>
      <c r="K62" s="202"/>
    </row>
    <row r="63" s="9" customFormat="1" ht="19.92" customHeight="1">
      <c r="B63" s="196"/>
      <c r="C63" s="197"/>
      <c r="D63" s="198" t="s">
        <v>135</v>
      </c>
      <c r="E63" s="199"/>
      <c r="F63" s="199"/>
      <c r="G63" s="199"/>
      <c r="H63" s="199"/>
      <c r="I63" s="200"/>
      <c r="J63" s="201">
        <f>J139</f>
        <v>0</v>
      </c>
      <c r="K63" s="202"/>
    </row>
    <row r="64" s="9" customFormat="1" ht="19.92" customHeight="1">
      <c r="B64" s="196"/>
      <c r="C64" s="197"/>
      <c r="D64" s="198" t="s">
        <v>136</v>
      </c>
      <c r="E64" s="199"/>
      <c r="F64" s="199"/>
      <c r="G64" s="199"/>
      <c r="H64" s="199"/>
      <c r="I64" s="200"/>
      <c r="J64" s="201">
        <f>J153</f>
        <v>0</v>
      </c>
      <c r="K64" s="202"/>
    </row>
    <row r="65" s="9" customFormat="1" ht="19.92" customHeight="1">
      <c r="B65" s="196"/>
      <c r="C65" s="197"/>
      <c r="D65" s="198" t="s">
        <v>137</v>
      </c>
      <c r="E65" s="199"/>
      <c r="F65" s="199"/>
      <c r="G65" s="199"/>
      <c r="H65" s="199"/>
      <c r="I65" s="200"/>
      <c r="J65" s="201">
        <f>J166</f>
        <v>0</v>
      </c>
      <c r="K65" s="202"/>
    </row>
    <row r="66" s="9" customFormat="1" ht="19.92" customHeight="1">
      <c r="B66" s="196"/>
      <c r="C66" s="197"/>
      <c r="D66" s="198" t="s">
        <v>138</v>
      </c>
      <c r="E66" s="199"/>
      <c r="F66" s="199"/>
      <c r="G66" s="199"/>
      <c r="H66" s="199"/>
      <c r="I66" s="200"/>
      <c r="J66" s="201">
        <f>J178</f>
        <v>0</v>
      </c>
      <c r="K66" s="202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139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Oprava kaple Panny Marie Bolestné v obci Kámen, vč. mobiliáře</v>
      </c>
      <c r="F76" s="76"/>
      <c r="G76" s="76"/>
      <c r="H76" s="76"/>
      <c r="I76" s="203"/>
      <c r="J76" s="74"/>
      <c r="K76" s="74"/>
      <c r="L76" s="72"/>
    </row>
    <row r="77" s="1" customFormat="1" ht="14.4" customHeight="1">
      <c r="B77" s="46"/>
      <c r="C77" s="76" t="s">
        <v>122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E9</f>
        <v>OVN - Ostatní a vedlejší náklady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5" t="str">
        <f>F12</f>
        <v>Kámen</v>
      </c>
      <c r="G80" s="74"/>
      <c r="H80" s="74"/>
      <c r="I80" s="206" t="s">
        <v>25</v>
      </c>
      <c r="J80" s="85" t="str">
        <f>IF(J12="","",J12)</f>
        <v>4. 9. 2018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5" t="str">
        <f>E15</f>
        <v>Kraj Vysočina</v>
      </c>
      <c r="G82" s="74"/>
      <c r="H82" s="74"/>
      <c r="I82" s="206" t="s">
        <v>33</v>
      </c>
      <c r="J82" s="205" t="str">
        <f>E21</f>
        <v>Ing. arch. Martin Laštovička, Husova 12, Jihlava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205" t="str">
        <f>IF(E18="","",E18)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140</v>
      </c>
      <c r="D85" s="209" t="s">
        <v>56</v>
      </c>
      <c r="E85" s="209" t="s">
        <v>52</v>
      </c>
      <c r="F85" s="209" t="s">
        <v>141</v>
      </c>
      <c r="G85" s="209" t="s">
        <v>142</v>
      </c>
      <c r="H85" s="209" t="s">
        <v>143</v>
      </c>
      <c r="I85" s="210" t="s">
        <v>144</v>
      </c>
      <c r="J85" s="209" t="s">
        <v>126</v>
      </c>
      <c r="K85" s="211" t="s">
        <v>145</v>
      </c>
      <c r="L85" s="212"/>
      <c r="M85" s="102" t="s">
        <v>146</v>
      </c>
      <c r="N85" s="103" t="s">
        <v>41</v>
      </c>
      <c r="O85" s="103" t="s">
        <v>147</v>
      </c>
      <c r="P85" s="103" t="s">
        <v>148</v>
      </c>
      <c r="Q85" s="103" t="s">
        <v>149</v>
      </c>
      <c r="R85" s="103" t="s">
        <v>150</v>
      </c>
      <c r="S85" s="103" t="s">
        <v>151</v>
      </c>
      <c r="T85" s="104" t="s">
        <v>152</v>
      </c>
    </row>
    <row r="86" s="1" customFormat="1" ht="29.28" customHeight="1">
      <c r="B86" s="46"/>
      <c r="C86" s="108" t="s">
        <v>127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</f>
        <v>0</v>
      </c>
      <c r="Q86" s="106"/>
      <c r="R86" s="214">
        <f>R87</f>
        <v>0</v>
      </c>
      <c r="S86" s="106"/>
      <c r="T86" s="215">
        <f>T87</f>
        <v>0</v>
      </c>
      <c r="AT86" s="24" t="s">
        <v>70</v>
      </c>
      <c r="AU86" s="24" t="s">
        <v>128</v>
      </c>
      <c r="BK86" s="216">
        <f>BK87</f>
        <v>0</v>
      </c>
    </row>
    <row r="87" s="11" customFormat="1" ht="37.44" customHeight="1">
      <c r="B87" s="217"/>
      <c r="C87" s="218"/>
      <c r="D87" s="219" t="s">
        <v>70</v>
      </c>
      <c r="E87" s="220" t="s">
        <v>153</v>
      </c>
      <c r="F87" s="220" t="s">
        <v>154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P88+P91+P104+P129+P139+P153+P166+P178</f>
        <v>0</v>
      </c>
      <c r="Q87" s="225"/>
      <c r="R87" s="226">
        <f>R88+R91+R104+R129+R139+R153+R166+R178</f>
        <v>0</v>
      </c>
      <c r="S87" s="225"/>
      <c r="T87" s="227">
        <f>T88+T91+T104+T129+T139+T153+T166+T178</f>
        <v>0</v>
      </c>
      <c r="AR87" s="228" t="s">
        <v>155</v>
      </c>
      <c r="AT87" s="229" t="s">
        <v>70</v>
      </c>
      <c r="AU87" s="229" t="s">
        <v>71</v>
      </c>
      <c r="AY87" s="228" t="s">
        <v>156</v>
      </c>
      <c r="BK87" s="230">
        <f>BK88+BK91+BK104+BK129+BK139+BK153+BK166+BK178</f>
        <v>0</v>
      </c>
    </row>
    <row r="88" s="11" customFormat="1" ht="19.92" customHeight="1">
      <c r="B88" s="217"/>
      <c r="C88" s="218"/>
      <c r="D88" s="219" t="s">
        <v>70</v>
      </c>
      <c r="E88" s="231" t="s">
        <v>157</v>
      </c>
      <c r="F88" s="231" t="s">
        <v>158</v>
      </c>
      <c r="G88" s="218"/>
      <c r="H88" s="218"/>
      <c r="I88" s="221"/>
      <c r="J88" s="232">
        <f>BK88</f>
        <v>0</v>
      </c>
      <c r="K88" s="218"/>
      <c r="L88" s="223"/>
      <c r="M88" s="224"/>
      <c r="N88" s="225"/>
      <c r="O88" s="225"/>
      <c r="P88" s="226">
        <f>SUM(P89:P90)</f>
        <v>0</v>
      </c>
      <c r="Q88" s="225"/>
      <c r="R88" s="226">
        <f>SUM(R89:R90)</f>
        <v>0</v>
      </c>
      <c r="S88" s="225"/>
      <c r="T88" s="227">
        <f>SUM(T89:T90)</f>
        <v>0</v>
      </c>
      <c r="AR88" s="228" t="s">
        <v>79</v>
      </c>
      <c r="AT88" s="229" t="s">
        <v>70</v>
      </c>
      <c r="AU88" s="229" t="s">
        <v>79</v>
      </c>
      <c r="AY88" s="228" t="s">
        <v>156</v>
      </c>
      <c r="BK88" s="230">
        <f>SUM(BK89:BK90)</f>
        <v>0</v>
      </c>
    </row>
    <row r="89" s="1" customFormat="1" ht="25.5" customHeight="1">
      <c r="B89" s="46"/>
      <c r="C89" s="233" t="s">
        <v>79</v>
      </c>
      <c r="D89" s="233" t="s">
        <v>159</v>
      </c>
      <c r="E89" s="234" t="s">
        <v>160</v>
      </c>
      <c r="F89" s="235" t="s">
        <v>161</v>
      </c>
      <c r="G89" s="236" t="s">
        <v>162</v>
      </c>
      <c r="H89" s="237">
        <v>1</v>
      </c>
      <c r="I89" s="238"/>
      <c r="J89" s="239">
        <f>ROUND(I89*H89,2)</f>
        <v>0</v>
      </c>
      <c r="K89" s="235" t="s">
        <v>163</v>
      </c>
      <c r="L89" s="72"/>
      <c r="M89" s="240" t="s">
        <v>21</v>
      </c>
      <c r="N89" s="241" t="s">
        <v>42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164</v>
      </c>
      <c r="AT89" s="24" t="s">
        <v>159</v>
      </c>
      <c r="AU89" s="24" t="s">
        <v>81</v>
      </c>
      <c r="AY89" s="24" t="s">
        <v>156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79</v>
      </c>
      <c r="BK89" s="244">
        <f>ROUND(I89*H89,2)</f>
        <v>0</v>
      </c>
      <c r="BL89" s="24" t="s">
        <v>164</v>
      </c>
      <c r="BM89" s="24" t="s">
        <v>81</v>
      </c>
    </row>
    <row r="90" s="12" customFormat="1">
      <c r="B90" s="245"/>
      <c r="C90" s="246"/>
      <c r="D90" s="247" t="s">
        <v>165</v>
      </c>
      <c r="E90" s="248" t="s">
        <v>21</v>
      </c>
      <c r="F90" s="249" t="s">
        <v>79</v>
      </c>
      <c r="G90" s="246"/>
      <c r="H90" s="250">
        <v>1</v>
      </c>
      <c r="I90" s="251"/>
      <c r="J90" s="246"/>
      <c r="K90" s="246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165</v>
      </c>
      <c r="AU90" s="256" t="s">
        <v>81</v>
      </c>
      <c r="AV90" s="12" t="s">
        <v>81</v>
      </c>
      <c r="AW90" s="12" t="s">
        <v>35</v>
      </c>
      <c r="AX90" s="12" t="s">
        <v>79</v>
      </c>
      <c r="AY90" s="256" t="s">
        <v>156</v>
      </c>
    </row>
    <row r="91" s="11" customFormat="1" ht="29.88" customHeight="1">
      <c r="B91" s="217"/>
      <c r="C91" s="218"/>
      <c r="D91" s="219" t="s">
        <v>70</v>
      </c>
      <c r="E91" s="231" t="s">
        <v>166</v>
      </c>
      <c r="F91" s="231" t="s">
        <v>167</v>
      </c>
      <c r="G91" s="218"/>
      <c r="H91" s="218"/>
      <c r="I91" s="221"/>
      <c r="J91" s="232">
        <f>BK91</f>
        <v>0</v>
      </c>
      <c r="K91" s="218"/>
      <c r="L91" s="223"/>
      <c r="M91" s="224"/>
      <c r="N91" s="225"/>
      <c r="O91" s="225"/>
      <c r="P91" s="226">
        <f>SUM(P92:P103)</f>
        <v>0</v>
      </c>
      <c r="Q91" s="225"/>
      <c r="R91" s="226">
        <f>SUM(R92:R103)</f>
        <v>0</v>
      </c>
      <c r="S91" s="225"/>
      <c r="T91" s="227">
        <f>SUM(T92:T103)</f>
        <v>0</v>
      </c>
      <c r="AR91" s="228" t="s">
        <v>79</v>
      </c>
      <c r="AT91" s="229" t="s">
        <v>70</v>
      </c>
      <c r="AU91" s="229" t="s">
        <v>79</v>
      </c>
      <c r="AY91" s="228" t="s">
        <v>156</v>
      </c>
      <c r="BK91" s="230">
        <f>SUM(BK92:BK103)</f>
        <v>0</v>
      </c>
    </row>
    <row r="92" s="1" customFormat="1" ht="16.5" customHeight="1">
      <c r="B92" s="46"/>
      <c r="C92" s="233" t="s">
        <v>81</v>
      </c>
      <c r="D92" s="233" t="s">
        <v>159</v>
      </c>
      <c r="E92" s="234" t="s">
        <v>168</v>
      </c>
      <c r="F92" s="235" t="s">
        <v>169</v>
      </c>
      <c r="G92" s="236" t="s">
        <v>162</v>
      </c>
      <c r="H92" s="237">
        <v>1</v>
      </c>
      <c r="I92" s="238"/>
      <c r="J92" s="239">
        <f>ROUND(I92*H92,2)</f>
        <v>0</v>
      </c>
      <c r="K92" s="235" t="s">
        <v>163</v>
      </c>
      <c r="L92" s="72"/>
      <c r="M92" s="240" t="s">
        <v>21</v>
      </c>
      <c r="N92" s="241" t="s">
        <v>42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164</v>
      </c>
      <c r="AT92" s="24" t="s">
        <v>159</v>
      </c>
      <c r="AU92" s="24" t="s">
        <v>81</v>
      </c>
      <c r="AY92" s="24" t="s">
        <v>156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79</v>
      </c>
      <c r="BK92" s="244">
        <f>ROUND(I92*H92,2)</f>
        <v>0</v>
      </c>
      <c r="BL92" s="24" t="s">
        <v>164</v>
      </c>
      <c r="BM92" s="24" t="s">
        <v>164</v>
      </c>
    </row>
    <row r="93" s="13" customFormat="1">
      <c r="B93" s="257"/>
      <c r="C93" s="258"/>
      <c r="D93" s="247" t="s">
        <v>165</v>
      </c>
      <c r="E93" s="259" t="s">
        <v>21</v>
      </c>
      <c r="F93" s="260" t="s">
        <v>170</v>
      </c>
      <c r="G93" s="258"/>
      <c r="H93" s="259" t="s">
        <v>21</v>
      </c>
      <c r="I93" s="261"/>
      <c r="J93" s="258"/>
      <c r="K93" s="258"/>
      <c r="L93" s="262"/>
      <c r="M93" s="263"/>
      <c r="N93" s="264"/>
      <c r="O93" s="264"/>
      <c r="P93" s="264"/>
      <c r="Q93" s="264"/>
      <c r="R93" s="264"/>
      <c r="S93" s="264"/>
      <c r="T93" s="265"/>
      <c r="AT93" s="266" t="s">
        <v>165</v>
      </c>
      <c r="AU93" s="266" t="s">
        <v>81</v>
      </c>
      <c r="AV93" s="13" t="s">
        <v>79</v>
      </c>
      <c r="AW93" s="13" t="s">
        <v>35</v>
      </c>
      <c r="AX93" s="13" t="s">
        <v>71</v>
      </c>
      <c r="AY93" s="266" t="s">
        <v>156</v>
      </c>
    </row>
    <row r="94" s="12" customFormat="1">
      <c r="B94" s="245"/>
      <c r="C94" s="246"/>
      <c r="D94" s="247" t="s">
        <v>165</v>
      </c>
      <c r="E94" s="248" t="s">
        <v>21</v>
      </c>
      <c r="F94" s="249" t="s">
        <v>79</v>
      </c>
      <c r="G94" s="246"/>
      <c r="H94" s="250">
        <v>1</v>
      </c>
      <c r="I94" s="251"/>
      <c r="J94" s="246"/>
      <c r="K94" s="246"/>
      <c r="L94" s="252"/>
      <c r="M94" s="253"/>
      <c r="N94" s="254"/>
      <c r="O94" s="254"/>
      <c r="P94" s="254"/>
      <c r="Q94" s="254"/>
      <c r="R94" s="254"/>
      <c r="S94" s="254"/>
      <c r="T94" s="255"/>
      <c r="AT94" s="256" t="s">
        <v>165</v>
      </c>
      <c r="AU94" s="256" t="s">
        <v>81</v>
      </c>
      <c r="AV94" s="12" t="s">
        <v>81</v>
      </c>
      <c r="AW94" s="12" t="s">
        <v>35</v>
      </c>
      <c r="AX94" s="12" t="s">
        <v>79</v>
      </c>
      <c r="AY94" s="256" t="s">
        <v>156</v>
      </c>
    </row>
    <row r="95" s="1" customFormat="1" ht="16.5" customHeight="1">
      <c r="B95" s="46"/>
      <c r="C95" s="233" t="s">
        <v>171</v>
      </c>
      <c r="D95" s="233" t="s">
        <v>159</v>
      </c>
      <c r="E95" s="234" t="s">
        <v>172</v>
      </c>
      <c r="F95" s="235" t="s">
        <v>173</v>
      </c>
      <c r="G95" s="236" t="s">
        <v>162</v>
      </c>
      <c r="H95" s="237">
        <v>1</v>
      </c>
      <c r="I95" s="238"/>
      <c r="J95" s="239">
        <f>ROUND(I95*H95,2)</f>
        <v>0</v>
      </c>
      <c r="K95" s="235" t="s">
        <v>163</v>
      </c>
      <c r="L95" s="72"/>
      <c r="M95" s="240" t="s">
        <v>21</v>
      </c>
      <c r="N95" s="241" t="s">
        <v>42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164</v>
      </c>
      <c r="AT95" s="24" t="s">
        <v>159</v>
      </c>
      <c r="AU95" s="24" t="s">
        <v>81</v>
      </c>
      <c r="AY95" s="24" t="s">
        <v>156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79</v>
      </c>
      <c r="BK95" s="244">
        <f>ROUND(I95*H95,2)</f>
        <v>0</v>
      </c>
      <c r="BL95" s="24" t="s">
        <v>164</v>
      </c>
      <c r="BM95" s="24" t="s">
        <v>174</v>
      </c>
    </row>
    <row r="96" s="13" customFormat="1">
      <c r="B96" s="257"/>
      <c r="C96" s="258"/>
      <c r="D96" s="247" t="s">
        <v>165</v>
      </c>
      <c r="E96" s="259" t="s">
        <v>21</v>
      </c>
      <c r="F96" s="260" t="s">
        <v>175</v>
      </c>
      <c r="G96" s="258"/>
      <c r="H96" s="259" t="s">
        <v>21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AT96" s="266" t="s">
        <v>165</v>
      </c>
      <c r="AU96" s="266" t="s">
        <v>81</v>
      </c>
      <c r="AV96" s="13" t="s">
        <v>79</v>
      </c>
      <c r="AW96" s="13" t="s">
        <v>35</v>
      </c>
      <c r="AX96" s="13" t="s">
        <v>71</v>
      </c>
      <c r="AY96" s="266" t="s">
        <v>156</v>
      </c>
    </row>
    <row r="97" s="12" customFormat="1">
      <c r="B97" s="245"/>
      <c r="C97" s="246"/>
      <c r="D97" s="247" t="s">
        <v>165</v>
      </c>
      <c r="E97" s="248" t="s">
        <v>21</v>
      </c>
      <c r="F97" s="249" t="s">
        <v>79</v>
      </c>
      <c r="G97" s="246"/>
      <c r="H97" s="250">
        <v>1</v>
      </c>
      <c r="I97" s="251"/>
      <c r="J97" s="246"/>
      <c r="K97" s="246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165</v>
      </c>
      <c r="AU97" s="256" t="s">
        <v>81</v>
      </c>
      <c r="AV97" s="12" t="s">
        <v>81</v>
      </c>
      <c r="AW97" s="12" t="s">
        <v>35</v>
      </c>
      <c r="AX97" s="12" t="s">
        <v>79</v>
      </c>
      <c r="AY97" s="256" t="s">
        <v>156</v>
      </c>
    </row>
    <row r="98" s="1" customFormat="1" ht="16.5" customHeight="1">
      <c r="B98" s="46"/>
      <c r="C98" s="233" t="s">
        <v>164</v>
      </c>
      <c r="D98" s="233" t="s">
        <v>159</v>
      </c>
      <c r="E98" s="234" t="s">
        <v>176</v>
      </c>
      <c r="F98" s="235" t="s">
        <v>177</v>
      </c>
      <c r="G98" s="236" t="s">
        <v>162</v>
      </c>
      <c r="H98" s="237">
        <v>1</v>
      </c>
      <c r="I98" s="238"/>
      <c r="J98" s="239">
        <f>ROUND(I98*H98,2)</f>
        <v>0</v>
      </c>
      <c r="K98" s="235" t="s">
        <v>163</v>
      </c>
      <c r="L98" s="72"/>
      <c r="M98" s="240" t="s">
        <v>21</v>
      </c>
      <c r="N98" s="241" t="s">
        <v>42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164</v>
      </c>
      <c r="AT98" s="24" t="s">
        <v>159</v>
      </c>
      <c r="AU98" s="24" t="s">
        <v>81</v>
      </c>
      <c r="AY98" s="24" t="s">
        <v>156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79</v>
      </c>
      <c r="BK98" s="244">
        <f>ROUND(I98*H98,2)</f>
        <v>0</v>
      </c>
      <c r="BL98" s="24" t="s">
        <v>164</v>
      </c>
      <c r="BM98" s="24" t="s">
        <v>178</v>
      </c>
    </row>
    <row r="99" s="13" customFormat="1">
      <c r="B99" s="257"/>
      <c r="C99" s="258"/>
      <c r="D99" s="247" t="s">
        <v>165</v>
      </c>
      <c r="E99" s="259" t="s">
        <v>21</v>
      </c>
      <c r="F99" s="260" t="s">
        <v>179</v>
      </c>
      <c r="G99" s="258"/>
      <c r="H99" s="259" t="s">
        <v>21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AT99" s="266" t="s">
        <v>165</v>
      </c>
      <c r="AU99" s="266" t="s">
        <v>81</v>
      </c>
      <c r="AV99" s="13" t="s">
        <v>79</v>
      </c>
      <c r="AW99" s="13" t="s">
        <v>35</v>
      </c>
      <c r="AX99" s="13" t="s">
        <v>71</v>
      </c>
      <c r="AY99" s="266" t="s">
        <v>156</v>
      </c>
    </row>
    <row r="100" s="12" customFormat="1">
      <c r="B100" s="245"/>
      <c r="C100" s="246"/>
      <c r="D100" s="247" t="s">
        <v>165</v>
      </c>
      <c r="E100" s="248" t="s">
        <v>21</v>
      </c>
      <c r="F100" s="249" t="s">
        <v>79</v>
      </c>
      <c r="G100" s="246"/>
      <c r="H100" s="250">
        <v>1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165</v>
      </c>
      <c r="AU100" s="256" t="s">
        <v>81</v>
      </c>
      <c r="AV100" s="12" t="s">
        <v>81</v>
      </c>
      <c r="AW100" s="12" t="s">
        <v>35</v>
      </c>
      <c r="AX100" s="12" t="s">
        <v>79</v>
      </c>
      <c r="AY100" s="256" t="s">
        <v>156</v>
      </c>
    </row>
    <row r="101" s="1" customFormat="1" ht="16.5" customHeight="1">
      <c r="B101" s="46"/>
      <c r="C101" s="233" t="s">
        <v>155</v>
      </c>
      <c r="D101" s="233" t="s">
        <v>159</v>
      </c>
      <c r="E101" s="234" t="s">
        <v>180</v>
      </c>
      <c r="F101" s="235" t="s">
        <v>181</v>
      </c>
      <c r="G101" s="236" t="s">
        <v>162</v>
      </c>
      <c r="H101" s="237">
        <v>1</v>
      </c>
      <c r="I101" s="238"/>
      <c r="J101" s="239">
        <f>ROUND(I101*H101,2)</f>
        <v>0</v>
      </c>
      <c r="K101" s="235" t="s">
        <v>163</v>
      </c>
      <c r="L101" s="72"/>
      <c r="M101" s="240" t="s">
        <v>21</v>
      </c>
      <c r="N101" s="241" t="s">
        <v>42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164</v>
      </c>
      <c r="AT101" s="24" t="s">
        <v>159</v>
      </c>
      <c r="AU101" s="24" t="s">
        <v>81</v>
      </c>
      <c r="AY101" s="24" t="s">
        <v>156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79</v>
      </c>
      <c r="BK101" s="244">
        <f>ROUND(I101*H101,2)</f>
        <v>0</v>
      </c>
      <c r="BL101" s="24" t="s">
        <v>164</v>
      </c>
      <c r="BM101" s="24" t="s">
        <v>182</v>
      </c>
    </row>
    <row r="102" s="13" customFormat="1">
      <c r="B102" s="257"/>
      <c r="C102" s="258"/>
      <c r="D102" s="247" t="s">
        <v>165</v>
      </c>
      <c r="E102" s="259" t="s">
        <v>21</v>
      </c>
      <c r="F102" s="260" t="s">
        <v>183</v>
      </c>
      <c r="G102" s="258"/>
      <c r="H102" s="259" t="s">
        <v>21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165</v>
      </c>
      <c r="AU102" s="266" t="s">
        <v>81</v>
      </c>
      <c r="AV102" s="13" t="s">
        <v>79</v>
      </c>
      <c r="AW102" s="13" t="s">
        <v>35</v>
      </c>
      <c r="AX102" s="13" t="s">
        <v>71</v>
      </c>
      <c r="AY102" s="266" t="s">
        <v>156</v>
      </c>
    </row>
    <row r="103" s="12" customFormat="1">
      <c r="B103" s="245"/>
      <c r="C103" s="246"/>
      <c r="D103" s="247" t="s">
        <v>165</v>
      </c>
      <c r="E103" s="248" t="s">
        <v>21</v>
      </c>
      <c r="F103" s="249" t="s">
        <v>79</v>
      </c>
      <c r="G103" s="246"/>
      <c r="H103" s="250">
        <v>1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165</v>
      </c>
      <c r="AU103" s="256" t="s">
        <v>81</v>
      </c>
      <c r="AV103" s="12" t="s">
        <v>81</v>
      </c>
      <c r="AW103" s="12" t="s">
        <v>35</v>
      </c>
      <c r="AX103" s="12" t="s">
        <v>79</v>
      </c>
      <c r="AY103" s="256" t="s">
        <v>156</v>
      </c>
    </row>
    <row r="104" s="11" customFormat="1" ht="29.88" customHeight="1">
      <c r="B104" s="217"/>
      <c r="C104" s="218"/>
      <c r="D104" s="219" t="s">
        <v>70</v>
      </c>
      <c r="E104" s="231" t="s">
        <v>184</v>
      </c>
      <c r="F104" s="231" t="s">
        <v>185</v>
      </c>
      <c r="G104" s="218"/>
      <c r="H104" s="218"/>
      <c r="I104" s="221"/>
      <c r="J104" s="232">
        <f>BK104</f>
        <v>0</v>
      </c>
      <c r="K104" s="218"/>
      <c r="L104" s="223"/>
      <c r="M104" s="224"/>
      <c r="N104" s="225"/>
      <c r="O104" s="225"/>
      <c r="P104" s="226">
        <f>SUM(P105:P128)</f>
        <v>0</v>
      </c>
      <c r="Q104" s="225"/>
      <c r="R104" s="226">
        <f>SUM(R105:R128)</f>
        <v>0</v>
      </c>
      <c r="S104" s="225"/>
      <c r="T104" s="227">
        <f>SUM(T105:T128)</f>
        <v>0</v>
      </c>
      <c r="AR104" s="228" t="s">
        <v>79</v>
      </c>
      <c r="AT104" s="229" t="s">
        <v>70</v>
      </c>
      <c r="AU104" s="229" t="s">
        <v>79</v>
      </c>
      <c r="AY104" s="228" t="s">
        <v>156</v>
      </c>
      <c r="BK104" s="230">
        <f>SUM(BK105:BK128)</f>
        <v>0</v>
      </c>
    </row>
    <row r="105" s="1" customFormat="1" ht="16.5" customHeight="1">
      <c r="B105" s="46"/>
      <c r="C105" s="233" t="s">
        <v>174</v>
      </c>
      <c r="D105" s="233" t="s">
        <v>159</v>
      </c>
      <c r="E105" s="234" t="s">
        <v>186</v>
      </c>
      <c r="F105" s="235" t="s">
        <v>187</v>
      </c>
      <c r="G105" s="236" t="s">
        <v>162</v>
      </c>
      <c r="H105" s="237">
        <v>1</v>
      </c>
      <c r="I105" s="238"/>
      <c r="J105" s="239">
        <f>ROUND(I105*H105,2)</f>
        <v>0</v>
      </c>
      <c r="K105" s="235" t="s">
        <v>163</v>
      </c>
      <c r="L105" s="72"/>
      <c r="M105" s="240" t="s">
        <v>21</v>
      </c>
      <c r="N105" s="241" t="s">
        <v>42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164</v>
      </c>
      <c r="AT105" s="24" t="s">
        <v>159</v>
      </c>
      <c r="AU105" s="24" t="s">
        <v>81</v>
      </c>
      <c r="AY105" s="24" t="s">
        <v>156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79</v>
      </c>
      <c r="BK105" s="244">
        <f>ROUND(I105*H105,2)</f>
        <v>0</v>
      </c>
      <c r="BL105" s="24" t="s">
        <v>164</v>
      </c>
      <c r="BM105" s="24" t="s">
        <v>188</v>
      </c>
    </row>
    <row r="106" s="13" customFormat="1">
      <c r="B106" s="257"/>
      <c r="C106" s="258"/>
      <c r="D106" s="247" t="s">
        <v>165</v>
      </c>
      <c r="E106" s="259" t="s">
        <v>21</v>
      </c>
      <c r="F106" s="260" t="s">
        <v>189</v>
      </c>
      <c r="G106" s="258"/>
      <c r="H106" s="259" t="s">
        <v>21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165</v>
      </c>
      <c r="AU106" s="266" t="s">
        <v>81</v>
      </c>
      <c r="AV106" s="13" t="s">
        <v>79</v>
      </c>
      <c r="AW106" s="13" t="s">
        <v>35</v>
      </c>
      <c r="AX106" s="13" t="s">
        <v>71</v>
      </c>
      <c r="AY106" s="266" t="s">
        <v>156</v>
      </c>
    </row>
    <row r="107" s="12" customFormat="1">
      <c r="B107" s="245"/>
      <c r="C107" s="246"/>
      <c r="D107" s="247" t="s">
        <v>165</v>
      </c>
      <c r="E107" s="248" t="s">
        <v>21</v>
      </c>
      <c r="F107" s="249" t="s">
        <v>79</v>
      </c>
      <c r="G107" s="246"/>
      <c r="H107" s="250">
        <v>1</v>
      </c>
      <c r="I107" s="251"/>
      <c r="J107" s="246"/>
      <c r="K107" s="246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165</v>
      </c>
      <c r="AU107" s="256" t="s">
        <v>81</v>
      </c>
      <c r="AV107" s="12" t="s">
        <v>81</v>
      </c>
      <c r="AW107" s="12" t="s">
        <v>35</v>
      </c>
      <c r="AX107" s="12" t="s">
        <v>79</v>
      </c>
      <c r="AY107" s="256" t="s">
        <v>156</v>
      </c>
    </row>
    <row r="108" s="1" customFormat="1" ht="16.5" customHeight="1">
      <c r="B108" s="46"/>
      <c r="C108" s="233" t="s">
        <v>190</v>
      </c>
      <c r="D108" s="233" t="s">
        <v>159</v>
      </c>
      <c r="E108" s="234" t="s">
        <v>191</v>
      </c>
      <c r="F108" s="235" t="s">
        <v>192</v>
      </c>
      <c r="G108" s="236" t="s">
        <v>162</v>
      </c>
      <c r="H108" s="237">
        <v>1</v>
      </c>
      <c r="I108" s="238"/>
      <c r="J108" s="239">
        <f>ROUND(I108*H108,2)</f>
        <v>0</v>
      </c>
      <c r="K108" s="235" t="s">
        <v>163</v>
      </c>
      <c r="L108" s="72"/>
      <c r="M108" s="240" t="s">
        <v>21</v>
      </c>
      <c r="N108" s="241" t="s">
        <v>42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164</v>
      </c>
      <c r="AT108" s="24" t="s">
        <v>159</v>
      </c>
      <c r="AU108" s="24" t="s">
        <v>81</v>
      </c>
      <c r="AY108" s="24" t="s">
        <v>156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79</v>
      </c>
      <c r="BK108" s="244">
        <f>ROUND(I108*H108,2)</f>
        <v>0</v>
      </c>
      <c r="BL108" s="24" t="s">
        <v>164</v>
      </c>
      <c r="BM108" s="24" t="s">
        <v>193</v>
      </c>
    </row>
    <row r="109" s="13" customFormat="1">
      <c r="B109" s="257"/>
      <c r="C109" s="258"/>
      <c r="D109" s="247" t="s">
        <v>165</v>
      </c>
      <c r="E109" s="259" t="s">
        <v>21</v>
      </c>
      <c r="F109" s="260" t="s">
        <v>194</v>
      </c>
      <c r="G109" s="258"/>
      <c r="H109" s="259" t="s">
        <v>21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AT109" s="266" t="s">
        <v>165</v>
      </c>
      <c r="AU109" s="266" t="s">
        <v>81</v>
      </c>
      <c r="AV109" s="13" t="s">
        <v>79</v>
      </c>
      <c r="AW109" s="13" t="s">
        <v>35</v>
      </c>
      <c r="AX109" s="13" t="s">
        <v>71</v>
      </c>
      <c r="AY109" s="266" t="s">
        <v>156</v>
      </c>
    </row>
    <row r="110" s="12" customFormat="1">
      <c r="B110" s="245"/>
      <c r="C110" s="246"/>
      <c r="D110" s="247" t="s">
        <v>165</v>
      </c>
      <c r="E110" s="248" t="s">
        <v>21</v>
      </c>
      <c r="F110" s="249" t="s">
        <v>79</v>
      </c>
      <c r="G110" s="246"/>
      <c r="H110" s="250">
        <v>1</v>
      </c>
      <c r="I110" s="251"/>
      <c r="J110" s="246"/>
      <c r="K110" s="246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165</v>
      </c>
      <c r="AU110" s="256" t="s">
        <v>81</v>
      </c>
      <c r="AV110" s="12" t="s">
        <v>81</v>
      </c>
      <c r="AW110" s="12" t="s">
        <v>35</v>
      </c>
      <c r="AX110" s="12" t="s">
        <v>79</v>
      </c>
      <c r="AY110" s="256" t="s">
        <v>156</v>
      </c>
    </row>
    <row r="111" s="1" customFormat="1" ht="25.5" customHeight="1">
      <c r="B111" s="46"/>
      <c r="C111" s="233" t="s">
        <v>178</v>
      </c>
      <c r="D111" s="233" t="s">
        <v>159</v>
      </c>
      <c r="E111" s="234" t="s">
        <v>195</v>
      </c>
      <c r="F111" s="235" t="s">
        <v>196</v>
      </c>
      <c r="G111" s="236" t="s">
        <v>162</v>
      </c>
      <c r="H111" s="237">
        <v>1</v>
      </c>
      <c r="I111" s="238"/>
      <c r="J111" s="239">
        <f>ROUND(I111*H111,2)</f>
        <v>0</v>
      </c>
      <c r="K111" s="235" t="s">
        <v>163</v>
      </c>
      <c r="L111" s="72"/>
      <c r="M111" s="240" t="s">
        <v>21</v>
      </c>
      <c r="N111" s="241" t="s">
        <v>42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164</v>
      </c>
      <c r="AT111" s="24" t="s">
        <v>159</v>
      </c>
      <c r="AU111" s="24" t="s">
        <v>81</v>
      </c>
      <c r="AY111" s="24" t="s">
        <v>156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79</v>
      </c>
      <c r="BK111" s="244">
        <f>ROUND(I111*H111,2)</f>
        <v>0</v>
      </c>
      <c r="BL111" s="24" t="s">
        <v>164</v>
      </c>
      <c r="BM111" s="24" t="s">
        <v>197</v>
      </c>
    </row>
    <row r="112" s="13" customFormat="1">
      <c r="B112" s="257"/>
      <c r="C112" s="258"/>
      <c r="D112" s="247" t="s">
        <v>165</v>
      </c>
      <c r="E112" s="259" t="s">
        <v>21</v>
      </c>
      <c r="F112" s="260" t="s">
        <v>198</v>
      </c>
      <c r="G112" s="258"/>
      <c r="H112" s="259" t="s">
        <v>21</v>
      </c>
      <c r="I112" s="261"/>
      <c r="J112" s="258"/>
      <c r="K112" s="258"/>
      <c r="L112" s="262"/>
      <c r="M112" s="263"/>
      <c r="N112" s="264"/>
      <c r="O112" s="264"/>
      <c r="P112" s="264"/>
      <c r="Q112" s="264"/>
      <c r="R112" s="264"/>
      <c r="S112" s="264"/>
      <c r="T112" s="265"/>
      <c r="AT112" s="266" t="s">
        <v>165</v>
      </c>
      <c r="AU112" s="266" t="s">
        <v>81</v>
      </c>
      <c r="AV112" s="13" t="s">
        <v>79</v>
      </c>
      <c r="AW112" s="13" t="s">
        <v>35</v>
      </c>
      <c r="AX112" s="13" t="s">
        <v>71</v>
      </c>
      <c r="AY112" s="266" t="s">
        <v>156</v>
      </c>
    </row>
    <row r="113" s="12" customFormat="1">
      <c r="B113" s="245"/>
      <c r="C113" s="246"/>
      <c r="D113" s="247" t="s">
        <v>165</v>
      </c>
      <c r="E113" s="248" t="s">
        <v>21</v>
      </c>
      <c r="F113" s="249" t="s">
        <v>79</v>
      </c>
      <c r="G113" s="246"/>
      <c r="H113" s="250">
        <v>1</v>
      </c>
      <c r="I113" s="251"/>
      <c r="J113" s="246"/>
      <c r="K113" s="246"/>
      <c r="L113" s="252"/>
      <c r="M113" s="253"/>
      <c r="N113" s="254"/>
      <c r="O113" s="254"/>
      <c r="P113" s="254"/>
      <c r="Q113" s="254"/>
      <c r="R113" s="254"/>
      <c r="S113" s="254"/>
      <c r="T113" s="255"/>
      <c r="AT113" s="256" t="s">
        <v>165</v>
      </c>
      <c r="AU113" s="256" t="s">
        <v>81</v>
      </c>
      <c r="AV113" s="12" t="s">
        <v>81</v>
      </c>
      <c r="AW113" s="12" t="s">
        <v>35</v>
      </c>
      <c r="AX113" s="12" t="s">
        <v>79</v>
      </c>
      <c r="AY113" s="256" t="s">
        <v>156</v>
      </c>
    </row>
    <row r="114" s="1" customFormat="1" ht="16.5" customHeight="1">
      <c r="B114" s="46"/>
      <c r="C114" s="233" t="s">
        <v>199</v>
      </c>
      <c r="D114" s="233" t="s">
        <v>159</v>
      </c>
      <c r="E114" s="234" t="s">
        <v>200</v>
      </c>
      <c r="F114" s="235" t="s">
        <v>201</v>
      </c>
      <c r="G114" s="236" t="s">
        <v>162</v>
      </c>
      <c r="H114" s="237">
        <v>1</v>
      </c>
      <c r="I114" s="238"/>
      <c r="J114" s="239">
        <f>ROUND(I114*H114,2)</f>
        <v>0</v>
      </c>
      <c r="K114" s="235" t="s">
        <v>163</v>
      </c>
      <c r="L114" s="72"/>
      <c r="M114" s="240" t="s">
        <v>21</v>
      </c>
      <c r="N114" s="241" t="s">
        <v>42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164</v>
      </c>
      <c r="AT114" s="24" t="s">
        <v>159</v>
      </c>
      <c r="AU114" s="24" t="s">
        <v>81</v>
      </c>
      <c r="AY114" s="24" t="s">
        <v>156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79</v>
      </c>
      <c r="BK114" s="244">
        <f>ROUND(I114*H114,2)</f>
        <v>0</v>
      </c>
      <c r="BL114" s="24" t="s">
        <v>164</v>
      </c>
      <c r="BM114" s="24" t="s">
        <v>202</v>
      </c>
    </row>
    <row r="115" s="13" customFormat="1">
      <c r="B115" s="257"/>
      <c r="C115" s="258"/>
      <c r="D115" s="247" t="s">
        <v>165</v>
      </c>
      <c r="E115" s="259" t="s">
        <v>21</v>
      </c>
      <c r="F115" s="260" t="s">
        <v>203</v>
      </c>
      <c r="G115" s="258"/>
      <c r="H115" s="259" t="s">
        <v>21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AT115" s="266" t="s">
        <v>165</v>
      </c>
      <c r="AU115" s="266" t="s">
        <v>81</v>
      </c>
      <c r="AV115" s="13" t="s">
        <v>79</v>
      </c>
      <c r="AW115" s="13" t="s">
        <v>35</v>
      </c>
      <c r="AX115" s="13" t="s">
        <v>71</v>
      </c>
      <c r="AY115" s="266" t="s">
        <v>156</v>
      </c>
    </row>
    <row r="116" s="13" customFormat="1">
      <c r="B116" s="257"/>
      <c r="C116" s="258"/>
      <c r="D116" s="247" t="s">
        <v>165</v>
      </c>
      <c r="E116" s="259" t="s">
        <v>21</v>
      </c>
      <c r="F116" s="260" t="s">
        <v>204</v>
      </c>
      <c r="G116" s="258"/>
      <c r="H116" s="259" t="s">
        <v>21</v>
      </c>
      <c r="I116" s="261"/>
      <c r="J116" s="258"/>
      <c r="K116" s="258"/>
      <c r="L116" s="262"/>
      <c r="M116" s="263"/>
      <c r="N116" s="264"/>
      <c r="O116" s="264"/>
      <c r="P116" s="264"/>
      <c r="Q116" s="264"/>
      <c r="R116" s="264"/>
      <c r="S116" s="264"/>
      <c r="T116" s="265"/>
      <c r="AT116" s="266" t="s">
        <v>165</v>
      </c>
      <c r="AU116" s="266" t="s">
        <v>81</v>
      </c>
      <c r="AV116" s="13" t="s">
        <v>79</v>
      </c>
      <c r="AW116" s="13" t="s">
        <v>35</v>
      </c>
      <c r="AX116" s="13" t="s">
        <v>71</v>
      </c>
      <c r="AY116" s="266" t="s">
        <v>156</v>
      </c>
    </row>
    <row r="117" s="13" customFormat="1">
      <c r="B117" s="257"/>
      <c r="C117" s="258"/>
      <c r="D117" s="247" t="s">
        <v>165</v>
      </c>
      <c r="E117" s="259" t="s">
        <v>21</v>
      </c>
      <c r="F117" s="260" t="s">
        <v>205</v>
      </c>
      <c r="G117" s="258"/>
      <c r="H117" s="259" t="s">
        <v>21</v>
      </c>
      <c r="I117" s="261"/>
      <c r="J117" s="258"/>
      <c r="K117" s="258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165</v>
      </c>
      <c r="AU117" s="266" t="s">
        <v>81</v>
      </c>
      <c r="AV117" s="13" t="s">
        <v>79</v>
      </c>
      <c r="AW117" s="13" t="s">
        <v>35</v>
      </c>
      <c r="AX117" s="13" t="s">
        <v>71</v>
      </c>
      <c r="AY117" s="266" t="s">
        <v>156</v>
      </c>
    </row>
    <row r="118" s="13" customFormat="1">
      <c r="B118" s="257"/>
      <c r="C118" s="258"/>
      <c r="D118" s="247" t="s">
        <v>165</v>
      </c>
      <c r="E118" s="259" t="s">
        <v>21</v>
      </c>
      <c r="F118" s="260" t="s">
        <v>206</v>
      </c>
      <c r="G118" s="258"/>
      <c r="H118" s="259" t="s">
        <v>21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165</v>
      </c>
      <c r="AU118" s="266" t="s">
        <v>81</v>
      </c>
      <c r="AV118" s="13" t="s">
        <v>79</v>
      </c>
      <c r="AW118" s="13" t="s">
        <v>35</v>
      </c>
      <c r="AX118" s="13" t="s">
        <v>71</v>
      </c>
      <c r="AY118" s="266" t="s">
        <v>156</v>
      </c>
    </row>
    <row r="119" s="12" customFormat="1">
      <c r="B119" s="245"/>
      <c r="C119" s="246"/>
      <c r="D119" s="247" t="s">
        <v>165</v>
      </c>
      <c r="E119" s="248" t="s">
        <v>21</v>
      </c>
      <c r="F119" s="249" t="s">
        <v>79</v>
      </c>
      <c r="G119" s="246"/>
      <c r="H119" s="250">
        <v>1</v>
      </c>
      <c r="I119" s="251"/>
      <c r="J119" s="246"/>
      <c r="K119" s="246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165</v>
      </c>
      <c r="AU119" s="256" t="s">
        <v>81</v>
      </c>
      <c r="AV119" s="12" t="s">
        <v>81</v>
      </c>
      <c r="AW119" s="12" t="s">
        <v>35</v>
      </c>
      <c r="AX119" s="12" t="s">
        <v>79</v>
      </c>
      <c r="AY119" s="256" t="s">
        <v>156</v>
      </c>
    </row>
    <row r="120" s="1" customFormat="1" ht="16.5" customHeight="1">
      <c r="B120" s="46"/>
      <c r="C120" s="233" t="s">
        <v>182</v>
      </c>
      <c r="D120" s="233" t="s">
        <v>159</v>
      </c>
      <c r="E120" s="234" t="s">
        <v>207</v>
      </c>
      <c r="F120" s="235" t="s">
        <v>208</v>
      </c>
      <c r="G120" s="236" t="s">
        <v>162</v>
      </c>
      <c r="H120" s="237">
        <v>1</v>
      </c>
      <c r="I120" s="238"/>
      <c r="J120" s="239">
        <f>ROUND(I120*H120,2)</f>
        <v>0</v>
      </c>
      <c r="K120" s="235" t="s">
        <v>163</v>
      </c>
      <c r="L120" s="72"/>
      <c r="M120" s="240" t="s">
        <v>21</v>
      </c>
      <c r="N120" s="241" t="s">
        <v>42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164</v>
      </c>
      <c r="AT120" s="24" t="s">
        <v>159</v>
      </c>
      <c r="AU120" s="24" t="s">
        <v>81</v>
      </c>
      <c r="AY120" s="24" t="s">
        <v>156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79</v>
      </c>
      <c r="BK120" s="244">
        <f>ROUND(I120*H120,2)</f>
        <v>0</v>
      </c>
      <c r="BL120" s="24" t="s">
        <v>164</v>
      </c>
      <c r="BM120" s="24" t="s">
        <v>209</v>
      </c>
    </row>
    <row r="121" s="13" customFormat="1">
      <c r="B121" s="257"/>
      <c r="C121" s="258"/>
      <c r="D121" s="247" t="s">
        <v>165</v>
      </c>
      <c r="E121" s="259" t="s">
        <v>21</v>
      </c>
      <c r="F121" s="260" t="s">
        <v>210</v>
      </c>
      <c r="G121" s="258"/>
      <c r="H121" s="259" t="s">
        <v>21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165</v>
      </c>
      <c r="AU121" s="266" t="s">
        <v>81</v>
      </c>
      <c r="AV121" s="13" t="s">
        <v>79</v>
      </c>
      <c r="AW121" s="13" t="s">
        <v>35</v>
      </c>
      <c r="AX121" s="13" t="s">
        <v>71</v>
      </c>
      <c r="AY121" s="266" t="s">
        <v>156</v>
      </c>
    </row>
    <row r="122" s="13" customFormat="1">
      <c r="B122" s="257"/>
      <c r="C122" s="258"/>
      <c r="D122" s="247" t="s">
        <v>165</v>
      </c>
      <c r="E122" s="259" t="s">
        <v>21</v>
      </c>
      <c r="F122" s="260" t="s">
        <v>211</v>
      </c>
      <c r="G122" s="258"/>
      <c r="H122" s="259" t="s">
        <v>21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AT122" s="266" t="s">
        <v>165</v>
      </c>
      <c r="AU122" s="266" t="s">
        <v>81</v>
      </c>
      <c r="AV122" s="13" t="s">
        <v>79</v>
      </c>
      <c r="AW122" s="13" t="s">
        <v>35</v>
      </c>
      <c r="AX122" s="13" t="s">
        <v>71</v>
      </c>
      <c r="AY122" s="266" t="s">
        <v>156</v>
      </c>
    </row>
    <row r="123" s="12" customFormat="1">
      <c r="B123" s="245"/>
      <c r="C123" s="246"/>
      <c r="D123" s="247" t="s">
        <v>165</v>
      </c>
      <c r="E123" s="248" t="s">
        <v>21</v>
      </c>
      <c r="F123" s="249" t="s">
        <v>79</v>
      </c>
      <c r="G123" s="246"/>
      <c r="H123" s="250">
        <v>1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AT123" s="256" t="s">
        <v>165</v>
      </c>
      <c r="AU123" s="256" t="s">
        <v>81</v>
      </c>
      <c r="AV123" s="12" t="s">
        <v>81</v>
      </c>
      <c r="AW123" s="12" t="s">
        <v>35</v>
      </c>
      <c r="AX123" s="12" t="s">
        <v>79</v>
      </c>
      <c r="AY123" s="256" t="s">
        <v>156</v>
      </c>
    </row>
    <row r="124" s="1" customFormat="1" ht="16.5" customHeight="1">
      <c r="B124" s="46"/>
      <c r="C124" s="233" t="s">
        <v>212</v>
      </c>
      <c r="D124" s="233" t="s">
        <v>159</v>
      </c>
      <c r="E124" s="234" t="s">
        <v>213</v>
      </c>
      <c r="F124" s="235" t="s">
        <v>214</v>
      </c>
      <c r="G124" s="236" t="s">
        <v>162</v>
      </c>
      <c r="H124" s="237">
        <v>1</v>
      </c>
      <c r="I124" s="238"/>
      <c r="J124" s="239">
        <f>ROUND(I124*H124,2)</f>
        <v>0</v>
      </c>
      <c r="K124" s="235" t="s">
        <v>163</v>
      </c>
      <c r="L124" s="72"/>
      <c r="M124" s="240" t="s">
        <v>21</v>
      </c>
      <c r="N124" s="241" t="s">
        <v>42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164</v>
      </c>
      <c r="AT124" s="24" t="s">
        <v>159</v>
      </c>
      <c r="AU124" s="24" t="s">
        <v>81</v>
      </c>
      <c r="AY124" s="24" t="s">
        <v>156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79</v>
      </c>
      <c r="BK124" s="244">
        <f>ROUND(I124*H124,2)</f>
        <v>0</v>
      </c>
      <c r="BL124" s="24" t="s">
        <v>164</v>
      </c>
      <c r="BM124" s="24" t="s">
        <v>215</v>
      </c>
    </row>
    <row r="125" s="13" customFormat="1">
      <c r="B125" s="257"/>
      <c r="C125" s="258"/>
      <c r="D125" s="247" t="s">
        <v>165</v>
      </c>
      <c r="E125" s="259" t="s">
        <v>21</v>
      </c>
      <c r="F125" s="260" t="s">
        <v>216</v>
      </c>
      <c r="G125" s="258"/>
      <c r="H125" s="259" t="s">
        <v>21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165</v>
      </c>
      <c r="AU125" s="266" t="s">
        <v>81</v>
      </c>
      <c r="AV125" s="13" t="s">
        <v>79</v>
      </c>
      <c r="AW125" s="13" t="s">
        <v>35</v>
      </c>
      <c r="AX125" s="13" t="s">
        <v>71</v>
      </c>
      <c r="AY125" s="266" t="s">
        <v>156</v>
      </c>
    </row>
    <row r="126" s="13" customFormat="1">
      <c r="B126" s="257"/>
      <c r="C126" s="258"/>
      <c r="D126" s="247" t="s">
        <v>165</v>
      </c>
      <c r="E126" s="259" t="s">
        <v>21</v>
      </c>
      <c r="F126" s="260" t="s">
        <v>217</v>
      </c>
      <c r="G126" s="258"/>
      <c r="H126" s="259" t="s">
        <v>21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165</v>
      </c>
      <c r="AU126" s="266" t="s">
        <v>81</v>
      </c>
      <c r="AV126" s="13" t="s">
        <v>79</v>
      </c>
      <c r="AW126" s="13" t="s">
        <v>35</v>
      </c>
      <c r="AX126" s="13" t="s">
        <v>71</v>
      </c>
      <c r="AY126" s="266" t="s">
        <v>156</v>
      </c>
    </row>
    <row r="127" s="13" customFormat="1">
      <c r="B127" s="257"/>
      <c r="C127" s="258"/>
      <c r="D127" s="247" t="s">
        <v>165</v>
      </c>
      <c r="E127" s="259" t="s">
        <v>21</v>
      </c>
      <c r="F127" s="260" t="s">
        <v>218</v>
      </c>
      <c r="G127" s="258"/>
      <c r="H127" s="259" t="s">
        <v>21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165</v>
      </c>
      <c r="AU127" s="266" t="s">
        <v>81</v>
      </c>
      <c r="AV127" s="13" t="s">
        <v>79</v>
      </c>
      <c r="AW127" s="13" t="s">
        <v>35</v>
      </c>
      <c r="AX127" s="13" t="s">
        <v>71</v>
      </c>
      <c r="AY127" s="266" t="s">
        <v>156</v>
      </c>
    </row>
    <row r="128" s="12" customFormat="1">
      <c r="B128" s="245"/>
      <c r="C128" s="246"/>
      <c r="D128" s="247" t="s">
        <v>165</v>
      </c>
      <c r="E128" s="248" t="s">
        <v>21</v>
      </c>
      <c r="F128" s="249" t="s">
        <v>79</v>
      </c>
      <c r="G128" s="246"/>
      <c r="H128" s="250">
        <v>1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165</v>
      </c>
      <c r="AU128" s="256" t="s">
        <v>81</v>
      </c>
      <c r="AV128" s="12" t="s">
        <v>81</v>
      </c>
      <c r="AW128" s="12" t="s">
        <v>35</v>
      </c>
      <c r="AX128" s="12" t="s">
        <v>79</v>
      </c>
      <c r="AY128" s="256" t="s">
        <v>156</v>
      </c>
    </row>
    <row r="129" s="11" customFormat="1" ht="29.88" customHeight="1">
      <c r="B129" s="217"/>
      <c r="C129" s="218"/>
      <c r="D129" s="219" t="s">
        <v>70</v>
      </c>
      <c r="E129" s="231" t="s">
        <v>219</v>
      </c>
      <c r="F129" s="231" t="s">
        <v>220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P130</f>
        <v>0</v>
      </c>
      <c r="Q129" s="225"/>
      <c r="R129" s="226">
        <f>R130</f>
        <v>0</v>
      </c>
      <c r="S129" s="225"/>
      <c r="T129" s="227">
        <f>T130</f>
        <v>0</v>
      </c>
      <c r="AR129" s="228" t="s">
        <v>79</v>
      </c>
      <c r="AT129" s="229" t="s">
        <v>70</v>
      </c>
      <c r="AU129" s="229" t="s">
        <v>79</v>
      </c>
      <c r="AY129" s="228" t="s">
        <v>156</v>
      </c>
      <c r="BK129" s="230">
        <f>BK130</f>
        <v>0</v>
      </c>
    </row>
    <row r="130" s="11" customFormat="1" ht="14.88" customHeight="1">
      <c r="B130" s="217"/>
      <c r="C130" s="218"/>
      <c r="D130" s="219" t="s">
        <v>70</v>
      </c>
      <c r="E130" s="231" t="s">
        <v>221</v>
      </c>
      <c r="F130" s="231" t="s">
        <v>222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SUM(P131:P138)</f>
        <v>0</v>
      </c>
      <c r="Q130" s="225"/>
      <c r="R130" s="226">
        <f>SUM(R131:R138)</f>
        <v>0</v>
      </c>
      <c r="S130" s="225"/>
      <c r="T130" s="227">
        <f>SUM(T131:T138)</f>
        <v>0</v>
      </c>
      <c r="AR130" s="228" t="s">
        <v>79</v>
      </c>
      <c r="AT130" s="229" t="s">
        <v>70</v>
      </c>
      <c r="AU130" s="229" t="s">
        <v>81</v>
      </c>
      <c r="AY130" s="228" t="s">
        <v>156</v>
      </c>
      <c r="BK130" s="230">
        <f>SUM(BK131:BK138)</f>
        <v>0</v>
      </c>
    </row>
    <row r="131" s="1" customFormat="1" ht="16.5" customHeight="1">
      <c r="B131" s="46"/>
      <c r="C131" s="233" t="s">
        <v>188</v>
      </c>
      <c r="D131" s="233" t="s">
        <v>159</v>
      </c>
      <c r="E131" s="234" t="s">
        <v>223</v>
      </c>
      <c r="F131" s="235" t="s">
        <v>224</v>
      </c>
      <c r="G131" s="236" t="s">
        <v>162</v>
      </c>
      <c r="H131" s="237">
        <v>1</v>
      </c>
      <c r="I131" s="238"/>
      <c r="J131" s="239">
        <f>ROUND(I131*H131,2)</f>
        <v>0</v>
      </c>
      <c r="K131" s="235" t="s">
        <v>163</v>
      </c>
      <c r="L131" s="72"/>
      <c r="M131" s="240" t="s">
        <v>21</v>
      </c>
      <c r="N131" s="241" t="s">
        <v>42</v>
      </c>
      <c r="O131" s="47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AR131" s="24" t="s">
        <v>164</v>
      </c>
      <c r="AT131" s="24" t="s">
        <v>159</v>
      </c>
      <c r="AU131" s="24" t="s">
        <v>171</v>
      </c>
      <c r="AY131" s="24" t="s">
        <v>156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79</v>
      </c>
      <c r="BK131" s="244">
        <f>ROUND(I131*H131,2)</f>
        <v>0</v>
      </c>
      <c r="BL131" s="24" t="s">
        <v>164</v>
      </c>
      <c r="BM131" s="24" t="s">
        <v>225</v>
      </c>
    </row>
    <row r="132" s="12" customFormat="1">
      <c r="B132" s="245"/>
      <c r="C132" s="246"/>
      <c r="D132" s="247" t="s">
        <v>165</v>
      </c>
      <c r="E132" s="248" t="s">
        <v>21</v>
      </c>
      <c r="F132" s="249" t="s">
        <v>79</v>
      </c>
      <c r="G132" s="246"/>
      <c r="H132" s="250">
        <v>1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165</v>
      </c>
      <c r="AU132" s="256" t="s">
        <v>171</v>
      </c>
      <c r="AV132" s="12" t="s">
        <v>81</v>
      </c>
      <c r="AW132" s="12" t="s">
        <v>35</v>
      </c>
      <c r="AX132" s="12" t="s">
        <v>79</v>
      </c>
      <c r="AY132" s="256" t="s">
        <v>156</v>
      </c>
    </row>
    <row r="133" s="1" customFormat="1" ht="25.5" customHeight="1">
      <c r="B133" s="46"/>
      <c r="C133" s="233" t="s">
        <v>226</v>
      </c>
      <c r="D133" s="233" t="s">
        <v>159</v>
      </c>
      <c r="E133" s="234" t="s">
        <v>227</v>
      </c>
      <c r="F133" s="235" t="s">
        <v>228</v>
      </c>
      <c r="G133" s="236" t="s">
        <v>162</v>
      </c>
      <c r="H133" s="237">
        <v>1</v>
      </c>
      <c r="I133" s="238"/>
      <c r="J133" s="239">
        <f>ROUND(I133*H133,2)</f>
        <v>0</v>
      </c>
      <c r="K133" s="235" t="s">
        <v>163</v>
      </c>
      <c r="L133" s="72"/>
      <c r="M133" s="240" t="s">
        <v>21</v>
      </c>
      <c r="N133" s="241" t="s">
        <v>42</v>
      </c>
      <c r="O133" s="47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AR133" s="24" t="s">
        <v>164</v>
      </c>
      <c r="AT133" s="24" t="s">
        <v>159</v>
      </c>
      <c r="AU133" s="24" t="s">
        <v>171</v>
      </c>
      <c r="AY133" s="24" t="s">
        <v>156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79</v>
      </c>
      <c r="BK133" s="244">
        <f>ROUND(I133*H133,2)</f>
        <v>0</v>
      </c>
      <c r="BL133" s="24" t="s">
        <v>164</v>
      </c>
      <c r="BM133" s="24" t="s">
        <v>229</v>
      </c>
    </row>
    <row r="134" s="12" customFormat="1">
      <c r="B134" s="245"/>
      <c r="C134" s="246"/>
      <c r="D134" s="247" t="s">
        <v>165</v>
      </c>
      <c r="E134" s="248" t="s">
        <v>21</v>
      </c>
      <c r="F134" s="249" t="s">
        <v>79</v>
      </c>
      <c r="G134" s="246"/>
      <c r="H134" s="250">
        <v>1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165</v>
      </c>
      <c r="AU134" s="256" t="s">
        <v>171</v>
      </c>
      <c r="AV134" s="12" t="s">
        <v>81</v>
      </c>
      <c r="AW134" s="12" t="s">
        <v>35</v>
      </c>
      <c r="AX134" s="12" t="s">
        <v>79</v>
      </c>
      <c r="AY134" s="256" t="s">
        <v>156</v>
      </c>
    </row>
    <row r="135" s="1" customFormat="1" ht="16.5" customHeight="1">
      <c r="B135" s="46"/>
      <c r="C135" s="233" t="s">
        <v>193</v>
      </c>
      <c r="D135" s="233" t="s">
        <v>159</v>
      </c>
      <c r="E135" s="234" t="s">
        <v>230</v>
      </c>
      <c r="F135" s="235" t="s">
        <v>231</v>
      </c>
      <c r="G135" s="236" t="s">
        <v>162</v>
      </c>
      <c r="H135" s="237">
        <v>1</v>
      </c>
      <c r="I135" s="238"/>
      <c r="J135" s="239">
        <f>ROUND(I135*H135,2)</f>
        <v>0</v>
      </c>
      <c r="K135" s="235" t="s">
        <v>163</v>
      </c>
      <c r="L135" s="72"/>
      <c r="M135" s="240" t="s">
        <v>21</v>
      </c>
      <c r="N135" s="241" t="s">
        <v>42</v>
      </c>
      <c r="O135" s="47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AR135" s="24" t="s">
        <v>164</v>
      </c>
      <c r="AT135" s="24" t="s">
        <v>159</v>
      </c>
      <c r="AU135" s="24" t="s">
        <v>171</v>
      </c>
      <c r="AY135" s="24" t="s">
        <v>156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79</v>
      </c>
      <c r="BK135" s="244">
        <f>ROUND(I135*H135,2)</f>
        <v>0</v>
      </c>
      <c r="BL135" s="24" t="s">
        <v>164</v>
      </c>
      <c r="BM135" s="24" t="s">
        <v>232</v>
      </c>
    </row>
    <row r="136" s="12" customFormat="1">
      <c r="B136" s="245"/>
      <c r="C136" s="246"/>
      <c r="D136" s="247" t="s">
        <v>165</v>
      </c>
      <c r="E136" s="248" t="s">
        <v>21</v>
      </c>
      <c r="F136" s="249" t="s">
        <v>79</v>
      </c>
      <c r="G136" s="246"/>
      <c r="H136" s="250">
        <v>1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165</v>
      </c>
      <c r="AU136" s="256" t="s">
        <v>171</v>
      </c>
      <c r="AV136" s="12" t="s">
        <v>81</v>
      </c>
      <c r="AW136" s="12" t="s">
        <v>35</v>
      </c>
      <c r="AX136" s="12" t="s">
        <v>79</v>
      </c>
      <c r="AY136" s="256" t="s">
        <v>156</v>
      </c>
    </row>
    <row r="137" s="1" customFormat="1" ht="25.5" customHeight="1">
      <c r="B137" s="46"/>
      <c r="C137" s="233" t="s">
        <v>10</v>
      </c>
      <c r="D137" s="233" t="s">
        <v>159</v>
      </c>
      <c r="E137" s="234" t="s">
        <v>233</v>
      </c>
      <c r="F137" s="235" t="s">
        <v>234</v>
      </c>
      <c r="G137" s="236" t="s">
        <v>162</v>
      </c>
      <c r="H137" s="237">
        <v>1</v>
      </c>
      <c r="I137" s="238"/>
      <c r="J137" s="239">
        <f>ROUND(I137*H137,2)</f>
        <v>0</v>
      </c>
      <c r="K137" s="235" t="s">
        <v>163</v>
      </c>
      <c r="L137" s="72"/>
      <c r="M137" s="240" t="s">
        <v>21</v>
      </c>
      <c r="N137" s="241" t="s">
        <v>42</v>
      </c>
      <c r="O137" s="47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AR137" s="24" t="s">
        <v>164</v>
      </c>
      <c r="AT137" s="24" t="s">
        <v>159</v>
      </c>
      <c r="AU137" s="24" t="s">
        <v>171</v>
      </c>
      <c r="AY137" s="24" t="s">
        <v>156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79</v>
      </c>
      <c r="BK137" s="244">
        <f>ROUND(I137*H137,2)</f>
        <v>0</v>
      </c>
      <c r="BL137" s="24" t="s">
        <v>164</v>
      </c>
      <c r="BM137" s="24" t="s">
        <v>235</v>
      </c>
    </row>
    <row r="138" s="12" customFormat="1">
      <c r="B138" s="245"/>
      <c r="C138" s="246"/>
      <c r="D138" s="247" t="s">
        <v>165</v>
      </c>
      <c r="E138" s="248" t="s">
        <v>21</v>
      </c>
      <c r="F138" s="249" t="s">
        <v>79</v>
      </c>
      <c r="G138" s="246"/>
      <c r="H138" s="250">
        <v>1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165</v>
      </c>
      <c r="AU138" s="256" t="s">
        <v>171</v>
      </c>
      <c r="AV138" s="12" t="s">
        <v>81</v>
      </c>
      <c r="AW138" s="12" t="s">
        <v>35</v>
      </c>
      <c r="AX138" s="12" t="s">
        <v>79</v>
      </c>
      <c r="AY138" s="256" t="s">
        <v>156</v>
      </c>
    </row>
    <row r="139" s="11" customFormat="1" ht="29.88" customHeight="1">
      <c r="B139" s="217"/>
      <c r="C139" s="218"/>
      <c r="D139" s="219" t="s">
        <v>70</v>
      </c>
      <c r="E139" s="231" t="s">
        <v>236</v>
      </c>
      <c r="F139" s="231" t="s">
        <v>237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SUM(P140:P152)</f>
        <v>0</v>
      </c>
      <c r="Q139" s="225"/>
      <c r="R139" s="226">
        <f>SUM(R140:R152)</f>
        <v>0</v>
      </c>
      <c r="S139" s="225"/>
      <c r="T139" s="227">
        <f>SUM(T140:T152)</f>
        <v>0</v>
      </c>
      <c r="AR139" s="228" t="s">
        <v>79</v>
      </c>
      <c r="AT139" s="229" t="s">
        <v>70</v>
      </c>
      <c r="AU139" s="229" t="s">
        <v>79</v>
      </c>
      <c r="AY139" s="228" t="s">
        <v>156</v>
      </c>
      <c r="BK139" s="230">
        <f>SUM(BK140:BK152)</f>
        <v>0</v>
      </c>
    </row>
    <row r="140" s="1" customFormat="1" ht="16.5" customHeight="1">
      <c r="B140" s="46"/>
      <c r="C140" s="233" t="s">
        <v>238</v>
      </c>
      <c r="D140" s="233" t="s">
        <v>159</v>
      </c>
      <c r="E140" s="234" t="s">
        <v>239</v>
      </c>
      <c r="F140" s="235" t="s">
        <v>240</v>
      </c>
      <c r="G140" s="236" t="s">
        <v>162</v>
      </c>
      <c r="H140" s="237">
        <v>1</v>
      </c>
      <c r="I140" s="238"/>
      <c r="J140" s="239">
        <f>ROUND(I140*H140,2)</f>
        <v>0</v>
      </c>
      <c r="K140" s="235" t="s">
        <v>163</v>
      </c>
      <c r="L140" s="72"/>
      <c r="M140" s="240" t="s">
        <v>21</v>
      </c>
      <c r="N140" s="241" t="s">
        <v>42</v>
      </c>
      <c r="O140" s="47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AR140" s="24" t="s">
        <v>164</v>
      </c>
      <c r="AT140" s="24" t="s">
        <v>159</v>
      </c>
      <c r="AU140" s="24" t="s">
        <v>81</v>
      </c>
      <c r="AY140" s="24" t="s">
        <v>156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79</v>
      </c>
      <c r="BK140" s="244">
        <f>ROUND(I140*H140,2)</f>
        <v>0</v>
      </c>
      <c r="BL140" s="24" t="s">
        <v>164</v>
      </c>
      <c r="BM140" s="24" t="s">
        <v>241</v>
      </c>
    </row>
    <row r="141" s="13" customFormat="1">
      <c r="B141" s="257"/>
      <c r="C141" s="258"/>
      <c r="D141" s="247" t="s">
        <v>165</v>
      </c>
      <c r="E141" s="259" t="s">
        <v>21</v>
      </c>
      <c r="F141" s="260" t="s">
        <v>242</v>
      </c>
      <c r="G141" s="258"/>
      <c r="H141" s="259" t="s">
        <v>21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165</v>
      </c>
      <c r="AU141" s="266" t="s">
        <v>81</v>
      </c>
      <c r="AV141" s="13" t="s">
        <v>79</v>
      </c>
      <c r="AW141" s="13" t="s">
        <v>35</v>
      </c>
      <c r="AX141" s="13" t="s">
        <v>71</v>
      </c>
      <c r="AY141" s="266" t="s">
        <v>156</v>
      </c>
    </row>
    <row r="142" s="12" customFormat="1">
      <c r="B142" s="245"/>
      <c r="C142" s="246"/>
      <c r="D142" s="247" t="s">
        <v>165</v>
      </c>
      <c r="E142" s="248" t="s">
        <v>21</v>
      </c>
      <c r="F142" s="249" t="s">
        <v>243</v>
      </c>
      <c r="G142" s="246"/>
      <c r="H142" s="250">
        <v>1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165</v>
      </c>
      <c r="AU142" s="256" t="s">
        <v>81</v>
      </c>
      <c r="AV142" s="12" t="s">
        <v>81</v>
      </c>
      <c r="AW142" s="12" t="s">
        <v>35</v>
      </c>
      <c r="AX142" s="12" t="s">
        <v>79</v>
      </c>
      <c r="AY142" s="256" t="s">
        <v>156</v>
      </c>
    </row>
    <row r="143" s="1" customFormat="1" ht="16.5" customHeight="1">
      <c r="B143" s="46"/>
      <c r="C143" s="233" t="s">
        <v>202</v>
      </c>
      <c r="D143" s="233" t="s">
        <v>159</v>
      </c>
      <c r="E143" s="234" t="s">
        <v>244</v>
      </c>
      <c r="F143" s="235" t="s">
        <v>245</v>
      </c>
      <c r="G143" s="236" t="s">
        <v>162</v>
      </c>
      <c r="H143" s="237">
        <v>1</v>
      </c>
      <c r="I143" s="238"/>
      <c r="J143" s="239">
        <f>ROUND(I143*H143,2)</f>
        <v>0</v>
      </c>
      <c r="K143" s="235" t="s">
        <v>163</v>
      </c>
      <c r="L143" s="72"/>
      <c r="M143" s="240" t="s">
        <v>21</v>
      </c>
      <c r="N143" s="241" t="s">
        <v>42</v>
      </c>
      <c r="O143" s="47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AR143" s="24" t="s">
        <v>164</v>
      </c>
      <c r="AT143" s="24" t="s">
        <v>159</v>
      </c>
      <c r="AU143" s="24" t="s">
        <v>81</v>
      </c>
      <c r="AY143" s="24" t="s">
        <v>156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79</v>
      </c>
      <c r="BK143" s="244">
        <f>ROUND(I143*H143,2)</f>
        <v>0</v>
      </c>
      <c r="BL143" s="24" t="s">
        <v>164</v>
      </c>
      <c r="BM143" s="24" t="s">
        <v>246</v>
      </c>
    </row>
    <row r="144" s="12" customFormat="1">
      <c r="B144" s="245"/>
      <c r="C144" s="246"/>
      <c r="D144" s="247" t="s">
        <v>165</v>
      </c>
      <c r="E144" s="248" t="s">
        <v>21</v>
      </c>
      <c r="F144" s="249" t="s">
        <v>79</v>
      </c>
      <c r="G144" s="246"/>
      <c r="H144" s="250">
        <v>1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165</v>
      </c>
      <c r="AU144" s="256" t="s">
        <v>81</v>
      </c>
      <c r="AV144" s="12" t="s">
        <v>81</v>
      </c>
      <c r="AW144" s="12" t="s">
        <v>35</v>
      </c>
      <c r="AX144" s="12" t="s">
        <v>79</v>
      </c>
      <c r="AY144" s="256" t="s">
        <v>156</v>
      </c>
    </row>
    <row r="145" s="1" customFormat="1" ht="16.5" customHeight="1">
      <c r="B145" s="46"/>
      <c r="C145" s="233" t="s">
        <v>247</v>
      </c>
      <c r="D145" s="233" t="s">
        <v>159</v>
      </c>
      <c r="E145" s="234" t="s">
        <v>248</v>
      </c>
      <c r="F145" s="235" t="s">
        <v>249</v>
      </c>
      <c r="G145" s="236" t="s">
        <v>162</v>
      </c>
      <c r="H145" s="237">
        <v>1</v>
      </c>
      <c r="I145" s="238"/>
      <c r="J145" s="239">
        <f>ROUND(I145*H145,2)</f>
        <v>0</v>
      </c>
      <c r="K145" s="235" t="s">
        <v>163</v>
      </c>
      <c r="L145" s="72"/>
      <c r="M145" s="240" t="s">
        <v>21</v>
      </c>
      <c r="N145" s="241" t="s">
        <v>42</v>
      </c>
      <c r="O145" s="47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AR145" s="24" t="s">
        <v>164</v>
      </c>
      <c r="AT145" s="24" t="s">
        <v>159</v>
      </c>
      <c r="AU145" s="24" t="s">
        <v>81</v>
      </c>
      <c r="AY145" s="24" t="s">
        <v>156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24" t="s">
        <v>79</v>
      </c>
      <c r="BK145" s="244">
        <f>ROUND(I145*H145,2)</f>
        <v>0</v>
      </c>
      <c r="BL145" s="24" t="s">
        <v>164</v>
      </c>
      <c r="BM145" s="24" t="s">
        <v>250</v>
      </c>
    </row>
    <row r="146" s="13" customFormat="1">
      <c r="B146" s="257"/>
      <c r="C146" s="258"/>
      <c r="D146" s="247" t="s">
        <v>165</v>
      </c>
      <c r="E146" s="259" t="s">
        <v>21</v>
      </c>
      <c r="F146" s="260" t="s">
        <v>251</v>
      </c>
      <c r="G146" s="258"/>
      <c r="H146" s="259" t="s">
        <v>21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165</v>
      </c>
      <c r="AU146" s="266" t="s">
        <v>81</v>
      </c>
      <c r="AV146" s="13" t="s">
        <v>79</v>
      </c>
      <c r="AW146" s="13" t="s">
        <v>35</v>
      </c>
      <c r="AX146" s="13" t="s">
        <v>71</v>
      </c>
      <c r="AY146" s="266" t="s">
        <v>156</v>
      </c>
    </row>
    <row r="147" s="13" customFormat="1">
      <c r="B147" s="257"/>
      <c r="C147" s="258"/>
      <c r="D147" s="247" t="s">
        <v>165</v>
      </c>
      <c r="E147" s="259" t="s">
        <v>21</v>
      </c>
      <c r="F147" s="260" t="s">
        <v>252</v>
      </c>
      <c r="G147" s="258"/>
      <c r="H147" s="259" t="s">
        <v>21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165</v>
      </c>
      <c r="AU147" s="266" t="s">
        <v>81</v>
      </c>
      <c r="AV147" s="13" t="s">
        <v>79</v>
      </c>
      <c r="AW147" s="13" t="s">
        <v>35</v>
      </c>
      <c r="AX147" s="13" t="s">
        <v>71</v>
      </c>
      <c r="AY147" s="266" t="s">
        <v>156</v>
      </c>
    </row>
    <row r="148" s="13" customFormat="1">
      <c r="B148" s="257"/>
      <c r="C148" s="258"/>
      <c r="D148" s="247" t="s">
        <v>165</v>
      </c>
      <c r="E148" s="259" t="s">
        <v>21</v>
      </c>
      <c r="F148" s="260" t="s">
        <v>253</v>
      </c>
      <c r="G148" s="258"/>
      <c r="H148" s="259" t="s">
        <v>21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AT148" s="266" t="s">
        <v>165</v>
      </c>
      <c r="AU148" s="266" t="s">
        <v>81</v>
      </c>
      <c r="AV148" s="13" t="s">
        <v>79</v>
      </c>
      <c r="AW148" s="13" t="s">
        <v>35</v>
      </c>
      <c r="AX148" s="13" t="s">
        <v>71</v>
      </c>
      <c r="AY148" s="266" t="s">
        <v>156</v>
      </c>
    </row>
    <row r="149" s="12" customFormat="1">
      <c r="B149" s="245"/>
      <c r="C149" s="246"/>
      <c r="D149" s="247" t="s">
        <v>165</v>
      </c>
      <c r="E149" s="248" t="s">
        <v>21</v>
      </c>
      <c r="F149" s="249" t="s">
        <v>79</v>
      </c>
      <c r="G149" s="246"/>
      <c r="H149" s="250">
        <v>1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165</v>
      </c>
      <c r="AU149" s="256" t="s">
        <v>81</v>
      </c>
      <c r="AV149" s="12" t="s">
        <v>81</v>
      </c>
      <c r="AW149" s="12" t="s">
        <v>35</v>
      </c>
      <c r="AX149" s="12" t="s">
        <v>79</v>
      </c>
      <c r="AY149" s="256" t="s">
        <v>156</v>
      </c>
    </row>
    <row r="150" s="1" customFormat="1" ht="16.5" customHeight="1">
      <c r="B150" s="46"/>
      <c r="C150" s="233" t="s">
        <v>209</v>
      </c>
      <c r="D150" s="233" t="s">
        <v>159</v>
      </c>
      <c r="E150" s="234" t="s">
        <v>254</v>
      </c>
      <c r="F150" s="235" t="s">
        <v>255</v>
      </c>
      <c r="G150" s="236" t="s">
        <v>162</v>
      </c>
      <c r="H150" s="237">
        <v>1</v>
      </c>
      <c r="I150" s="238"/>
      <c r="J150" s="239">
        <f>ROUND(I150*H150,2)</f>
        <v>0</v>
      </c>
      <c r="K150" s="235" t="s">
        <v>163</v>
      </c>
      <c r="L150" s="72"/>
      <c r="M150" s="240" t="s">
        <v>21</v>
      </c>
      <c r="N150" s="241" t="s">
        <v>42</v>
      </c>
      <c r="O150" s="47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AR150" s="24" t="s">
        <v>164</v>
      </c>
      <c r="AT150" s="24" t="s">
        <v>159</v>
      </c>
      <c r="AU150" s="24" t="s">
        <v>81</v>
      </c>
      <c r="AY150" s="24" t="s">
        <v>156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24" t="s">
        <v>79</v>
      </c>
      <c r="BK150" s="244">
        <f>ROUND(I150*H150,2)</f>
        <v>0</v>
      </c>
      <c r="BL150" s="24" t="s">
        <v>164</v>
      </c>
      <c r="BM150" s="24" t="s">
        <v>256</v>
      </c>
    </row>
    <row r="151" s="13" customFormat="1">
      <c r="B151" s="257"/>
      <c r="C151" s="258"/>
      <c r="D151" s="247" t="s">
        <v>165</v>
      </c>
      <c r="E151" s="259" t="s">
        <v>21</v>
      </c>
      <c r="F151" s="260" t="s">
        <v>257</v>
      </c>
      <c r="G151" s="258"/>
      <c r="H151" s="259" t="s">
        <v>21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165</v>
      </c>
      <c r="AU151" s="266" t="s">
        <v>81</v>
      </c>
      <c r="AV151" s="13" t="s">
        <v>79</v>
      </c>
      <c r="AW151" s="13" t="s">
        <v>35</v>
      </c>
      <c r="AX151" s="13" t="s">
        <v>71</v>
      </c>
      <c r="AY151" s="266" t="s">
        <v>156</v>
      </c>
    </row>
    <row r="152" s="12" customFormat="1">
      <c r="B152" s="245"/>
      <c r="C152" s="246"/>
      <c r="D152" s="247" t="s">
        <v>165</v>
      </c>
      <c r="E152" s="248" t="s">
        <v>21</v>
      </c>
      <c r="F152" s="249" t="s">
        <v>79</v>
      </c>
      <c r="G152" s="246"/>
      <c r="H152" s="250">
        <v>1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165</v>
      </c>
      <c r="AU152" s="256" t="s">
        <v>81</v>
      </c>
      <c r="AV152" s="12" t="s">
        <v>81</v>
      </c>
      <c r="AW152" s="12" t="s">
        <v>35</v>
      </c>
      <c r="AX152" s="12" t="s">
        <v>79</v>
      </c>
      <c r="AY152" s="256" t="s">
        <v>156</v>
      </c>
    </row>
    <row r="153" s="11" customFormat="1" ht="29.88" customHeight="1">
      <c r="B153" s="217"/>
      <c r="C153" s="218"/>
      <c r="D153" s="219" t="s">
        <v>70</v>
      </c>
      <c r="E153" s="231" t="s">
        <v>258</v>
      </c>
      <c r="F153" s="231" t="s">
        <v>259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SUM(P154:P165)</f>
        <v>0</v>
      </c>
      <c r="Q153" s="225"/>
      <c r="R153" s="226">
        <f>SUM(R154:R165)</f>
        <v>0</v>
      </c>
      <c r="S153" s="225"/>
      <c r="T153" s="227">
        <f>SUM(T154:T165)</f>
        <v>0</v>
      </c>
      <c r="AR153" s="228" t="s">
        <v>79</v>
      </c>
      <c r="AT153" s="229" t="s">
        <v>70</v>
      </c>
      <c r="AU153" s="229" t="s">
        <v>79</v>
      </c>
      <c r="AY153" s="228" t="s">
        <v>156</v>
      </c>
      <c r="BK153" s="230">
        <f>SUM(BK154:BK165)</f>
        <v>0</v>
      </c>
    </row>
    <row r="154" s="1" customFormat="1" ht="25.5" customHeight="1">
      <c r="B154" s="46"/>
      <c r="C154" s="233" t="s">
        <v>9</v>
      </c>
      <c r="D154" s="233" t="s">
        <v>159</v>
      </c>
      <c r="E154" s="234" t="s">
        <v>260</v>
      </c>
      <c r="F154" s="235" t="s">
        <v>261</v>
      </c>
      <c r="G154" s="236" t="s">
        <v>162</v>
      </c>
      <c r="H154" s="237">
        <v>1</v>
      </c>
      <c r="I154" s="238"/>
      <c r="J154" s="239">
        <f>ROUND(I154*H154,2)</f>
        <v>0</v>
      </c>
      <c r="K154" s="235" t="s">
        <v>163</v>
      </c>
      <c r="L154" s="72"/>
      <c r="M154" s="240" t="s">
        <v>21</v>
      </c>
      <c r="N154" s="241" t="s">
        <v>42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164</v>
      </c>
      <c r="AT154" s="24" t="s">
        <v>159</v>
      </c>
      <c r="AU154" s="24" t="s">
        <v>81</v>
      </c>
      <c r="AY154" s="24" t="s">
        <v>156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79</v>
      </c>
      <c r="BK154" s="244">
        <f>ROUND(I154*H154,2)</f>
        <v>0</v>
      </c>
      <c r="BL154" s="24" t="s">
        <v>164</v>
      </c>
      <c r="BM154" s="24" t="s">
        <v>262</v>
      </c>
    </row>
    <row r="155" s="13" customFormat="1">
      <c r="B155" s="257"/>
      <c r="C155" s="258"/>
      <c r="D155" s="247" t="s">
        <v>165</v>
      </c>
      <c r="E155" s="259" t="s">
        <v>21</v>
      </c>
      <c r="F155" s="260" t="s">
        <v>263</v>
      </c>
      <c r="G155" s="258"/>
      <c r="H155" s="259" t="s">
        <v>21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165</v>
      </c>
      <c r="AU155" s="266" t="s">
        <v>81</v>
      </c>
      <c r="AV155" s="13" t="s">
        <v>79</v>
      </c>
      <c r="AW155" s="13" t="s">
        <v>35</v>
      </c>
      <c r="AX155" s="13" t="s">
        <v>71</v>
      </c>
      <c r="AY155" s="266" t="s">
        <v>156</v>
      </c>
    </row>
    <row r="156" s="13" customFormat="1">
      <c r="B156" s="257"/>
      <c r="C156" s="258"/>
      <c r="D156" s="247" t="s">
        <v>165</v>
      </c>
      <c r="E156" s="259" t="s">
        <v>21</v>
      </c>
      <c r="F156" s="260" t="s">
        <v>264</v>
      </c>
      <c r="G156" s="258"/>
      <c r="H156" s="259" t="s">
        <v>21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AT156" s="266" t="s">
        <v>165</v>
      </c>
      <c r="AU156" s="266" t="s">
        <v>81</v>
      </c>
      <c r="AV156" s="13" t="s">
        <v>79</v>
      </c>
      <c r="AW156" s="13" t="s">
        <v>35</v>
      </c>
      <c r="AX156" s="13" t="s">
        <v>71</v>
      </c>
      <c r="AY156" s="266" t="s">
        <v>156</v>
      </c>
    </row>
    <row r="157" s="13" customFormat="1">
      <c r="B157" s="257"/>
      <c r="C157" s="258"/>
      <c r="D157" s="247" t="s">
        <v>165</v>
      </c>
      <c r="E157" s="259" t="s">
        <v>21</v>
      </c>
      <c r="F157" s="260" t="s">
        <v>265</v>
      </c>
      <c r="G157" s="258"/>
      <c r="H157" s="259" t="s">
        <v>21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165</v>
      </c>
      <c r="AU157" s="266" t="s">
        <v>81</v>
      </c>
      <c r="AV157" s="13" t="s">
        <v>79</v>
      </c>
      <c r="AW157" s="13" t="s">
        <v>35</v>
      </c>
      <c r="AX157" s="13" t="s">
        <v>71</v>
      </c>
      <c r="AY157" s="266" t="s">
        <v>156</v>
      </c>
    </row>
    <row r="158" s="13" customFormat="1">
      <c r="B158" s="257"/>
      <c r="C158" s="258"/>
      <c r="D158" s="247" t="s">
        <v>165</v>
      </c>
      <c r="E158" s="259" t="s">
        <v>21</v>
      </c>
      <c r="F158" s="260" t="s">
        <v>266</v>
      </c>
      <c r="G158" s="258"/>
      <c r="H158" s="259" t="s">
        <v>21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AT158" s="266" t="s">
        <v>165</v>
      </c>
      <c r="AU158" s="266" t="s">
        <v>81</v>
      </c>
      <c r="AV158" s="13" t="s">
        <v>79</v>
      </c>
      <c r="AW158" s="13" t="s">
        <v>35</v>
      </c>
      <c r="AX158" s="13" t="s">
        <v>71</v>
      </c>
      <c r="AY158" s="266" t="s">
        <v>156</v>
      </c>
    </row>
    <row r="159" s="13" customFormat="1">
      <c r="B159" s="257"/>
      <c r="C159" s="258"/>
      <c r="D159" s="247" t="s">
        <v>165</v>
      </c>
      <c r="E159" s="259" t="s">
        <v>21</v>
      </c>
      <c r="F159" s="260" t="s">
        <v>267</v>
      </c>
      <c r="G159" s="258"/>
      <c r="H159" s="259" t="s">
        <v>21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165</v>
      </c>
      <c r="AU159" s="266" t="s">
        <v>81</v>
      </c>
      <c r="AV159" s="13" t="s">
        <v>79</v>
      </c>
      <c r="AW159" s="13" t="s">
        <v>35</v>
      </c>
      <c r="AX159" s="13" t="s">
        <v>71</v>
      </c>
      <c r="AY159" s="266" t="s">
        <v>156</v>
      </c>
    </row>
    <row r="160" s="13" customFormat="1">
      <c r="B160" s="257"/>
      <c r="C160" s="258"/>
      <c r="D160" s="247" t="s">
        <v>165</v>
      </c>
      <c r="E160" s="259" t="s">
        <v>21</v>
      </c>
      <c r="F160" s="260" t="s">
        <v>268</v>
      </c>
      <c r="G160" s="258"/>
      <c r="H160" s="259" t="s">
        <v>21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165</v>
      </c>
      <c r="AU160" s="266" t="s">
        <v>81</v>
      </c>
      <c r="AV160" s="13" t="s">
        <v>79</v>
      </c>
      <c r="AW160" s="13" t="s">
        <v>35</v>
      </c>
      <c r="AX160" s="13" t="s">
        <v>71</v>
      </c>
      <c r="AY160" s="266" t="s">
        <v>156</v>
      </c>
    </row>
    <row r="161" s="13" customFormat="1">
      <c r="B161" s="257"/>
      <c r="C161" s="258"/>
      <c r="D161" s="247" t="s">
        <v>165</v>
      </c>
      <c r="E161" s="259" t="s">
        <v>21</v>
      </c>
      <c r="F161" s="260" t="s">
        <v>269</v>
      </c>
      <c r="G161" s="258"/>
      <c r="H161" s="259" t="s">
        <v>21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AT161" s="266" t="s">
        <v>165</v>
      </c>
      <c r="AU161" s="266" t="s">
        <v>81</v>
      </c>
      <c r="AV161" s="13" t="s">
        <v>79</v>
      </c>
      <c r="AW161" s="13" t="s">
        <v>35</v>
      </c>
      <c r="AX161" s="13" t="s">
        <v>71</v>
      </c>
      <c r="AY161" s="266" t="s">
        <v>156</v>
      </c>
    </row>
    <row r="162" s="13" customFormat="1">
      <c r="B162" s="257"/>
      <c r="C162" s="258"/>
      <c r="D162" s="247" t="s">
        <v>165</v>
      </c>
      <c r="E162" s="259" t="s">
        <v>21</v>
      </c>
      <c r="F162" s="260" t="s">
        <v>270</v>
      </c>
      <c r="G162" s="258"/>
      <c r="H162" s="259" t="s">
        <v>21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165</v>
      </c>
      <c r="AU162" s="266" t="s">
        <v>81</v>
      </c>
      <c r="AV162" s="13" t="s">
        <v>79</v>
      </c>
      <c r="AW162" s="13" t="s">
        <v>35</v>
      </c>
      <c r="AX162" s="13" t="s">
        <v>71</v>
      </c>
      <c r="AY162" s="266" t="s">
        <v>156</v>
      </c>
    </row>
    <row r="163" s="13" customFormat="1">
      <c r="B163" s="257"/>
      <c r="C163" s="258"/>
      <c r="D163" s="247" t="s">
        <v>165</v>
      </c>
      <c r="E163" s="259" t="s">
        <v>21</v>
      </c>
      <c r="F163" s="260" t="s">
        <v>271</v>
      </c>
      <c r="G163" s="258"/>
      <c r="H163" s="259" t="s">
        <v>21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AT163" s="266" t="s">
        <v>165</v>
      </c>
      <c r="AU163" s="266" t="s">
        <v>81</v>
      </c>
      <c r="AV163" s="13" t="s">
        <v>79</v>
      </c>
      <c r="AW163" s="13" t="s">
        <v>35</v>
      </c>
      <c r="AX163" s="13" t="s">
        <v>71</v>
      </c>
      <c r="AY163" s="266" t="s">
        <v>156</v>
      </c>
    </row>
    <row r="164" s="13" customFormat="1">
      <c r="B164" s="257"/>
      <c r="C164" s="258"/>
      <c r="D164" s="247" t="s">
        <v>165</v>
      </c>
      <c r="E164" s="259" t="s">
        <v>21</v>
      </c>
      <c r="F164" s="260" t="s">
        <v>272</v>
      </c>
      <c r="G164" s="258"/>
      <c r="H164" s="259" t="s">
        <v>21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165</v>
      </c>
      <c r="AU164" s="266" t="s">
        <v>81</v>
      </c>
      <c r="AV164" s="13" t="s">
        <v>79</v>
      </c>
      <c r="AW164" s="13" t="s">
        <v>35</v>
      </c>
      <c r="AX164" s="13" t="s">
        <v>71</v>
      </c>
      <c r="AY164" s="266" t="s">
        <v>156</v>
      </c>
    </row>
    <row r="165" s="12" customFormat="1">
      <c r="B165" s="245"/>
      <c r="C165" s="246"/>
      <c r="D165" s="247" t="s">
        <v>165</v>
      </c>
      <c r="E165" s="248" t="s">
        <v>21</v>
      </c>
      <c r="F165" s="249" t="s">
        <v>79</v>
      </c>
      <c r="G165" s="246"/>
      <c r="H165" s="250">
        <v>1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AT165" s="256" t="s">
        <v>165</v>
      </c>
      <c r="AU165" s="256" t="s">
        <v>81</v>
      </c>
      <c r="AV165" s="12" t="s">
        <v>81</v>
      </c>
      <c r="AW165" s="12" t="s">
        <v>35</v>
      </c>
      <c r="AX165" s="12" t="s">
        <v>79</v>
      </c>
      <c r="AY165" s="256" t="s">
        <v>156</v>
      </c>
    </row>
    <row r="166" s="11" customFormat="1" ht="29.88" customHeight="1">
      <c r="B166" s="217"/>
      <c r="C166" s="218"/>
      <c r="D166" s="219" t="s">
        <v>70</v>
      </c>
      <c r="E166" s="231" t="s">
        <v>273</v>
      </c>
      <c r="F166" s="231" t="s">
        <v>274</v>
      </c>
      <c r="G166" s="218"/>
      <c r="H166" s="218"/>
      <c r="I166" s="221"/>
      <c r="J166" s="232">
        <f>BK166</f>
        <v>0</v>
      </c>
      <c r="K166" s="218"/>
      <c r="L166" s="223"/>
      <c r="M166" s="224"/>
      <c r="N166" s="225"/>
      <c r="O166" s="225"/>
      <c r="P166" s="226">
        <f>SUM(P167:P177)</f>
        <v>0</v>
      </c>
      <c r="Q166" s="225"/>
      <c r="R166" s="226">
        <f>SUM(R167:R177)</f>
        <v>0</v>
      </c>
      <c r="S166" s="225"/>
      <c r="T166" s="227">
        <f>SUM(T167:T177)</f>
        <v>0</v>
      </c>
      <c r="AR166" s="228" t="s">
        <v>79</v>
      </c>
      <c r="AT166" s="229" t="s">
        <v>70</v>
      </c>
      <c r="AU166" s="229" t="s">
        <v>79</v>
      </c>
      <c r="AY166" s="228" t="s">
        <v>156</v>
      </c>
      <c r="BK166" s="230">
        <f>SUM(BK167:BK177)</f>
        <v>0</v>
      </c>
    </row>
    <row r="167" s="1" customFormat="1" ht="16.5" customHeight="1">
      <c r="B167" s="46"/>
      <c r="C167" s="233" t="s">
        <v>215</v>
      </c>
      <c r="D167" s="233" t="s">
        <v>159</v>
      </c>
      <c r="E167" s="234" t="s">
        <v>275</v>
      </c>
      <c r="F167" s="235" t="s">
        <v>276</v>
      </c>
      <c r="G167" s="236" t="s">
        <v>162</v>
      </c>
      <c r="H167" s="237">
        <v>1</v>
      </c>
      <c r="I167" s="238"/>
      <c r="J167" s="239">
        <f>ROUND(I167*H167,2)</f>
        <v>0</v>
      </c>
      <c r="K167" s="235" t="s">
        <v>163</v>
      </c>
      <c r="L167" s="72"/>
      <c r="M167" s="240" t="s">
        <v>21</v>
      </c>
      <c r="N167" s="241" t="s">
        <v>42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164</v>
      </c>
      <c r="AT167" s="24" t="s">
        <v>159</v>
      </c>
      <c r="AU167" s="24" t="s">
        <v>81</v>
      </c>
      <c r="AY167" s="24" t="s">
        <v>156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79</v>
      </c>
      <c r="BK167" s="244">
        <f>ROUND(I167*H167,2)</f>
        <v>0</v>
      </c>
      <c r="BL167" s="24" t="s">
        <v>164</v>
      </c>
      <c r="BM167" s="24" t="s">
        <v>277</v>
      </c>
    </row>
    <row r="168" s="13" customFormat="1">
      <c r="B168" s="257"/>
      <c r="C168" s="258"/>
      <c r="D168" s="247" t="s">
        <v>165</v>
      </c>
      <c r="E168" s="259" t="s">
        <v>21</v>
      </c>
      <c r="F168" s="260" t="s">
        <v>278</v>
      </c>
      <c r="G168" s="258"/>
      <c r="H168" s="259" t="s">
        <v>21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165</v>
      </c>
      <c r="AU168" s="266" t="s">
        <v>81</v>
      </c>
      <c r="AV168" s="13" t="s">
        <v>79</v>
      </c>
      <c r="AW168" s="13" t="s">
        <v>35</v>
      </c>
      <c r="AX168" s="13" t="s">
        <v>71</v>
      </c>
      <c r="AY168" s="266" t="s">
        <v>156</v>
      </c>
    </row>
    <row r="169" s="13" customFormat="1">
      <c r="B169" s="257"/>
      <c r="C169" s="258"/>
      <c r="D169" s="247" t="s">
        <v>165</v>
      </c>
      <c r="E169" s="259" t="s">
        <v>21</v>
      </c>
      <c r="F169" s="260" t="s">
        <v>279</v>
      </c>
      <c r="G169" s="258"/>
      <c r="H169" s="259" t="s">
        <v>21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165</v>
      </c>
      <c r="AU169" s="266" t="s">
        <v>81</v>
      </c>
      <c r="AV169" s="13" t="s">
        <v>79</v>
      </c>
      <c r="AW169" s="13" t="s">
        <v>35</v>
      </c>
      <c r="AX169" s="13" t="s">
        <v>71</v>
      </c>
      <c r="AY169" s="266" t="s">
        <v>156</v>
      </c>
    </row>
    <row r="170" s="13" customFormat="1">
      <c r="B170" s="257"/>
      <c r="C170" s="258"/>
      <c r="D170" s="247" t="s">
        <v>165</v>
      </c>
      <c r="E170" s="259" t="s">
        <v>21</v>
      </c>
      <c r="F170" s="260" t="s">
        <v>280</v>
      </c>
      <c r="G170" s="258"/>
      <c r="H170" s="259" t="s">
        <v>21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AT170" s="266" t="s">
        <v>165</v>
      </c>
      <c r="AU170" s="266" t="s">
        <v>81</v>
      </c>
      <c r="AV170" s="13" t="s">
        <v>79</v>
      </c>
      <c r="AW170" s="13" t="s">
        <v>35</v>
      </c>
      <c r="AX170" s="13" t="s">
        <v>71</v>
      </c>
      <c r="AY170" s="266" t="s">
        <v>156</v>
      </c>
    </row>
    <row r="171" s="12" customFormat="1">
      <c r="B171" s="245"/>
      <c r="C171" s="246"/>
      <c r="D171" s="247" t="s">
        <v>165</v>
      </c>
      <c r="E171" s="248" t="s">
        <v>21</v>
      </c>
      <c r="F171" s="249" t="s">
        <v>79</v>
      </c>
      <c r="G171" s="246"/>
      <c r="H171" s="250">
        <v>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165</v>
      </c>
      <c r="AU171" s="256" t="s">
        <v>81</v>
      </c>
      <c r="AV171" s="12" t="s">
        <v>81</v>
      </c>
      <c r="AW171" s="12" t="s">
        <v>35</v>
      </c>
      <c r="AX171" s="12" t="s">
        <v>79</v>
      </c>
      <c r="AY171" s="256" t="s">
        <v>156</v>
      </c>
    </row>
    <row r="172" s="1" customFormat="1" ht="16.5" customHeight="1">
      <c r="B172" s="46"/>
      <c r="C172" s="233" t="s">
        <v>281</v>
      </c>
      <c r="D172" s="233" t="s">
        <v>159</v>
      </c>
      <c r="E172" s="234" t="s">
        <v>282</v>
      </c>
      <c r="F172" s="235" t="s">
        <v>283</v>
      </c>
      <c r="G172" s="236" t="s">
        <v>162</v>
      </c>
      <c r="H172" s="237">
        <v>1</v>
      </c>
      <c r="I172" s="238"/>
      <c r="J172" s="239">
        <f>ROUND(I172*H172,2)</f>
        <v>0</v>
      </c>
      <c r="K172" s="235" t="s">
        <v>163</v>
      </c>
      <c r="L172" s="72"/>
      <c r="M172" s="240" t="s">
        <v>21</v>
      </c>
      <c r="N172" s="241" t="s">
        <v>42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164</v>
      </c>
      <c r="AT172" s="24" t="s">
        <v>159</v>
      </c>
      <c r="AU172" s="24" t="s">
        <v>81</v>
      </c>
      <c r="AY172" s="24" t="s">
        <v>156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79</v>
      </c>
      <c r="BK172" s="244">
        <f>ROUND(I172*H172,2)</f>
        <v>0</v>
      </c>
      <c r="BL172" s="24" t="s">
        <v>164</v>
      </c>
      <c r="BM172" s="24" t="s">
        <v>284</v>
      </c>
    </row>
    <row r="173" s="13" customFormat="1">
      <c r="B173" s="257"/>
      <c r="C173" s="258"/>
      <c r="D173" s="247" t="s">
        <v>165</v>
      </c>
      <c r="E173" s="259" t="s">
        <v>21</v>
      </c>
      <c r="F173" s="260" t="s">
        <v>285</v>
      </c>
      <c r="G173" s="258"/>
      <c r="H173" s="259" t="s">
        <v>21</v>
      </c>
      <c r="I173" s="261"/>
      <c r="J173" s="258"/>
      <c r="K173" s="258"/>
      <c r="L173" s="262"/>
      <c r="M173" s="263"/>
      <c r="N173" s="264"/>
      <c r="O173" s="264"/>
      <c r="P173" s="264"/>
      <c r="Q173" s="264"/>
      <c r="R173" s="264"/>
      <c r="S173" s="264"/>
      <c r="T173" s="265"/>
      <c r="AT173" s="266" t="s">
        <v>165</v>
      </c>
      <c r="AU173" s="266" t="s">
        <v>81</v>
      </c>
      <c r="AV173" s="13" t="s">
        <v>79</v>
      </c>
      <c r="AW173" s="13" t="s">
        <v>35</v>
      </c>
      <c r="AX173" s="13" t="s">
        <v>71</v>
      </c>
      <c r="AY173" s="266" t="s">
        <v>156</v>
      </c>
    </row>
    <row r="174" s="12" customFormat="1">
      <c r="B174" s="245"/>
      <c r="C174" s="246"/>
      <c r="D174" s="247" t="s">
        <v>165</v>
      </c>
      <c r="E174" s="248" t="s">
        <v>21</v>
      </c>
      <c r="F174" s="249" t="s">
        <v>79</v>
      </c>
      <c r="G174" s="246"/>
      <c r="H174" s="250">
        <v>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165</v>
      </c>
      <c r="AU174" s="256" t="s">
        <v>81</v>
      </c>
      <c r="AV174" s="12" t="s">
        <v>81</v>
      </c>
      <c r="AW174" s="12" t="s">
        <v>35</v>
      </c>
      <c r="AX174" s="12" t="s">
        <v>79</v>
      </c>
      <c r="AY174" s="256" t="s">
        <v>156</v>
      </c>
    </row>
    <row r="175" s="1" customFormat="1" ht="16.5" customHeight="1">
      <c r="B175" s="46"/>
      <c r="C175" s="233" t="s">
        <v>225</v>
      </c>
      <c r="D175" s="233" t="s">
        <v>159</v>
      </c>
      <c r="E175" s="234" t="s">
        <v>286</v>
      </c>
      <c r="F175" s="235" t="s">
        <v>287</v>
      </c>
      <c r="G175" s="236" t="s">
        <v>162</v>
      </c>
      <c r="H175" s="237">
        <v>1</v>
      </c>
      <c r="I175" s="238"/>
      <c r="J175" s="239">
        <f>ROUND(I175*H175,2)</f>
        <v>0</v>
      </c>
      <c r="K175" s="235" t="s">
        <v>163</v>
      </c>
      <c r="L175" s="72"/>
      <c r="M175" s="240" t="s">
        <v>21</v>
      </c>
      <c r="N175" s="241" t="s">
        <v>42</v>
      </c>
      <c r="O175" s="47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AR175" s="24" t="s">
        <v>164</v>
      </c>
      <c r="AT175" s="24" t="s">
        <v>159</v>
      </c>
      <c r="AU175" s="24" t="s">
        <v>81</v>
      </c>
      <c r="AY175" s="24" t="s">
        <v>156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79</v>
      </c>
      <c r="BK175" s="244">
        <f>ROUND(I175*H175,2)</f>
        <v>0</v>
      </c>
      <c r="BL175" s="24" t="s">
        <v>164</v>
      </c>
      <c r="BM175" s="24" t="s">
        <v>288</v>
      </c>
    </row>
    <row r="176" s="13" customFormat="1">
      <c r="B176" s="257"/>
      <c r="C176" s="258"/>
      <c r="D176" s="247" t="s">
        <v>165</v>
      </c>
      <c r="E176" s="259" t="s">
        <v>21</v>
      </c>
      <c r="F176" s="260" t="s">
        <v>289</v>
      </c>
      <c r="G176" s="258"/>
      <c r="H176" s="259" t="s">
        <v>21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165</v>
      </c>
      <c r="AU176" s="266" t="s">
        <v>81</v>
      </c>
      <c r="AV176" s="13" t="s">
        <v>79</v>
      </c>
      <c r="AW176" s="13" t="s">
        <v>35</v>
      </c>
      <c r="AX176" s="13" t="s">
        <v>71</v>
      </c>
      <c r="AY176" s="266" t="s">
        <v>156</v>
      </c>
    </row>
    <row r="177" s="12" customFormat="1">
      <c r="B177" s="245"/>
      <c r="C177" s="246"/>
      <c r="D177" s="247" t="s">
        <v>165</v>
      </c>
      <c r="E177" s="248" t="s">
        <v>21</v>
      </c>
      <c r="F177" s="249" t="s">
        <v>79</v>
      </c>
      <c r="G177" s="246"/>
      <c r="H177" s="250">
        <v>1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165</v>
      </c>
      <c r="AU177" s="256" t="s">
        <v>81</v>
      </c>
      <c r="AV177" s="12" t="s">
        <v>81</v>
      </c>
      <c r="AW177" s="12" t="s">
        <v>35</v>
      </c>
      <c r="AX177" s="12" t="s">
        <v>79</v>
      </c>
      <c r="AY177" s="256" t="s">
        <v>156</v>
      </c>
    </row>
    <row r="178" s="11" customFormat="1" ht="29.88" customHeight="1">
      <c r="B178" s="217"/>
      <c r="C178" s="218"/>
      <c r="D178" s="219" t="s">
        <v>70</v>
      </c>
      <c r="E178" s="231" t="s">
        <v>290</v>
      </c>
      <c r="F178" s="231" t="s">
        <v>291</v>
      </c>
      <c r="G178" s="218"/>
      <c r="H178" s="218"/>
      <c r="I178" s="221"/>
      <c r="J178" s="232">
        <f>BK178</f>
        <v>0</v>
      </c>
      <c r="K178" s="218"/>
      <c r="L178" s="223"/>
      <c r="M178" s="224"/>
      <c r="N178" s="225"/>
      <c r="O178" s="225"/>
      <c r="P178" s="226">
        <f>SUM(P179:P185)</f>
        <v>0</v>
      </c>
      <c r="Q178" s="225"/>
      <c r="R178" s="226">
        <f>SUM(R179:R185)</f>
        <v>0</v>
      </c>
      <c r="S178" s="225"/>
      <c r="T178" s="227">
        <f>SUM(T179:T185)</f>
        <v>0</v>
      </c>
      <c r="AR178" s="228" t="s">
        <v>79</v>
      </c>
      <c r="AT178" s="229" t="s">
        <v>70</v>
      </c>
      <c r="AU178" s="229" t="s">
        <v>79</v>
      </c>
      <c r="AY178" s="228" t="s">
        <v>156</v>
      </c>
      <c r="BK178" s="230">
        <f>SUM(BK179:BK185)</f>
        <v>0</v>
      </c>
    </row>
    <row r="179" s="1" customFormat="1" ht="16.5" customHeight="1">
      <c r="B179" s="46"/>
      <c r="C179" s="233" t="s">
        <v>292</v>
      </c>
      <c r="D179" s="233" t="s">
        <v>159</v>
      </c>
      <c r="E179" s="234" t="s">
        <v>293</v>
      </c>
      <c r="F179" s="235" t="s">
        <v>294</v>
      </c>
      <c r="G179" s="236" t="s">
        <v>162</v>
      </c>
      <c r="H179" s="237">
        <v>1</v>
      </c>
      <c r="I179" s="238"/>
      <c r="J179" s="239">
        <f>ROUND(I179*H179,2)</f>
        <v>0</v>
      </c>
      <c r="K179" s="235" t="s">
        <v>163</v>
      </c>
      <c r="L179" s="72"/>
      <c r="M179" s="240" t="s">
        <v>21</v>
      </c>
      <c r="N179" s="241" t="s">
        <v>42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164</v>
      </c>
      <c r="AT179" s="24" t="s">
        <v>159</v>
      </c>
      <c r="AU179" s="24" t="s">
        <v>81</v>
      </c>
      <c r="AY179" s="24" t="s">
        <v>156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79</v>
      </c>
      <c r="BK179" s="244">
        <f>ROUND(I179*H179,2)</f>
        <v>0</v>
      </c>
      <c r="BL179" s="24" t="s">
        <v>164</v>
      </c>
      <c r="BM179" s="24" t="s">
        <v>295</v>
      </c>
    </row>
    <row r="180" s="13" customFormat="1">
      <c r="B180" s="257"/>
      <c r="C180" s="258"/>
      <c r="D180" s="247" t="s">
        <v>165</v>
      </c>
      <c r="E180" s="259" t="s">
        <v>21</v>
      </c>
      <c r="F180" s="260" t="s">
        <v>296</v>
      </c>
      <c r="G180" s="258"/>
      <c r="H180" s="259" t="s">
        <v>21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165</v>
      </c>
      <c r="AU180" s="266" t="s">
        <v>81</v>
      </c>
      <c r="AV180" s="13" t="s">
        <v>79</v>
      </c>
      <c r="AW180" s="13" t="s">
        <v>35</v>
      </c>
      <c r="AX180" s="13" t="s">
        <v>71</v>
      </c>
      <c r="AY180" s="266" t="s">
        <v>156</v>
      </c>
    </row>
    <row r="181" s="12" customFormat="1">
      <c r="B181" s="245"/>
      <c r="C181" s="246"/>
      <c r="D181" s="247" t="s">
        <v>165</v>
      </c>
      <c r="E181" s="248" t="s">
        <v>21</v>
      </c>
      <c r="F181" s="249" t="s">
        <v>79</v>
      </c>
      <c r="G181" s="246"/>
      <c r="H181" s="250">
        <v>1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165</v>
      </c>
      <c r="AU181" s="256" t="s">
        <v>81</v>
      </c>
      <c r="AV181" s="12" t="s">
        <v>81</v>
      </c>
      <c r="AW181" s="12" t="s">
        <v>35</v>
      </c>
      <c r="AX181" s="12" t="s">
        <v>79</v>
      </c>
      <c r="AY181" s="256" t="s">
        <v>156</v>
      </c>
    </row>
    <row r="182" s="1" customFormat="1" ht="16.5" customHeight="1">
      <c r="B182" s="46"/>
      <c r="C182" s="233" t="s">
        <v>229</v>
      </c>
      <c r="D182" s="233" t="s">
        <v>159</v>
      </c>
      <c r="E182" s="234" t="s">
        <v>297</v>
      </c>
      <c r="F182" s="235" t="s">
        <v>298</v>
      </c>
      <c r="G182" s="236" t="s">
        <v>162</v>
      </c>
      <c r="H182" s="237">
        <v>1</v>
      </c>
      <c r="I182" s="238"/>
      <c r="J182" s="239">
        <f>ROUND(I182*H182,2)</f>
        <v>0</v>
      </c>
      <c r="K182" s="235" t="s">
        <v>163</v>
      </c>
      <c r="L182" s="72"/>
      <c r="M182" s="240" t="s">
        <v>21</v>
      </c>
      <c r="N182" s="241" t="s">
        <v>42</v>
      </c>
      <c r="O182" s="47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AR182" s="24" t="s">
        <v>164</v>
      </c>
      <c r="AT182" s="24" t="s">
        <v>159</v>
      </c>
      <c r="AU182" s="24" t="s">
        <v>81</v>
      </c>
      <c r="AY182" s="24" t="s">
        <v>156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79</v>
      </c>
      <c r="BK182" s="244">
        <f>ROUND(I182*H182,2)</f>
        <v>0</v>
      </c>
      <c r="BL182" s="24" t="s">
        <v>164</v>
      </c>
      <c r="BM182" s="24" t="s">
        <v>299</v>
      </c>
    </row>
    <row r="183" s="13" customFormat="1">
      <c r="B183" s="257"/>
      <c r="C183" s="258"/>
      <c r="D183" s="247" t="s">
        <v>165</v>
      </c>
      <c r="E183" s="259" t="s">
        <v>21</v>
      </c>
      <c r="F183" s="260" t="s">
        <v>300</v>
      </c>
      <c r="G183" s="258"/>
      <c r="H183" s="259" t="s">
        <v>21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165</v>
      </c>
      <c r="AU183" s="266" t="s">
        <v>81</v>
      </c>
      <c r="AV183" s="13" t="s">
        <v>79</v>
      </c>
      <c r="AW183" s="13" t="s">
        <v>35</v>
      </c>
      <c r="AX183" s="13" t="s">
        <v>71</v>
      </c>
      <c r="AY183" s="266" t="s">
        <v>156</v>
      </c>
    </row>
    <row r="184" s="13" customFormat="1">
      <c r="B184" s="257"/>
      <c r="C184" s="258"/>
      <c r="D184" s="247" t="s">
        <v>165</v>
      </c>
      <c r="E184" s="259" t="s">
        <v>21</v>
      </c>
      <c r="F184" s="260" t="s">
        <v>301</v>
      </c>
      <c r="G184" s="258"/>
      <c r="H184" s="259" t="s">
        <v>21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165</v>
      </c>
      <c r="AU184" s="266" t="s">
        <v>81</v>
      </c>
      <c r="AV184" s="13" t="s">
        <v>79</v>
      </c>
      <c r="AW184" s="13" t="s">
        <v>35</v>
      </c>
      <c r="AX184" s="13" t="s">
        <v>71</v>
      </c>
      <c r="AY184" s="266" t="s">
        <v>156</v>
      </c>
    </row>
    <row r="185" s="12" customFormat="1">
      <c r="B185" s="245"/>
      <c r="C185" s="246"/>
      <c r="D185" s="247" t="s">
        <v>165</v>
      </c>
      <c r="E185" s="248" t="s">
        <v>21</v>
      </c>
      <c r="F185" s="249" t="s">
        <v>79</v>
      </c>
      <c r="G185" s="246"/>
      <c r="H185" s="250">
        <v>1</v>
      </c>
      <c r="I185" s="251"/>
      <c r="J185" s="246"/>
      <c r="K185" s="246"/>
      <c r="L185" s="252"/>
      <c r="M185" s="267"/>
      <c r="N185" s="268"/>
      <c r="O185" s="268"/>
      <c r="P185" s="268"/>
      <c r="Q185" s="268"/>
      <c r="R185" s="268"/>
      <c r="S185" s="268"/>
      <c r="T185" s="269"/>
      <c r="AT185" s="256" t="s">
        <v>165</v>
      </c>
      <c r="AU185" s="256" t="s">
        <v>81</v>
      </c>
      <c r="AV185" s="12" t="s">
        <v>81</v>
      </c>
      <c r="AW185" s="12" t="s">
        <v>35</v>
      </c>
      <c r="AX185" s="12" t="s">
        <v>79</v>
      </c>
      <c r="AY185" s="256" t="s">
        <v>156</v>
      </c>
    </row>
    <row r="186" s="1" customFormat="1" ht="6.96" customHeight="1">
      <c r="B186" s="67"/>
      <c r="C186" s="68"/>
      <c r="D186" s="68"/>
      <c r="E186" s="68"/>
      <c r="F186" s="68"/>
      <c r="G186" s="68"/>
      <c r="H186" s="68"/>
      <c r="I186" s="178"/>
      <c r="J186" s="68"/>
      <c r="K186" s="68"/>
      <c r="L186" s="72"/>
    </row>
  </sheetData>
  <sheetProtection sheet="1" autoFilter="0" formatColumns="0" formatRows="0" objects="1" scenarios="1" spinCount="100000" saltValue="dAJOOa2QGQXlZnZDv9xjMpsyI85PW9AQOl4hHLimNtrAosrNybeud7QKR3tR62+/Uj+dMdhBcT9MV1L1Ftc4yw==" hashValue="q2T18jpAaa2V9MlyT2SQLYoEM8jQscnvwnBrmlq+rZMXpxzcws8nessBPyUUdpBRJENyhNxCOQ7DGeM18/snzg==" algorithmName="SHA-512" password="CC35"/>
  <autoFilter ref="C85:K185"/>
  <mergeCells count="10">
    <mergeCell ref="E7:H7"/>
    <mergeCell ref="E9:H9"/>
    <mergeCell ref="E24:H24"/>
    <mergeCell ref="E45:H45"/>
    <mergeCell ref="E47:H47"/>
    <mergeCell ref="J51:J52"/>
    <mergeCell ref="E76:H76"/>
    <mergeCell ref="E78:H78"/>
    <mergeCell ref="G1:H1"/>
    <mergeCell ref="L2:V2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302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ROUND(J93,2)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ROUND(SUM(BE93:BE418), 2)</f>
        <v>0</v>
      </c>
      <c r="G30" s="47"/>
      <c r="H30" s="47"/>
      <c r="I30" s="170">
        <v>0.20999999999999999</v>
      </c>
      <c r="J30" s="169">
        <f>ROUND(ROUND((SUM(BE93:BE418)),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ROUND(SUM(BF93:BF418), 2)</f>
        <v>0</v>
      </c>
      <c r="G31" s="47"/>
      <c r="H31" s="47"/>
      <c r="I31" s="170">
        <v>0.14999999999999999</v>
      </c>
      <c r="J31" s="169">
        <f>ROUND(ROUND((SUM(BF93:BF418)),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ROUND(SUM(BG93:BG418),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ROUND(SUM(BH93:BH418),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ROUND(SUM(BI93:BI418),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01 - Spodní stavba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J93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J94</f>
        <v>0</v>
      </c>
      <c r="K57" s="195"/>
    </row>
    <row r="58" s="9" customFormat="1" ht="19.92" customHeight="1">
      <c r="B58" s="196"/>
      <c r="C58" s="197"/>
      <c r="D58" s="198" t="s">
        <v>304</v>
      </c>
      <c r="E58" s="199"/>
      <c r="F58" s="199"/>
      <c r="G58" s="199"/>
      <c r="H58" s="199"/>
      <c r="I58" s="200"/>
      <c r="J58" s="201">
        <f>J95</f>
        <v>0</v>
      </c>
      <c r="K58" s="202"/>
    </row>
    <row r="59" s="9" customFormat="1" ht="19.92" customHeight="1">
      <c r="B59" s="196"/>
      <c r="C59" s="197"/>
      <c r="D59" s="198" t="s">
        <v>305</v>
      </c>
      <c r="E59" s="199"/>
      <c r="F59" s="199"/>
      <c r="G59" s="199"/>
      <c r="H59" s="199"/>
      <c r="I59" s="200"/>
      <c r="J59" s="201">
        <f>J158</f>
        <v>0</v>
      </c>
      <c r="K59" s="202"/>
    </row>
    <row r="60" s="9" customFormat="1" ht="19.92" customHeight="1">
      <c r="B60" s="196"/>
      <c r="C60" s="197"/>
      <c r="D60" s="198" t="s">
        <v>306</v>
      </c>
      <c r="E60" s="199"/>
      <c r="F60" s="199"/>
      <c r="G60" s="199"/>
      <c r="H60" s="199"/>
      <c r="I60" s="200"/>
      <c r="J60" s="201">
        <f>J162</f>
        <v>0</v>
      </c>
      <c r="K60" s="202"/>
    </row>
    <row r="61" s="9" customFormat="1" ht="19.92" customHeight="1">
      <c r="B61" s="196"/>
      <c r="C61" s="197"/>
      <c r="D61" s="198" t="s">
        <v>307</v>
      </c>
      <c r="E61" s="199"/>
      <c r="F61" s="199"/>
      <c r="G61" s="199"/>
      <c r="H61" s="199"/>
      <c r="I61" s="200"/>
      <c r="J61" s="201">
        <f>J174</f>
        <v>0</v>
      </c>
      <c r="K61" s="202"/>
    </row>
    <row r="62" s="9" customFormat="1" ht="19.92" customHeight="1">
      <c r="B62" s="196"/>
      <c r="C62" s="197"/>
      <c r="D62" s="198" t="s">
        <v>308</v>
      </c>
      <c r="E62" s="199"/>
      <c r="F62" s="199"/>
      <c r="G62" s="199"/>
      <c r="H62" s="199"/>
      <c r="I62" s="200"/>
      <c r="J62" s="201">
        <f>J178</f>
        <v>0</v>
      </c>
      <c r="K62" s="202"/>
    </row>
    <row r="63" s="9" customFormat="1" ht="19.92" customHeight="1">
      <c r="B63" s="196"/>
      <c r="C63" s="197"/>
      <c r="D63" s="198" t="s">
        <v>309</v>
      </c>
      <c r="E63" s="199"/>
      <c r="F63" s="199"/>
      <c r="G63" s="199"/>
      <c r="H63" s="199"/>
      <c r="I63" s="200"/>
      <c r="J63" s="201">
        <f>J195</f>
        <v>0</v>
      </c>
      <c r="K63" s="202"/>
    </row>
    <row r="64" s="9" customFormat="1" ht="19.92" customHeight="1">
      <c r="B64" s="196"/>
      <c r="C64" s="197"/>
      <c r="D64" s="198" t="s">
        <v>310</v>
      </c>
      <c r="E64" s="199"/>
      <c r="F64" s="199"/>
      <c r="G64" s="199"/>
      <c r="H64" s="199"/>
      <c r="I64" s="200"/>
      <c r="J64" s="201">
        <f>J205</f>
        <v>0</v>
      </c>
      <c r="K64" s="202"/>
    </row>
    <row r="65" s="9" customFormat="1" ht="19.92" customHeight="1">
      <c r="B65" s="196"/>
      <c r="C65" s="197"/>
      <c r="D65" s="198" t="s">
        <v>311</v>
      </c>
      <c r="E65" s="199"/>
      <c r="F65" s="199"/>
      <c r="G65" s="199"/>
      <c r="H65" s="199"/>
      <c r="I65" s="200"/>
      <c r="J65" s="201">
        <f>J233</f>
        <v>0</v>
      </c>
      <c r="K65" s="202"/>
    </row>
    <row r="66" s="9" customFormat="1" ht="19.92" customHeight="1">
      <c r="B66" s="196"/>
      <c r="C66" s="197"/>
      <c r="D66" s="198" t="s">
        <v>312</v>
      </c>
      <c r="E66" s="199"/>
      <c r="F66" s="199"/>
      <c r="G66" s="199"/>
      <c r="H66" s="199"/>
      <c r="I66" s="200"/>
      <c r="J66" s="201">
        <f>J270</f>
        <v>0</v>
      </c>
      <c r="K66" s="202"/>
    </row>
    <row r="67" s="9" customFormat="1" ht="19.92" customHeight="1">
      <c r="B67" s="196"/>
      <c r="C67" s="197"/>
      <c r="D67" s="198" t="s">
        <v>313</v>
      </c>
      <c r="E67" s="199"/>
      <c r="F67" s="199"/>
      <c r="G67" s="199"/>
      <c r="H67" s="199"/>
      <c r="I67" s="200"/>
      <c r="J67" s="201">
        <f>J274</f>
        <v>0</v>
      </c>
      <c r="K67" s="202"/>
    </row>
    <row r="68" s="9" customFormat="1" ht="19.92" customHeight="1">
      <c r="B68" s="196"/>
      <c r="C68" s="197"/>
      <c r="D68" s="198" t="s">
        <v>314</v>
      </c>
      <c r="E68" s="199"/>
      <c r="F68" s="199"/>
      <c r="G68" s="199"/>
      <c r="H68" s="199"/>
      <c r="I68" s="200"/>
      <c r="J68" s="201">
        <f>J302</f>
        <v>0</v>
      </c>
      <c r="K68" s="202"/>
    </row>
    <row r="69" s="8" customFormat="1" ht="24.96" customHeight="1">
      <c r="B69" s="189"/>
      <c r="C69" s="190"/>
      <c r="D69" s="191" t="s">
        <v>315</v>
      </c>
      <c r="E69" s="192"/>
      <c r="F69" s="192"/>
      <c r="G69" s="192"/>
      <c r="H69" s="192"/>
      <c r="I69" s="193"/>
      <c r="J69" s="194">
        <f>J304</f>
        <v>0</v>
      </c>
      <c r="K69" s="195"/>
    </row>
    <row r="70" s="9" customFormat="1" ht="19.92" customHeight="1">
      <c r="B70" s="196"/>
      <c r="C70" s="197"/>
      <c r="D70" s="198" t="s">
        <v>316</v>
      </c>
      <c r="E70" s="199"/>
      <c r="F70" s="199"/>
      <c r="G70" s="199"/>
      <c r="H70" s="199"/>
      <c r="I70" s="200"/>
      <c r="J70" s="201">
        <f>J305</f>
        <v>0</v>
      </c>
      <c r="K70" s="202"/>
    </row>
    <row r="71" s="9" customFormat="1" ht="19.92" customHeight="1">
      <c r="B71" s="196"/>
      <c r="C71" s="197"/>
      <c r="D71" s="198" t="s">
        <v>317</v>
      </c>
      <c r="E71" s="199"/>
      <c r="F71" s="199"/>
      <c r="G71" s="199"/>
      <c r="H71" s="199"/>
      <c r="I71" s="200"/>
      <c r="J71" s="201">
        <f>J319</f>
        <v>0</v>
      </c>
      <c r="K71" s="202"/>
    </row>
    <row r="72" s="9" customFormat="1" ht="19.92" customHeight="1">
      <c r="B72" s="196"/>
      <c r="C72" s="197"/>
      <c r="D72" s="198" t="s">
        <v>318</v>
      </c>
      <c r="E72" s="199"/>
      <c r="F72" s="199"/>
      <c r="G72" s="199"/>
      <c r="H72" s="199"/>
      <c r="I72" s="200"/>
      <c r="J72" s="201">
        <f>J327</f>
        <v>0</v>
      </c>
      <c r="K72" s="202"/>
    </row>
    <row r="73" s="9" customFormat="1" ht="19.92" customHeight="1">
      <c r="B73" s="196"/>
      <c r="C73" s="197"/>
      <c r="D73" s="198" t="s">
        <v>319</v>
      </c>
      <c r="E73" s="199"/>
      <c r="F73" s="199"/>
      <c r="G73" s="199"/>
      <c r="H73" s="199"/>
      <c r="I73" s="200"/>
      <c r="J73" s="201">
        <f>J338</f>
        <v>0</v>
      </c>
      <c r="K73" s="202"/>
    </row>
    <row r="74" s="1" customFormat="1" ht="21.84" customHeight="1">
      <c r="B74" s="46"/>
      <c r="C74" s="47"/>
      <c r="D74" s="47"/>
      <c r="E74" s="47"/>
      <c r="F74" s="47"/>
      <c r="G74" s="47"/>
      <c r="H74" s="47"/>
      <c r="I74" s="156"/>
      <c r="J74" s="47"/>
      <c r="K74" s="51"/>
    </row>
    <row r="75" s="1" customFormat="1" ht="6.96" customHeight="1">
      <c r="B75" s="67"/>
      <c r="C75" s="68"/>
      <c r="D75" s="68"/>
      <c r="E75" s="68"/>
      <c r="F75" s="68"/>
      <c r="G75" s="68"/>
      <c r="H75" s="68"/>
      <c r="I75" s="178"/>
      <c r="J75" s="68"/>
      <c r="K75" s="69"/>
    </row>
    <row r="79" s="1" customFormat="1" ht="6.96" customHeight="1">
      <c r="B79" s="70"/>
      <c r="C79" s="71"/>
      <c r="D79" s="71"/>
      <c r="E79" s="71"/>
      <c r="F79" s="71"/>
      <c r="G79" s="71"/>
      <c r="H79" s="71"/>
      <c r="I79" s="181"/>
      <c r="J79" s="71"/>
      <c r="K79" s="71"/>
      <c r="L79" s="72"/>
    </row>
    <row r="80" s="1" customFormat="1" ht="36.96" customHeight="1">
      <c r="B80" s="46"/>
      <c r="C80" s="73" t="s">
        <v>139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4.4" customHeight="1">
      <c r="B82" s="46"/>
      <c r="C82" s="76" t="s">
        <v>18</v>
      </c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6.5" customHeight="1">
      <c r="B83" s="46"/>
      <c r="C83" s="74"/>
      <c r="D83" s="74"/>
      <c r="E83" s="204" t="str">
        <f>E7</f>
        <v>Oprava kaple Panny Marie Bolestné v obci Kámen, vč. mobiliáře</v>
      </c>
      <c r="F83" s="76"/>
      <c r="G83" s="76"/>
      <c r="H83" s="76"/>
      <c r="I83" s="203"/>
      <c r="J83" s="74"/>
      <c r="K83" s="74"/>
      <c r="L83" s="72"/>
    </row>
    <row r="84" s="1" customFormat="1" ht="14.4" customHeight="1">
      <c r="B84" s="46"/>
      <c r="C84" s="76" t="s">
        <v>122</v>
      </c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 ht="17.25" customHeight="1">
      <c r="B85" s="46"/>
      <c r="C85" s="74"/>
      <c r="D85" s="74"/>
      <c r="E85" s="82" t="str">
        <f>E9</f>
        <v>SO 01 - Spodní stavba</v>
      </c>
      <c r="F85" s="74"/>
      <c r="G85" s="74"/>
      <c r="H85" s="74"/>
      <c r="I85" s="203"/>
      <c r="J85" s="74"/>
      <c r="K85" s="74"/>
      <c r="L85" s="72"/>
    </row>
    <row r="86" s="1" customFormat="1" ht="6.96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" customFormat="1" ht="18" customHeight="1">
      <c r="B87" s="46"/>
      <c r="C87" s="76" t="s">
        <v>23</v>
      </c>
      <c r="D87" s="74"/>
      <c r="E87" s="74"/>
      <c r="F87" s="205" t="str">
        <f>F12</f>
        <v>Kámen</v>
      </c>
      <c r="G87" s="74"/>
      <c r="H87" s="74"/>
      <c r="I87" s="206" t="s">
        <v>25</v>
      </c>
      <c r="J87" s="85" t="str">
        <f>IF(J12="","",J12)</f>
        <v>4. 9. 2018</v>
      </c>
      <c r="K87" s="74"/>
      <c r="L87" s="72"/>
    </row>
    <row r="88" s="1" customFormat="1" ht="6.96" customHeight="1">
      <c r="B88" s="46"/>
      <c r="C88" s="74"/>
      <c r="D88" s="74"/>
      <c r="E88" s="74"/>
      <c r="F88" s="74"/>
      <c r="G88" s="74"/>
      <c r="H88" s="74"/>
      <c r="I88" s="203"/>
      <c r="J88" s="74"/>
      <c r="K88" s="74"/>
      <c r="L88" s="72"/>
    </row>
    <row r="89" s="1" customFormat="1">
      <c r="B89" s="46"/>
      <c r="C89" s="76" t="s">
        <v>27</v>
      </c>
      <c r="D89" s="74"/>
      <c r="E89" s="74"/>
      <c r="F89" s="205" t="str">
        <f>E15</f>
        <v>Kraj Vysočina</v>
      </c>
      <c r="G89" s="74"/>
      <c r="H89" s="74"/>
      <c r="I89" s="206" t="s">
        <v>33</v>
      </c>
      <c r="J89" s="205" t="str">
        <f>E21</f>
        <v>Ing. arch. Martin Laštovička, Husova 12, Jihlava</v>
      </c>
      <c r="K89" s="74"/>
      <c r="L89" s="72"/>
    </row>
    <row r="90" s="1" customFormat="1" ht="14.4" customHeight="1">
      <c r="B90" s="46"/>
      <c r="C90" s="76" t="s">
        <v>31</v>
      </c>
      <c r="D90" s="74"/>
      <c r="E90" s="74"/>
      <c r="F90" s="205" t="str">
        <f>IF(E18="","",E18)</f>
        <v/>
      </c>
      <c r="G90" s="74"/>
      <c r="H90" s="74"/>
      <c r="I90" s="203"/>
      <c r="J90" s="74"/>
      <c r="K90" s="74"/>
      <c r="L90" s="72"/>
    </row>
    <row r="91" s="1" customFormat="1" ht="10.32" customHeight="1">
      <c r="B91" s="46"/>
      <c r="C91" s="74"/>
      <c r="D91" s="74"/>
      <c r="E91" s="74"/>
      <c r="F91" s="74"/>
      <c r="G91" s="74"/>
      <c r="H91" s="74"/>
      <c r="I91" s="203"/>
      <c r="J91" s="74"/>
      <c r="K91" s="74"/>
      <c r="L91" s="72"/>
    </row>
    <row r="92" s="10" customFormat="1" ht="29.28" customHeight="1">
      <c r="B92" s="207"/>
      <c r="C92" s="208" t="s">
        <v>140</v>
      </c>
      <c r="D92" s="209" t="s">
        <v>56</v>
      </c>
      <c r="E92" s="209" t="s">
        <v>52</v>
      </c>
      <c r="F92" s="209" t="s">
        <v>141</v>
      </c>
      <c r="G92" s="209" t="s">
        <v>142</v>
      </c>
      <c r="H92" s="209" t="s">
        <v>143</v>
      </c>
      <c r="I92" s="210" t="s">
        <v>144</v>
      </c>
      <c r="J92" s="209" t="s">
        <v>126</v>
      </c>
      <c r="K92" s="211" t="s">
        <v>145</v>
      </c>
      <c r="L92" s="212"/>
      <c r="M92" s="102" t="s">
        <v>146</v>
      </c>
      <c r="N92" s="103" t="s">
        <v>41</v>
      </c>
      <c r="O92" s="103" t="s">
        <v>147</v>
      </c>
      <c r="P92" s="103" t="s">
        <v>148</v>
      </c>
      <c r="Q92" s="103" t="s">
        <v>149</v>
      </c>
      <c r="R92" s="103" t="s">
        <v>150</v>
      </c>
      <c r="S92" s="103" t="s">
        <v>151</v>
      </c>
      <c r="T92" s="104" t="s">
        <v>152</v>
      </c>
    </row>
    <row r="93" s="1" customFormat="1" ht="29.28" customHeight="1">
      <c r="B93" s="46"/>
      <c r="C93" s="108" t="s">
        <v>127</v>
      </c>
      <c r="D93" s="74"/>
      <c r="E93" s="74"/>
      <c r="F93" s="74"/>
      <c r="G93" s="74"/>
      <c r="H93" s="74"/>
      <c r="I93" s="203"/>
      <c r="J93" s="213">
        <f>BK93</f>
        <v>0</v>
      </c>
      <c r="K93" s="74"/>
      <c r="L93" s="72"/>
      <c r="M93" s="105"/>
      <c r="N93" s="106"/>
      <c r="O93" s="106"/>
      <c r="P93" s="214">
        <f>P94+P304</f>
        <v>0</v>
      </c>
      <c r="Q93" s="106"/>
      <c r="R93" s="214">
        <f>R94+R304</f>
        <v>127.16082700999999</v>
      </c>
      <c r="S93" s="106"/>
      <c r="T93" s="215">
        <f>T94+T304</f>
        <v>19.407999999999998</v>
      </c>
      <c r="AT93" s="24" t="s">
        <v>70</v>
      </c>
      <c r="AU93" s="24" t="s">
        <v>128</v>
      </c>
      <c r="BK93" s="216">
        <f>BK94+BK304</f>
        <v>0</v>
      </c>
    </row>
    <row r="94" s="11" customFormat="1" ht="37.44" customHeight="1">
      <c r="B94" s="217"/>
      <c r="C94" s="218"/>
      <c r="D94" s="219" t="s">
        <v>70</v>
      </c>
      <c r="E94" s="220" t="s">
        <v>320</v>
      </c>
      <c r="F94" s="220" t="s">
        <v>321</v>
      </c>
      <c r="G94" s="218"/>
      <c r="H94" s="218"/>
      <c r="I94" s="221"/>
      <c r="J94" s="222">
        <f>BK94</f>
        <v>0</v>
      </c>
      <c r="K94" s="218"/>
      <c r="L94" s="223"/>
      <c r="M94" s="224"/>
      <c r="N94" s="225"/>
      <c r="O94" s="225"/>
      <c r="P94" s="226">
        <f>P95+P158+P162+P174+P178+P195+P205+P233+P270+P274+P302</f>
        <v>0</v>
      </c>
      <c r="Q94" s="225"/>
      <c r="R94" s="226">
        <f>R95+R158+R162+R174+R178+R195+R205+R233+R270+R274+R302</f>
        <v>127.12314701</v>
      </c>
      <c r="S94" s="225"/>
      <c r="T94" s="227">
        <f>T95+T158+T162+T174+T178+T195+T205+T233+T270+T274+T302</f>
        <v>19.407999999999998</v>
      </c>
      <c r="AR94" s="228" t="s">
        <v>79</v>
      </c>
      <c r="AT94" s="229" t="s">
        <v>70</v>
      </c>
      <c r="AU94" s="229" t="s">
        <v>71</v>
      </c>
      <c r="AY94" s="228" t="s">
        <v>156</v>
      </c>
      <c r="BK94" s="230">
        <f>BK95+BK158+BK162+BK174+BK178+BK195+BK205+BK233+BK270+BK274+BK302</f>
        <v>0</v>
      </c>
    </row>
    <row r="95" s="11" customFormat="1" ht="19.92" customHeight="1">
      <c r="B95" s="217"/>
      <c r="C95" s="218"/>
      <c r="D95" s="219" t="s">
        <v>70</v>
      </c>
      <c r="E95" s="231" t="s">
        <v>79</v>
      </c>
      <c r="F95" s="231" t="s">
        <v>322</v>
      </c>
      <c r="G95" s="218"/>
      <c r="H95" s="218"/>
      <c r="I95" s="221"/>
      <c r="J95" s="232">
        <f>BK95</f>
        <v>0</v>
      </c>
      <c r="K95" s="218"/>
      <c r="L95" s="223"/>
      <c r="M95" s="224"/>
      <c r="N95" s="225"/>
      <c r="O95" s="225"/>
      <c r="P95" s="226">
        <f>SUM(P96:P157)</f>
        <v>0</v>
      </c>
      <c r="Q95" s="225"/>
      <c r="R95" s="226">
        <f>SUM(R96:R157)</f>
        <v>28.556699999999999</v>
      </c>
      <c r="S95" s="225"/>
      <c r="T95" s="227">
        <f>SUM(T96:T157)</f>
        <v>0</v>
      </c>
      <c r="AR95" s="228" t="s">
        <v>79</v>
      </c>
      <c r="AT95" s="229" t="s">
        <v>70</v>
      </c>
      <c r="AU95" s="229" t="s">
        <v>79</v>
      </c>
      <c r="AY95" s="228" t="s">
        <v>156</v>
      </c>
      <c r="BK95" s="230">
        <f>SUM(BK96:BK157)</f>
        <v>0</v>
      </c>
    </row>
    <row r="96" s="1" customFormat="1" ht="16.5" customHeight="1">
      <c r="B96" s="46"/>
      <c r="C96" s="233" t="s">
        <v>79</v>
      </c>
      <c r="D96" s="233" t="s">
        <v>159</v>
      </c>
      <c r="E96" s="234" t="s">
        <v>323</v>
      </c>
      <c r="F96" s="235" t="s">
        <v>324</v>
      </c>
      <c r="G96" s="236" t="s">
        <v>325</v>
      </c>
      <c r="H96" s="237">
        <v>63</v>
      </c>
      <c r="I96" s="238"/>
      <c r="J96" s="239">
        <f>ROUND(I96*H96,2)</f>
        <v>0</v>
      </c>
      <c r="K96" s="235" t="s">
        <v>326</v>
      </c>
      <c r="L96" s="72"/>
      <c r="M96" s="240" t="s">
        <v>21</v>
      </c>
      <c r="N96" s="241" t="s">
        <v>42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164</v>
      </c>
      <c r="AT96" s="24" t="s">
        <v>159</v>
      </c>
      <c r="AU96" s="24" t="s">
        <v>81</v>
      </c>
      <c r="AY96" s="24" t="s">
        <v>156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79</v>
      </c>
      <c r="BK96" s="244">
        <f>ROUND(I96*H96,2)</f>
        <v>0</v>
      </c>
      <c r="BL96" s="24" t="s">
        <v>164</v>
      </c>
      <c r="BM96" s="24" t="s">
        <v>81</v>
      </c>
    </row>
    <row r="97" s="13" customFormat="1">
      <c r="B97" s="257"/>
      <c r="C97" s="258"/>
      <c r="D97" s="247" t="s">
        <v>165</v>
      </c>
      <c r="E97" s="259" t="s">
        <v>21</v>
      </c>
      <c r="F97" s="260" t="s">
        <v>327</v>
      </c>
      <c r="G97" s="258"/>
      <c r="H97" s="259" t="s">
        <v>21</v>
      </c>
      <c r="I97" s="261"/>
      <c r="J97" s="258"/>
      <c r="K97" s="258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165</v>
      </c>
      <c r="AU97" s="266" t="s">
        <v>81</v>
      </c>
      <c r="AV97" s="13" t="s">
        <v>79</v>
      </c>
      <c r="AW97" s="13" t="s">
        <v>35</v>
      </c>
      <c r="AX97" s="13" t="s">
        <v>71</v>
      </c>
      <c r="AY97" s="266" t="s">
        <v>156</v>
      </c>
    </row>
    <row r="98" s="12" customFormat="1">
      <c r="B98" s="245"/>
      <c r="C98" s="246"/>
      <c r="D98" s="247" t="s">
        <v>165</v>
      </c>
      <c r="E98" s="248" t="s">
        <v>21</v>
      </c>
      <c r="F98" s="249" t="s">
        <v>328</v>
      </c>
      <c r="G98" s="246"/>
      <c r="H98" s="250">
        <v>63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165</v>
      </c>
      <c r="AU98" s="256" t="s">
        <v>81</v>
      </c>
      <c r="AV98" s="12" t="s">
        <v>81</v>
      </c>
      <c r="AW98" s="12" t="s">
        <v>35</v>
      </c>
      <c r="AX98" s="12" t="s">
        <v>79</v>
      </c>
      <c r="AY98" s="256" t="s">
        <v>156</v>
      </c>
    </row>
    <row r="99" s="1" customFormat="1" ht="16.5" customHeight="1">
      <c r="B99" s="46"/>
      <c r="C99" s="233" t="s">
        <v>81</v>
      </c>
      <c r="D99" s="233" t="s">
        <v>159</v>
      </c>
      <c r="E99" s="234" t="s">
        <v>329</v>
      </c>
      <c r="F99" s="235" t="s">
        <v>330</v>
      </c>
      <c r="G99" s="236" t="s">
        <v>325</v>
      </c>
      <c r="H99" s="237">
        <v>63</v>
      </c>
      <c r="I99" s="238"/>
      <c r="J99" s="239">
        <f>ROUND(I99*H99,2)</f>
        <v>0</v>
      </c>
      <c r="K99" s="235" t="s">
        <v>326</v>
      </c>
      <c r="L99" s="72"/>
      <c r="M99" s="240" t="s">
        <v>21</v>
      </c>
      <c r="N99" s="241" t="s">
        <v>42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164</v>
      </c>
      <c r="AT99" s="24" t="s">
        <v>159</v>
      </c>
      <c r="AU99" s="24" t="s">
        <v>81</v>
      </c>
      <c r="AY99" s="24" t="s">
        <v>156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79</v>
      </c>
      <c r="BK99" s="244">
        <f>ROUND(I99*H99,2)</f>
        <v>0</v>
      </c>
      <c r="BL99" s="24" t="s">
        <v>164</v>
      </c>
      <c r="BM99" s="24" t="s">
        <v>164</v>
      </c>
    </row>
    <row r="100" s="12" customFormat="1">
      <c r="B100" s="245"/>
      <c r="C100" s="246"/>
      <c r="D100" s="247" t="s">
        <v>165</v>
      </c>
      <c r="E100" s="248" t="s">
        <v>21</v>
      </c>
      <c r="F100" s="249" t="s">
        <v>331</v>
      </c>
      <c r="G100" s="246"/>
      <c r="H100" s="250">
        <v>63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165</v>
      </c>
      <c r="AU100" s="256" t="s">
        <v>81</v>
      </c>
      <c r="AV100" s="12" t="s">
        <v>81</v>
      </c>
      <c r="AW100" s="12" t="s">
        <v>35</v>
      </c>
      <c r="AX100" s="12" t="s">
        <v>79</v>
      </c>
      <c r="AY100" s="256" t="s">
        <v>156</v>
      </c>
    </row>
    <row r="101" s="1" customFormat="1" ht="16.5" customHeight="1">
      <c r="B101" s="46"/>
      <c r="C101" s="233" t="s">
        <v>171</v>
      </c>
      <c r="D101" s="233" t="s">
        <v>159</v>
      </c>
      <c r="E101" s="234" t="s">
        <v>332</v>
      </c>
      <c r="F101" s="235" t="s">
        <v>333</v>
      </c>
      <c r="G101" s="236" t="s">
        <v>325</v>
      </c>
      <c r="H101" s="237">
        <v>24</v>
      </c>
      <c r="I101" s="238"/>
      <c r="J101" s="239">
        <f>ROUND(I101*H101,2)</f>
        <v>0</v>
      </c>
      <c r="K101" s="235" t="s">
        <v>326</v>
      </c>
      <c r="L101" s="72"/>
      <c r="M101" s="240" t="s">
        <v>21</v>
      </c>
      <c r="N101" s="241" t="s">
        <v>42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164</v>
      </c>
      <c r="AT101" s="24" t="s">
        <v>159</v>
      </c>
      <c r="AU101" s="24" t="s">
        <v>81</v>
      </c>
      <c r="AY101" s="24" t="s">
        <v>156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79</v>
      </c>
      <c r="BK101" s="244">
        <f>ROUND(I101*H101,2)</f>
        <v>0</v>
      </c>
      <c r="BL101" s="24" t="s">
        <v>164</v>
      </c>
      <c r="BM101" s="24" t="s">
        <v>174</v>
      </c>
    </row>
    <row r="102" s="13" customFormat="1">
      <c r="B102" s="257"/>
      <c r="C102" s="258"/>
      <c r="D102" s="247" t="s">
        <v>165</v>
      </c>
      <c r="E102" s="259" t="s">
        <v>21</v>
      </c>
      <c r="F102" s="260" t="s">
        <v>334</v>
      </c>
      <c r="G102" s="258"/>
      <c r="H102" s="259" t="s">
        <v>21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165</v>
      </c>
      <c r="AU102" s="266" t="s">
        <v>81</v>
      </c>
      <c r="AV102" s="13" t="s">
        <v>79</v>
      </c>
      <c r="AW102" s="13" t="s">
        <v>35</v>
      </c>
      <c r="AX102" s="13" t="s">
        <v>71</v>
      </c>
      <c r="AY102" s="266" t="s">
        <v>156</v>
      </c>
    </row>
    <row r="103" s="12" customFormat="1">
      <c r="B103" s="245"/>
      <c r="C103" s="246"/>
      <c r="D103" s="247" t="s">
        <v>165</v>
      </c>
      <c r="E103" s="248" t="s">
        <v>21</v>
      </c>
      <c r="F103" s="249" t="s">
        <v>335</v>
      </c>
      <c r="G103" s="246"/>
      <c r="H103" s="250">
        <v>10.6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165</v>
      </c>
      <c r="AU103" s="256" t="s">
        <v>81</v>
      </c>
      <c r="AV103" s="12" t="s">
        <v>81</v>
      </c>
      <c r="AW103" s="12" t="s">
        <v>35</v>
      </c>
      <c r="AX103" s="12" t="s">
        <v>71</v>
      </c>
      <c r="AY103" s="256" t="s">
        <v>156</v>
      </c>
    </row>
    <row r="104" s="12" customFormat="1">
      <c r="B104" s="245"/>
      <c r="C104" s="246"/>
      <c r="D104" s="247" t="s">
        <v>165</v>
      </c>
      <c r="E104" s="248" t="s">
        <v>21</v>
      </c>
      <c r="F104" s="249" t="s">
        <v>336</v>
      </c>
      <c r="G104" s="246"/>
      <c r="H104" s="250">
        <v>7.4000000000000004</v>
      </c>
      <c r="I104" s="251"/>
      <c r="J104" s="246"/>
      <c r="K104" s="246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165</v>
      </c>
      <c r="AU104" s="256" t="s">
        <v>81</v>
      </c>
      <c r="AV104" s="12" t="s">
        <v>81</v>
      </c>
      <c r="AW104" s="12" t="s">
        <v>35</v>
      </c>
      <c r="AX104" s="12" t="s">
        <v>71</v>
      </c>
      <c r="AY104" s="256" t="s">
        <v>156</v>
      </c>
    </row>
    <row r="105" s="12" customFormat="1">
      <c r="B105" s="245"/>
      <c r="C105" s="246"/>
      <c r="D105" s="247" t="s">
        <v>165</v>
      </c>
      <c r="E105" s="248" t="s">
        <v>21</v>
      </c>
      <c r="F105" s="249" t="s">
        <v>337</v>
      </c>
      <c r="G105" s="246"/>
      <c r="H105" s="250">
        <v>6</v>
      </c>
      <c r="I105" s="251"/>
      <c r="J105" s="246"/>
      <c r="K105" s="246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165</v>
      </c>
      <c r="AU105" s="256" t="s">
        <v>81</v>
      </c>
      <c r="AV105" s="12" t="s">
        <v>81</v>
      </c>
      <c r="AW105" s="12" t="s">
        <v>35</v>
      </c>
      <c r="AX105" s="12" t="s">
        <v>71</v>
      </c>
      <c r="AY105" s="256" t="s">
        <v>156</v>
      </c>
    </row>
    <row r="106" s="1" customFormat="1" ht="16.5" customHeight="1">
      <c r="B106" s="46"/>
      <c r="C106" s="233" t="s">
        <v>164</v>
      </c>
      <c r="D106" s="233" t="s">
        <v>159</v>
      </c>
      <c r="E106" s="234" t="s">
        <v>338</v>
      </c>
      <c r="F106" s="235" t="s">
        <v>339</v>
      </c>
      <c r="G106" s="236" t="s">
        <v>325</v>
      </c>
      <c r="H106" s="237">
        <v>23.521000000000001</v>
      </c>
      <c r="I106" s="238"/>
      <c r="J106" s="239">
        <f>ROUND(I106*H106,2)</f>
        <v>0</v>
      </c>
      <c r="K106" s="235" t="s">
        <v>326</v>
      </c>
      <c r="L106" s="72"/>
      <c r="M106" s="240" t="s">
        <v>21</v>
      </c>
      <c r="N106" s="241" t="s">
        <v>42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164</v>
      </c>
      <c r="AT106" s="24" t="s">
        <v>159</v>
      </c>
      <c r="AU106" s="24" t="s">
        <v>81</v>
      </c>
      <c r="AY106" s="24" t="s">
        <v>156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79</v>
      </c>
      <c r="BK106" s="244">
        <f>ROUND(I106*H106,2)</f>
        <v>0</v>
      </c>
      <c r="BL106" s="24" t="s">
        <v>164</v>
      </c>
      <c r="BM106" s="24" t="s">
        <v>178</v>
      </c>
    </row>
    <row r="107" s="13" customFormat="1">
      <c r="B107" s="257"/>
      <c r="C107" s="258"/>
      <c r="D107" s="247" t="s">
        <v>165</v>
      </c>
      <c r="E107" s="259" t="s">
        <v>21</v>
      </c>
      <c r="F107" s="260" t="s">
        <v>340</v>
      </c>
      <c r="G107" s="258"/>
      <c r="H107" s="259" t="s">
        <v>21</v>
      </c>
      <c r="I107" s="261"/>
      <c r="J107" s="258"/>
      <c r="K107" s="258"/>
      <c r="L107" s="262"/>
      <c r="M107" s="263"/>
      <c r="N107" s="264"/>
      <c r="O107" s="264"/>
      <c r="P107" s="264"/>
      <c r="Q107" s="264"/>
      <c r="R107" s="264"/>
      <c r="S107" s="264"/>
      <c r="T107" s="265"/>
      <c r="AT107" s="266" t="s">
        <v>165</v>
      </c>
      <c r="AU107" s="266" t="s">
        <v>81</v>
      </c>
      <c r="AV107" s="13" t="s">
        <v>79</v>
      </c>
      <c r="AW107" s="13" t="s">
        <v>35</v>
      </c>
      <c r="AX107" s="13" t="s">
        <v>71</v>
      </c>
      <c r="AY107" s="266" t="s">
        <v>156</v>
      </c>
    </row>
    <row r="108" s="13" customFormat="1">
      <c r="B108" s="257"/>
      <c r="C108" s="258"/>
      <c r="D108" s="247" t="s">
        <v>165</v>
      </c>
      <c r="E108" s="259" t="s">
        <v>21</v>
      </c>
      <c r="F108" s="260" t="s">
        <v>341</v>
      </c>
      <c r="G108" s="258"/>
      <c r="H108" s="259" t="s">
        <v>21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165</v>
      </c>
      <c r="AU108" s="266" t="s">
        <v>81</v>
      </c>
      <c r="AV108" s="13" t="s">
        <v>79</v>
      </c>
      <c r="AW108" s="13" t="s">
        <v>35</v>
      </c>
      <c r="AX108" s="13" t="s">
        <v>71</v>
      </c>
      <c r="AY108" s="266" t="s">
        <v>156</v>
      </c>
    </row>
    <row r="109" s="12" customFormat="1">
      <c r="B109" s="245"/>
      <c r="C109" s="246"/>
      <c r="D109" s="247" t="s">
        <v>165</v>
      </c>
      <c r="E109" s="248" t="s">
        <v>21</v>
      </c>
      <c r="F109" s="249" t="s">
        <v>342</v>
      </c>
      <c r="G109" s="246"/>
      <c r="H109" s="250">
        <v>13.321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165</v>
      </c>
      <c r="AU109" s="256" t="s">
        <v>81</v>
      </c>
      <c r="AV109" s="12" t="s">
        <v>81</v>
      </c>
      <c r="AW109" s="12" t="s">
        <v>35</v>
      </c>
      <c r="AX109" s="12" t="s">
        <v>71</v>
      </c>
      <c r="AY109" s="256" t="s">
        <v>156</v>
      </c>
    </row>
    <row r="110" s="13" customFormat="1">
      <c r="B110" s="257"/>
      <c r="C110" s="258"/>
      <c r="D110" s="247" t="s">
        <v>165</v>
      </c>
      <c r="E110" s="259" t="s">
        <v>21</v>
      </c>
      <c r="F110" s="260" t="s">
        <v>343</v>
      </c>
      <c r="G110" s="258"/>
      <c r="H110" s="259" t="s">
        <v>21</v>
      </c>
      <c r="I110" s="261"/>
      <c r="J110" s="258"/>
      <c r="K110" s="258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165</v>
      </c>
      <c r="AU110" s="266" t="s">
        <v>81</v>
      </c>
      <c r="AV110" s="13" t="s">
        <v>79</v>
      </c>
      <c r="AW110" s="13" t="s">
        <v>35</v>
      </c>
      <c r="AX110" s="13" t="s">
        <v>71</v>
      </c>
      <c r="AY110" s="266" t="s">
        <v>156</v>
      </c>
    </row>
    <row r="111" s="12" customFormat="1">
      <c r="B111" s="245"/>
      <c r="C111" s="246"/>
      <c r="D111" s="247" t="s">
        <v>165</v>
      </c>
      <c r="E111" s="248" t="s">
        <v>21</v>
      </c>
      <c r="F111" s="249" t="s">
        <v>344</v>
      </c>
      <c r="G111" s="246"/>
      <c r="H111" s="250">
        <v>10.199999999999999</v>
      </c>
      <c r="I111" s="251"/>
      <c r="J111" s="246"/>
      <c r="K111" s="246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165</v>
      </c>
      <c r="AU111" s="256" t="s">
        <v>81</v>
      </c>
      <c r="AV111" s="12" t="s">
        <v>81</v>
      </c>
      <c r="AW111" s="12" t="s">
        <v>35</v>
      </c>
      <c r="AX111" s="12" t="s">
        <v>71</v>
      </c>
      <c r="AY111" s="256" t="s">
        <v>156</v>
      </c>
    </row>
    <row r="112" s="1" customFormat="1" ht="16.5" customHeight="1">
      <c r="B112" s="46"/>
      <c r="C112" s="233" t="s">
        <v>155</v>
      </c>
      <c r="D112" s="233" t="s">
        <v>159</v>
      </c>
      <c r="E112" s="234" t="s">
        <v>345</v>
      </c>
      <c r="F112" s="235" t="s">
        <v>346</v>
      </c>
      <c r="G112" s="236" t="s">
        <v>325</v>
      </c>
      <c r="H112" s="237">
        <v>48.600000000000001</v>
      </c>
      <c r="I112" s="238"/>
      <c r="J112" s="239">
        <f>ROUND(I112*H112,2)</f>
        <v>0</v>
      </c>
      <c r="K112" s="235" t="s">
        <v>326</v>
      </c>
      <c r="L112" s="72"/>
      <c r="M112" s="240" t="s">
        <v>21</v>
      </c>
      <c r="N112" s="241" t="s">
        <v>42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164</v>
      </c>
      <c r="AT112" s="24" t="s">
        <v>159</v>
      </c>
      <c r="AU112" s="24" t="s">
        <v>81</v>
      </c>
      <c r="AY112" s="24" t="s">
        <v>156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79</v>
      </c>
      <c r="BK112" s="244">
        <f>ROUND(I112*H112,2)</f>
        <v>0</v>
      </c>
      <c r="BL112" s="24" t="s">
        <v>164</v>
      </c>
      <c r="BM112" s="24" t="s">
        <v>182</v>
      </c>
    </row>
    <row r="113" s="13" customFormat="1">
      <c r="B113" s="257"/>
      <c r="C113" s="258"/>
      <c r="D113" s="247" t="s">
        <v>165</v>
      </c>
      <c r="E113" s="259" t="s">
        <v>21</v>
      </c>
      <c r="F113" s="260" t="s">
        <v>347</v>
      </c>
      <c r="G113" s="258"/>
      <c r="H113" s="259" t="s">
        <v>21</v>
      </c>
      <c r="I113" s="261"/>
      <c r="J113" s="258"/>
      <c r="K113" s="258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165</v>
      </c>
      <c r="AU113" s="266" t="s">
        <v>81</v>
      </c>
      <c r="AV113" s="13" t="s">
        <v>79</v>
      </c>
      <c r="AW113" s="13" t="s">
        <v>35</v>
      </c>
      <c r="AX113" s="13" t="s">
        <v>71</v>
      </c>
      <c r="AY113" s="266" t="s">
        <v>156</v>
      </c>
    </row>
    <row r="114" s="12" customFormat="1">
      <c r="B114" s="245"/>
      <c r="C114" s="246"/>
      <c r="D114" s="247" t="s">
        <v>165</v>
      </c>
      <c r="E114" s="248" t="s">
        <v>21</v>
      </c>
      <c r="F114" s="249" t="s">
        <v>348</v>
      </c>
      <c r="G114" s="246"/>
      <c r="H114" s="250">
        <v>48.600000000000001</v>
      </c>
      <c r="I114" s="251"/>
      <c r="J114" s="246"/>
      <c r="K114" s="246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165</v>
      </c>
      <c r="AU114" s="256" t="s">
        <v>81</v>
      </c>
      <c r="AV114" s="12" t="s">
        <v>81</v>
      </c>
      <c r="AW114" s="12" t="s">
        <v>35</v>
      </c>
      <c r="AX114" s="12" t="s">
        <v>71</v>
      </c>
      <c r="AY114" s="256" t="s">
        <v>156</v>
      </c>
    </row>
    <row r="115" s="1" customFormat="1" ht="16.5" customHeight="1">
      <c r="B115" s="46"/>
      <c r="C115" s="233" t="s">
        <v>174</v>
      </c>
      <c r="D115" s="233" t="s">
        <v>159</v>
      </c>
      <c r="E115" s="234" t="s">
        <v>349</v>
      </c>
      <c r="F115" s="235" t="s">
        <v>350</v>
      </c>
      <c r="G115" s="236" t="s">
        <v>351</v>
      </c>
      <c r="H115" s="237">
        <v>67.5</v>
      </c>
      <c r="I115" s="238"/>
      <c r="J115" s="239">
        <f>ROUND(I115*H115,2)</f>
        <v>0</v>
      </c>
      <c r="K115" s="235" t="s">
        <v>326</v>
      </c>
      <c r="L115" s="72"/>
      <c r="M115" s="240" t="s">
        <v>21</v>
      </c>
      <c r="N115" s="241" t="s">
        <v>42</v>
      </c>
      <c r="O115" s="47"/>
      <c r="P115" s="242">
        <f>O115*H115</f>
        <v>0</v>
      </c>
      <c r="Q115" s="242">
        <v>0.00084000000000000003</v>
      </c>
      <c r="R115" s="242">
        <f>Q115*H115</f>
        <v>0.0567</v>
      </c>
      <c r="S115" s="242">
        <v>0</v>
      </c>
      <c r="T115" s="243">
        <f>S115*H115</f>
        <v>0</v>
      </c>
      <c r="AR115" s="24" t="s">
        <v>164</v>
      </c>
      <c r="AT115" s="24" t="s">
        <v>159</v>
      </c>
      <c r="AU115" s="24" t="s">
        <v>81</v>
      </c>
      <c r="AY115" s="24" t="s">
        <v>156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79</v>
      </c>
      <c r="BK115" s="244">
        <f>ROUND(I115*H115,2)</f>
        <v>0</v>
      </c>
      <c r="BL115" s="24" t="s">
        <v>164</v>
      </c>
      <c r="BM115" s="24" t="s">
        <v>188</v>
      </c>
    </row>
    <row r="116" s="13" customFormat="1">
      <c r="B116" s="257"/>
      <c r="C116" s="258"/>
      <c r="D116" s="247" t="s">
        <v>165</v>
      </c>
      <c r="E116" s="259" t="s">
        <v>21</v>
      </c>
      <c r="F116" s="260" t="s">
        <v>352</v>
      </c>
      <c r="G116" s="258"/>
      <c r="H116" s="259" t="s">
        <v>21</v>
      </c>
      <c r="I116" s="261"/>
      <c r="J116" s="258"/>
      <c r="K116" s="258"/>
      <c r="L116" s="262"/>
      <c r="M116" s="263"/>
      <c r="N116" s="264"/>
      <c r="O116" s="264"/>
      <c r="P116" s="264"/>
      <c r="Q116" s="264"/>
      <c r="R116" s="264"/>
      <c r="S116" s="264"/>
      <c r="T116" s="265"/>
      <c r="AT116" s="266" t="s">
        <v>165</v>
      </c>
      <c r="AU116" s="266" t="s">
        <v>81</v>
      </c>
      <c r="AV116" s="13" t="s">
        <v>79</v>
      </c>
      <c r="AW116" s="13" t="s">
        <v>35</v>
      </c>
      <c r="AX116" s="13" t="s">
        <v>71</v>
      </c>
      <c r="AY116" s="266" t="s">
        <v>156</v>
      </c>
    </row>
    <row r="117" s="12" customFormat="1">
      <c r="B117" s="245"/>
      <c r="C117" s="246"/>
      <c r="D117" s="247" t="s">
        <v>165</v>
      </c>
      <c r="E117" s="248" t="s">
        <v>21</v>
      </c>
      <c r="F117" s="249" t="s">
        <v>353</v>
      </c>
      <c r="G117" s="246"/>
      <c r="H117" s="250">
        <v>67.5</v>
      </c>
      <c r="I117" s="251"/>
      <c r="J117" s="246"/>
      <c r="K117" s="246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165</v>
      </c>
      <c r="AU117" s="256" t="s">
        <v>81</v>
      </c>
      <c r="AV117" s="12" t="s">
        <v>81</v>
      </c>
      <c r="AW117" s="12" t="s">
        <v>35</v>
      </c>
      <c r="AX117" s="12" t="s">
        <v>71</v>
      </c>
      <c r="AY117" s="256" t="s">
        <v>156</v>
      </c>
    </row>
    <row r="118" s="1" customFormat="1" ht="16.5" customHeight="1">
      <c r="B118" s="46"/>
      <c r="C118" s="233" t="s">
        <v>190</v>
      </c>
      <c r="D118" s="233" t="s">
        <v>159</v>
      </c>
      <c r="E118" s="234" t="s">
        <v>354</v>
      </c>
      <c r="F118" s="235" t="s">
        <v>355</v>
      </c>
      <c r="G118" s="236" t="s">
        <v>351</v>
      </c>
      <c r="H118" s="237">
        <v>67.5</v>
      </c>
      <c r="I118" s="238"/>
      <c r="J118" s="239">
        <f>ROUND(I118*H118,2)</f>
        <v>0</v>
      </c>
      <c r="K118" s="235" t="s">
        <v>326</v>
      </c>
      <c r="L118" s="72"/>
      <c r="M118" s="240" t="s">
        <v>21</v>
      </c>
      <c r="N118" s="241" t="s">
        <v>42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164</v>
      </c>
      <c r="AT118" s="24" t="s">
        <v>159</v>
      </c>
      <c r="AU118" s="24" t="s">
        <v>81</v>
      </c>
      <c r="AY118" s="24" t="s">
        <v>156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79</v>
      </c>
      <c r="BK118" s="244">
        <f>ROUND(I118*H118,2)</f>
        <v>0</v>
      </c>
      <c r="BL118" s="24" t="s">
        <v>164</v>
      </c>
      <c r="BM118" s="24" t="s">
        <v>193</v>
      </c>
    </row>
    <row r="119" s="1" customFormat="1" ht="16.5" customHeight="1">
      <c r="B119" s="46"/>
      <c r="C119" s="233" t="s">
        <v>178</v>
      </c>
      <c r="D119" s="233" t="s">
        <v>159</v>
      </c>
      <c r="E119" s="234" t="s">
        <v>356</v>
      </c>
      <c r="F119" s="235" t="s">
        <v>357</v>
      </c>
      <c r="G119" s="236" t="s">
        <v>325</v>
      </c>
      <c r="H119" s="237">
        <v>22.893999999999998</v>
      </c>
      <c r="I119" s="238"/>
      <c r="J119" s="239">
        <f>ROUND(I119*H119,2)</f>
        <v>0</v>
      </c>
      <c r="K119" s="235" t="s">
        <v>326</v>
      </c>
      <c r="L119" s="72"/>
      <c r="M119" s="240" t="s">
        <v>21</v>
      </c>
      <c r="N119" s="241" t="s">
        <v>42</v>
      </c>
      <c r="O119" s="47"/>
      <c r="P119" s="242">
        <f>O119*H119</f>
        <v>0</v>
      </c>
      <c r="Q119" s="242">
        <v>0</v>
      </c>
      <c r="R119" s="242">
        <f>Q119*H119</f>
        <v>0</v>
      </c>
      <c r="S119" s="242">
        <v>0</v>
      </c>
      <c r="T119" s="243">
        <f>S119*H119</f>
        <v>0</v>
      </c>
      <c r="AR119" s="24" t="s">
        <v>164</v>
      </c>
      <c r="AT119" s="24" t="s">
        <v>159</v>
      </c>
      <c r="AU119" s="24" t="s">
        <v>81</v>
      </c>
      <c r="AY119" s="24" t="s">
        <v>156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79</v>
      </c>
      <c r="BK119" s="244">
        <f>ROUND(I119*H119,2)</f>
        <v>0</v>
      </c>
      <c r="BL119" s="24" t="s">
        <v>164</v>
      </c>
      <c r="BM119" s="24" t="s">
        <v>197</v>
      </c>
    </row>
    <row r="120" s="13" customFormat="1">
      <c r="B120" s="257"/>
      <c r="C120" s="258"/>
      <c r="D120" s="247" t="s">
        <v>165</v>
      </c>
      <c r="E120" s="259" t="s">
        <v>21</v>
      </c>
      <c r="F120" s="260" t="s">
        <v>358</v>
      </c>
      <c r="G120" s="258"/>
      <c r="H120" s="259" t="s">
        <v>21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AT120" s="266" t="s">
        <v>165</v>
      </c>
      <c r="AU120" s="266" t="s">
        <v>81</v>
      </c>
      <c r="AV120" s="13" t="s">
        <v>79</v>
      </c>
      <c r="AW120" s="13" t="s">
        <v>35</v>
      </c>
      <c r="AX120" s="13" t="s">
        <v>71</v>
      </c>
      <c r="AY120" s="266" t="s">
        <v>156</v>
      </c>
    </row>
    <row r="121" s="13" customFormat="1">
      <c r="B121" s="257"/>
      <c r="C121" s="258"/>
      <c r="D121" s="247" t="s">
        <v>165</v>
      </c>
      <c r="E121" s="259" t="s">
        <v>21</v>
      </c>
      <c r="F121" s="260" t="s">
        <v>359</v>
      </c>
      <c r="G121" s="258"/>
      <c r="H121" s="259" t="s">
        <v>21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165</v>
      </c>
      <c r="AU121" s="266" t="s">
        <v>81</v>
      </c>
      <c r="AV121" s="13" t="s">
        <v>79</v>
      </c>
      <c r="AW121" s="13" t="s">
        <v>35</v>
      </c>
      <c r="AX121" s="13" t="s">
        <v>71</v>
      </c>
      <c r="AY121" s="266" t="s">
        <v>156</v>
      </c>
    </row>
    <row r="122" s="12" customFormat="1">
      <c r="B122" s="245"/>
      <c r="C122" s="246"/>
      <c r="D122" s="247" t="s">
        <v>165</v>
      </c>
      <c r="E122" s="248" t="s">
        <v>21</v>
      </c>
      <c r="F122" s="249" t="s">
        <v>360</v>
      </c>
      <c r="G122" s="246"/>
      <c r="H122" s="250">
        <v>8.5999999999999996</v>
      </c>
      <c r="I122" s="251"/>
      <c r="J122" s="246"/>
      <c r="K122" s="246"/>
      <c r="L122" s="252"/>
      <c r="M122" s="253"/>
      <c r="N122" s="254"/>
      <c r="O122" s="254"/>
      <c r="P122" s="254"/>
      <c r="Q122" s="254"/>
      <c r="R122" s="254"/>
      <c r="S122" s="254"/>
      <c r="T122" s="255"/>
      <c r="AT122" s="256" t="s">
        <v>165</v>
      </c>
      <c r="AU122" s="256" t="s">
        <v>81</v>
      </c>
      <c r="AV122" s="12" t="s">
        <v>81</v>
      </c>
      <c r="AW122" s="12" t="s">
        <v>35</v>
      </c>
      <c r="AX122" s="12" t="s">
        <v>71</v>
      </c>
      <c r="AY122" s="256" t="s">
        <v>156</v>
      </c>
    </row>
    <row r="123" s="12" customFormat="1">
      <c r="B123" s="245"/>
      <c r="C123" s="246"/>
      <c r="D123" s="247" t="s">
        <v>165</v>
      </c>
      <c r="E123" s="248" t="s">
        <v>21</v>
      </c>
      <c r="F123" s="249" t="s">
        <v>361</v>
      </c>
      <c r="G123" s="246"/>
      <c r="H123" s="250">
        <v>4.9340000000000002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AT123" s="256" t="s">
        <v>165</v>
      </c>
      <c r="AU123" s="256" t="s">
        <v>81</v>
      </c>
      <c r="AV123" s="12" t="s">
        <v>81</v>
      </c>
      <c r="AW123" s="12" t="s">
        <v>35</v>
      </c>
      <c r="AX123" s="12" t="s">
        <v>71</v>
      </c>
      <c r="AY123" s="256" t="s">
        <v>156</v>
      </c>
    </row>
    <row r="124" s="12" customFormat="1">
      <c r="B124" s="245"/>
      <c r="C124" s="246"/>
      <c r="D124" s="247" t="s">
        <v>165</v>
      </c>
      <c r="E124" s="248" t="s">
        <v>21</v>
      </c>
      <c r="F124" s="249" t="s">
        <v>362</v>
      </c>
      <c r="G124" s="246"/>
      <c r="H124" s="250">
        <v>9.3599999999999994</v>
      </c>
      <c r="I124" s="251"/>
      <c r="J124" s="246"/>
      <c r="K124" s="246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165</v>
      </c>
      <c r="AU124" s="256" t="s">
        <v>81</v>
      </c>
      <c r="AV124" s="12" t="s">
        <v>81</v>
      </c>
      <c r="AW124" s="12" t="s">
        <v>35</v>
      </c>
      <c r="AX124" s="12" t="s">
        <v>71</v>
      </c>
      <c r="AY124" s="256" t="s">
        <v>156</v>
      </c>
    </row>
    <row r="125" s="1" customFormat="1" ht="25.5" customHeight="1">
      <c r="B125" s="46"/>
      <c r="C125" s="233" t="s">
        <v>199</v>
      </c>
      <c r="D125" s="233" t="s">
        <v>159</v>
      </c>
      <c r="E125" s="234" t="s">
        <v>363</v>
      </c>
      <c r="F125" s="235" t="s">
        <v>364</v>
      </c>
      <c r="G125" s="236" t="s">
        <v>325</v>
      </c>
      <c r="H125" s="237">
        <v>24</v>
      </c>
      <c r="I125" s="238"/>
      <c r="J125" s="239">
        <f>ROUND(I125*H125,2)</f>
        <v>0</v>
      </c>
      <c r="K125" s="235" t="s">
        <v>326</v>
      </c>
      <c r="L125" s="72"/>
      <c r="M125" s="240" t="s">
        <v>21</v>
      </c>
      <c r="N125" s="241" t="s">
        <v>42</v>
      </c>
      <c r="O125" s="47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AR125" s="24" t="s">
        <v>164</v>
      </c>
      <c r="AT125" s="24" t="s">
        <v>159</v>
      </c>
      <c r="AU125" s="24" t="s">
        <v>81</v>
      </c>
      <c r="AY125" s="24" t="s">
        <v>156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79</v>
      </c>
      <c r="BK125" s="244">
        <f>ROUND(I125*H125,2)</f>
        <v>0</v>
      </c>
      <c r="BL125" s="24" t="s">
        <v>164</v>
      </c>
      <c r="BM125" s="24" t="s">
        <v>202</v>
      </c>
    </row>
    <row r="126" s="12" customFormat="1">
      <c r="B126" s="245"/>
      <c r="C126" s="246"/>
      <c r="D126" s="247" t="s">
        <v>165</v>
      </c>
      <c r="E126" s="248" t="s">
        <v>21</v>
      </c>
      <c r="F126" s="249" t="s">
        <v>365</v>
      </c>
      <c r="G126" s="246"/>
      <c r="H126" s="250">
        <v>24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165</v>
      </c>
      <c r="AU126" s="256" t="s">
        <v>81</v>
      </c>
      <c r="AV126" s="12" t="s">
        <v>81</v>
      </c>
      <c r="AW126" s="12" t="s">
        <v>35</v>
      </c>
      <c r="AX126" s="12" t="s">
        <v>79</v>
      </c>
      <c r="AY126" s="256" t="s">
        <v>156</v>
      </c>
    </row>
    <row r="127" s="1" customFormat="1" ht="25.5" customHeight="1">
      <c r="B127" s="46"/>
      <c r="C127" s="233" t="s">
        <v>182</v>
      </c>
      <c r="D127" s="233" t="s">
        <v>159</v>
      </c>
      <c r="E127" s="234" t="s">
        <v>366</v>
      </c>
      <c r="F127" s="235" t="s">
        <v>367</v>
      </c>
      <c r="G127" s="236" t="s">
        <v>325</v>
      </c>
      <c r="H127" s="237">
        <v>48</v>
      </c>
      <c r="I127" s="238"/>
      <c r="J127" s="239">
        <f>ROUND(I127*H127,2)</f>
        <v>0</v>
      </c>
      <c r="K127" s="235" t="s">
        <v>326</v>
      </c>
      <c r="L127" s="72"/>
      <c r="M127" s="240" t="s">
        <v>21</v>
      </c>
      <c r="N127" s="241" t="s">
        <v>42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164</v>
      </c>
      <c r="AT127" s="24" t="s">
        <v>159</v>
      </c>
      <c r="AU127" s="24" t="s">
        <v>81</v>
      </c>
      <c r="AY127" s="24" t="s">
        <v>156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79</v>
      </c>
      <c r="BK127" s="244">
        <f>ROUND(I127*H127,2)</f>
        <v>0</v>
      </c>
      <c r="BL127" s="24" t="s">
        <v>164</v>
      </c>
      <c r="BM127" s="24" t="s">
        <v>209</v>
      </c>
    </row>
    <row r="128" s="12" customFormat="1">
      <c r="B128" s="245"/>
      <c r="C128" s="246"/>
      <c r="D128" s="247" t="s">
        <v>165</v>
      </c>
      <c r="E128" s="248" t="s">
        <v>21</v>
      </c>
      <c r="F128" s="249" t="s">
        <v>368</v>
      </c>
      <c r="G128" s="246"/>
      <c r="H128" s="250">
        <v>48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165</v>
      </c>
      <c r="AU128" s="256" t="s">
        <v>81</v>
      </c>
      <c r="AV128" s="12" t="s">
        <v>81</v>
      </c>
      <c r="AW128" s="12" t="s">
        <v>35</v>
      </c>
      <c r="AX128" s="12" t="s">
        <v>79</v>
      </c>
      <c r="AY128" s="256" t="s">
        <v>156</v>
      </c>
    </row>
    <row r="129" s="1" customFormat="1" ht="16.5" customHeight="1">
      <c r="B129" s="46"/>
      <c r="C129" s="233" t="s">
        <v>212</v>
      </c>
      <c r="D129" s="233" t="s">
        <v>159</v>
      </c>
      <c r="E129" s="234" t="s">
        <v>369</v>
      </c>
      <c r="F129" s="235" t="s">
        <v>370</v>
      </c>
      <c r="G129" s="236" t="s">
        <v>325</v>
      </c>
      <c r="H129" s="237">
        <v>10.199999999999999</v>
      </c>
      <c r="I129" s="238"/>
      <c r="J129" s="239">
        <f>ROUND(I129*H129,2)</f>
        <v>0</v>
      </c>
      <c r="K129" s="235" t="s">
        <v>326</v>
      </c>
      <c r="L129" s="72"/>
      <c r="M129" s="240" t="s">
        <v>21</v>
      </c>
      <c r="N129" s="241" t="s">
        <v>42</v>
      </c>
      <c r="O129" s="47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AR129" s="24" t="s">
        <v>164</v>
      </c>
      <c r="AT129" s="24" t="s">
        <v>159</v>
      </c>
      <c r="AU129" s="24" t="s">
        <v>81</v>
      </c>
      <c r="AY129" s="24" t="s">
        <v>156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79</v>
      </c>
      <c r="BK129" s="244">
        <f>ROUND(I129*H129,2)</f>
        <v>0</v>
      </c>
      <c r="BL129" s="24" t="s">
        <v>164</v>
      </c>
      <c r="BM129" s="24" t="s">
        <v>215</v>
      </c>
    </row>
    <row r="130" s="13" customFormat="1">
      <c r="B130" s="257"/>
      <c r="C130" s="258"/>
      <c r="D130" s="247" t="s">
        <v>165</v>
      </c>
      <c r="E130" s="259" t="s">
        <v>21</v>
      </c>
      <c r="F130" s="260" t="s">
        <v>371</v>
      </c>
      <c r="G130" s="258"/>
      <c r="H130" s="259" t="s">
        <v>21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AT130" s="266" t="s">
        <v>165</v>
      </c>
      <c r="AU130" s="266" t="s">
        <v>81</v>
      </c>
      <c r="AV130" s="13" t="s">
        <v>79</v>
      </c>
      <c r="AW130" s="13" t="s">
        <v>35</v>
      </c>
      <c r="AX130" s="13" t="s">
        <v>71</v>
      </c>
      <c r="AY130" s="266" t="s">
        <v>156</v>
      </c>
    </row>
    <row r="131" s="12" customFormat="1">
      <c r="B131" s="245"/>
      <c r="C131" s="246"/>
      <c r="D131" s="247" t="s">
        <v>165</v>
      </c>
      <c r="E131" s="248" t="s">
        <v>21</v>
      </c>
      <c r="F131" s="249" t="s">
        <v>372</v>
      </c>
      <c r="G131" s="246"/>
      <c r="H131" s="250">
        <v>10.199999999999999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165</v>
      </c>
      <c r="AU131" s="256" t="s">
        <v>81</v>
      </c>
      <c r="AV131" s="12" t="s">
        <v>81</v>
      </c>
      <c r="AW131" s="12" t="s">
        <v>35</v>
      </c>
      <c r="AX131" s="12" t="s">
        <v>79</v>
      </c>
      <c r="AY131" s="256" t="s">
        <v>156</v>
      </c>
    </row>
    <row r="132" s="1" customFormat="1" ht="16.5" customHeight="1">
      <c r="B132" s="46"/>
      <c r="C132" s="233" t="s">
        <v>188</v>
      </c>
      <c r="D132" s="233" t="s">
        <v>159</v>
      </c>
      <c r="E132" s="234" t="s">
        <v>373</v>
      </c>
      <c r="F132" s="235" t="s">
        <v>374</v>
      </c>
      <c r="G132" s="236" t="s">
        <v>325</v>
      </c>
      <c r="H132" s="237">
        <v>58.320999999999998</v>
      </c>
      <c r="I132" s="238"/>
      <c r="J132" s="239">
        <f>ROUND(I132*H132,2)</f>
        <v>0</v>
      </c>
      <c r="K132" s="235" t="s">
        <v>326</v>
      </c>
      <c r="L132" s="72"/>
      <c r="M132" s="240" t="s">
        <v>21</v>
      </c>
      <c r="N132" s="241" t="s">
        <v>42</v>
      </c>
      <c r="O132" s="47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AR132" s="24" t="s">
        <v>164</v>
      </c>
      <c r="AT132" s="24" t="s">
        <v>159</v>
      </c>
      <c r="AU132" s="24" t="s">
        <v>81</v>
      </c>
      <c r="AY132" s="24" t="s">
        <v>156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79</v>
      </c>
      <c r="BK132" s="244">
        <f>ROUND(I132*H132,2)</f>
        <v>0</v>
      </c>
      <c r="BL132" s="24" t="s">
        <v>164</v>
      </c>
      <c r="BM132" s="24" t="s">
        <v>225</v>
      </c>
    </row>
    <row r="133" s="13" customFormat="1">
      <c r="B133" s="257"/>
      <c r="C133" s="258"/>
      <c r="D133" s="247" t="s">
        <v>165</v>
      </c>
      <c r="E133" s="259" t="s">
        <v>21</v>
      </c>
      <c r="F133" s="260" t="s">
        <v>375</v>
      </c>
      <c r="G133" s="258"/>
      <c r="H133" s="259" t="s">
        <v>21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165</v>
      </c>
      <c r="AU133" s="266" t="s">
        <v>81</v>
      </c>
      <c r="AV133" s="13" t="s">
        <v>79</v>
      </c>
      <c r="AW133" s="13" t="s">
        <v>35</v>
      </c>
      <c r="AX133" s="13" t="s">
        <v>71</v>
      </c>
      <c r="AY133" s="266" t="s">
        <v>156</v>
      </c>
    </row>
    <row r="134" s="12" customFormat="1">
      <c r="B134" s="245"/>
      <c r="C134" s="246"/>
      <c r="D134" s="247" t="s">
        <v>165</v>
      </c>
      <c r="E134" s="248" t="s">
        <v>21</v>
      </c>
      <c r="F134" s="249" t="s">
        <v>376</v>
      </c>
      <c r="G134" s="246"/>
      <c r="H134" s="250">
        <v>58.320999999999998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165</v>
      </c>
      <c r="AU134" s="256" t="s">
        <v>81</v>
      </c>
      <c r="AV134" s="12" t="s">
        <v>81</v>
      </c>
      <c r="AW134" s="12" t="s">
        <v>35</v>
      </c>
      <c r="AX134" s="12" t="s">
        <v>79</v>
      </c>
      <c r="AY134" s="256" t="s">
        <v>156</v>
      </c>
    </row>
    <row r="135" s="1" customFormat="1" ht="25.5" customHeight="1">
      <c r="B135" s="46"/>
      <c r="C135" s="233" t="s">
        <v>226</v>
      </c>
      <c r="D135" s="233" t="s">
        <v>159</v>
      </c>
      <c r="E135" s="234" t="s">
        <v>377</v>
      </c>
      <c r="F135" s="235" t="s">
        <v>378</v>
      </c>
      <c r="G135" s="236" t="s">
        <v>325</v>
      </c>
      <c r="H135" s="237">
        <v>58.320999999999998</v>
      </c>
      <c r="I135" s="238"/>
      <c r="J135" s="239">
        <f>ROUND(I135*H135,2)</f>
        <v>0</v>
      </c>
      <c r="K135" s="235" t="s">
        <v>326</v>
      </c>
      <c r="L135" s="72"/>
      <c r="M135" s="240" t="s">
        <v>21</v>
      </c>
      <c r="N135" s="241" t="s">
        <v>42</v>
      </c>
      <c r="O135" s="47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AR135" s="24" t="s">
        <v>164</v>
      </c>
      <c r="AT135" s="24" t="s">
        <v>159</v>
      </c>
      <c r="AU135" s="24" t="s">
        <v>81</v>
      </c>
      <c r="AY135" s="24" t="s">
        <v>156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79</v>
      </c>
      <c r="BK135" s="244">
        <f>ROUND(I135*H135,2)</f>
        <v>0</v>
      </c>
      <c r="BL135" s="24" t="s">
        <v>164</v>
      </c>
      <c r="BM135" s="24" t="s">
        <v>229</v>
      </c>
    </row>
    <row r="136" s="1" customFormat="1" ht="16.5" customHeight="1">
      <c r="B136" s="46"/>
      <c r="C136" s="233" t="s">
        <v>193</v>
      </c>
      <c r="D136" s="233" t="s">
        <v>159</v>
      </c>
      <c r="E136" s="234" t="s">
        <v>379</v>
      </c>
      <c r="F136" s="235" t="s">
        <v>380</v>
      </c>
      <c r="G136" s="236" t="s">
        <v>325</v>
      </c>
      <c r="H136" s="237">
        <v>68.521000000000001</v>
      </c>
      <c r="I136" s="238"/>
      <c r="J136" s="239">
        <f>ROUND(I136*H136,2)</f>
        <v>0</v>
      </c>
      <c r="K136" s="235" t="s">
        <v>326</v>
      </c>
      <c r="L136" s="72"/>
      <c r="M136" s="240" t="s">
        <v>21</v>
      </c>
      <c r="N136" s="241" t="s">
        <v>42</v>
      </c>
      <c r="O136" s="47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AR136" s="24" t="s">
        <v>164</v>
      </c>
      <c r="AT136" s="24" t="s">
        <v>159</v>
      </c>
      <c r="AU136" s="24" t="s">
        <v>81</v>
      </c>
      <c r="AY136" s="24" t="s">
        <v>156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79</v>
      </c>
      <c r="BK136" s="244">
        <f>ROUND(I136*H136,2)</f>
        <v>0</v>
      </c>
      <c r="BL136" s="24" t="s">
        <v>164</v>
      </c>
      <c r="BM136" s="24" t="s">
        <v>232</v>
      </c>
    </row>
    <row r="137" s="12" customFormat="1">
      <c r="B137" s="245"/>
      <c r="C137" s="246"/>
      <c r="D137" s="247" t="s">
        <v>165</v>
      </c>
      <c r="E137" s="248" t="s">
        <v>21</v>
      </c>
      <c r="F137" s="249" t="s">
        <v>381</v>
      </c>
      <c r="G137" s="246"/>
      <c r="H137" s="250">
        <v>10.199999999999999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165</v>
      </c>
      <c r="AU137" s="256" t="s">
        <v>81</v>
      </c>
      <c r="AV137" s="12" t="s">
        <v>81</v>
      </c>
      <c r="AW137" s="12" t="s">
        <v>35</v>
      </c>
      <c r="AX137" s="12" t="s">
        <v>71</v>
      </c>
      <c r="AY137" s="256" t="s">
        <v>156</v>
      </c>
    </row>
    <row r="138" s="12" customFormat="1">
      <c r="B138" s="245"/>
      <c r="C138" s="246"/>
      <c r="D138" s="247" t="s">
        <v>165</v>
      </c>
      <c r="E138" s="248" t="s">
        <v>21</v>
      </c>
      <c r="F138" s="249" t="s">
        <v>376</v>
      </c>
      <c r="G138" s="246"/>
      <c r="H138" s="250">
        <v>58.320999999999998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165</v>
      </c>
      <c r="AU138" s="256" t="s">
        <v>81</v>
      </c>
      <c r="AV138" s="12" t="s">
        <v>81</v>
      </c>
      <c r="AW138" s="12" t="s">
        <v>35</v>
      </c>
      <c r="AX138" s="12" t="s">
        <v>71</v>
      </c>
      <c r="AY138" s="256" t="s">
        <v>156</v>
      </c>
    </row>
    <row r="139" s="1" customFormat="1" ht="16.5" customHeight="1">
      <c r="B139" s="46"/>
      <c r="C139" s="233" t="s">
        <v>10</v>
      </c>
      <c r="D139" s="233" t="s">
        <v>159</v>
      </c>
      <c r="E139" s="234" t="s">
        <v>382</v>
      </c>
      <c r="F139" s="235" t="s">
        <v>383</v>
      </c>
      <c r="G139" s="236" t="s">
        <v>325</v>
      </c>
      <c r="H139" s="237">
        <v>15</v>
      </c>
      <c r="I139" s="238"/>
      <c r="J139" s="239">
        <f>ROUND(I139*H139,2)</f>
        <v>0</v>
      </c>
      <c r="K139" s="235" t="s">
        <v>326</v>
      </c>
      <c r="L139" s="72"/>
      <c r="M139" s="240" t="s">
        <v>21</v>
      </c>
      <c r="N139" s="241" t="s">
        <v>42</v>
      </c>
      <c r="O139" s="47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AR139" s="24" t="s">
        <v>164</v>
      </c>
      <c r="AT139" s="24" t="s">
        <v>159</v>
      </c>
      <c r="AU139" s="24" t="s">
        <v>81</v>
      </c>
      <c r="AY139" s="24" t="s">
        <v>156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79</v>
      </c>
      <c r="BK139" s="244">
        <f>ROUND(I139*H139,2)</f>
        <v>0</v>
      </c>
      <c r="BL139" s="24" t="s">
        <v>164</v>
      </c>
      <c r="BM139" s="24" t="s">
        <v>235</v>
      </c>
    </row>
    <row r="140" s="13" customFormat="1">
      <c r="B140" s="257"/>
      <c r="C140" s="258"/>
      <c r="D140" s="247" t="s">
        <v>165</v>
      </c>
      <c r="E140" s="259" t="s">
        <v>21</v>
      </c>
      <c r="F140" s="260" t="s">
        <v>384</v>
      </c>
      <c r="G140" s="258"/>
      <c r="H140" s="259" t="s">
        <v>21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165</v>
      </c>
      <c r="AU140" s="266" t="s">
        <v>81</v>
      </c>
      <c r="AV140" s="13" t="s">
        <v>79</v>
      </c>
      <c r="AW140" s="13" t="s">
        <v>35</v>
      </c>
      <c r="AX140" s="13" t="s">
        <v>71</v>
      </c>
      <c r="AY140" s="266" t="s">
        <v>156</v>
      </c>
    </row>
    <row r="141" s="12" customFormat="1">
      <c r="B141" s="245"/>
      <c r="C141" s="246"/>
      <c r="D141" s="247" t="s">
        <v>165</v>
      </c>
      <c r="E141" s="248" t="s">
        <v>21</v>
      </c>
      <c r="F141" s="249" t="s">
        <v>385</v>
      </c>
      <c r="G141" s="246"/>
      <c r="H141" s="250">
        <v>15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165</v>
      </c>
      <c r="AU141" s="256" t="s">
        <v>81</v>
      </c>
      <c r="AV141" s="12" t="s">
        <v>81</v>
      </c>
      <c r="AW141" s="12" t="s">
        <v>35</v>
      </c>
      <c r="AX141" s="12" t="s">
        <v>79</v>
      </c>
      <c r="AY141" s="256" t="s">
        <v>156</v>
      </c>
    </row>
    <row r="142" s="1" customFormat="1" ht="16.5" customHeight="1">
      <c r="B142" s="46"/>
      <c r="C142" s="270" t="s">
        <v>197</v>
      </c>
      <c r="D142" s="270" t="s">
        <v>386</v>
      </c>
      <c r="E142" s="271" t="s">
        <v>387</v>
      </c>
      <c r="F142" s="272" t="s">
        <v>388</v>
      </c>
      <c r="G142" s="273" t="s">
        <v>389</v>
      </c>
      <c r="H142" s="274">
        <v>28.5</v>
      </c>
      <c r="I142" s="275"/>
      <c r="J142" s="276">
        <f>ROUND(I142*H142,2)</f>
        <v>0</v>
      </c>
      <c r="K142" s="272" t="s">
        <v>326</v>
      </c>
      <c r="L142" s="277"/>
      <c r="M142" s="278" t="s">
        <v>21</v>
      </c>
      <c r="N142" s="279" t="s">
        <v>42</v>
      </c>
      <c r="O142" s="47"/>
      <c r="P142" s="242">
        <f>O142*H142</f>
        <v>0</v>
      </c>
      <c r="Q142" s="242">
        <v>1</v>
      </c>
      <c r="R142" s="242">
        <f>Q142*H142</f>
        <v>28.5</v>
      </c>
      <c r="S142" s="242">
        <v>0</v>
      </c>
      <c r="T142" s="243">
        <f>S142*H142</f>
        <v>0</v>
      </c>
      <c r="AR142" s="24" t="s">
        <v>178</v>
      </c>
      <c r="AT142" s="24" t="s">
        <v>386</v>
      </c>
      <c r="AU142" s="24" t="s">
        <v>81</v>
      </c>
      <c r="AY142" s="24" t="s">
        <v>156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79</v>
      </c>
      <c r="BK142" s="244">
        <f>ROUND(I142*H142,2)</f>
        <v>0</v>
      </c>
      <c r="BL142" s="24" t="s">
        <v>164</v>
      </c>
      <c r="BM142" s="24" t="s">
        <v>241</v>
      </c>
    </row>
    <row r="143" s="12" customFormat="1">
      <c r="B143" s="245"/>
      <c r="C143" s="246"/>
      <c r="D143" s="247" t="s">
        <v>165</v>
      </c>
      <c r="E143" s="248" t="s">
        <v>21</v>
      </c>
      <c r="F143" s="249" t="s">
        <v>390</v>
      </c>
      <c r="G143" s="246"/>
      <c r="H143" s="250">
        <v>28.5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165</v>
      </c>
      <c r="AU143" s="256" t="s">
        <v>81</v>
      </c>
      <c r="AV143" s="12" t="s">
        <v>81</v>
      </c>
      <c r="AW143" s="12" t="s">
        <v>35</v>
      </c>
      <c r="AX143" s="12" t="s">
        <v>79</v>
      </c>
      <c r="AY143" s="256" t="s">
        <v>156</v>
      </c>
    </row>
    <row r="144" s="1" customFormat="1" ht="16.5" customHeight="1">
      <c r="B144" s="46"/>
      <c r="C144" s="233" t="s">
        <v>238</v>
      </c>
      <c r="D144" s="233" t="s">
        <v>159</v>
      </c>
      <c r="E144" s="234" t="s">
        <v>391</v>
      </c>
      <c r="F144" s="235" t="s">
        <v>392</v>
      </c>
      <c r="G144" s="236" t="s">
        <v>325</v>
      </c>
      <c r="H144" s="237">
        <v>10.199999999999999</v>
      </c>
      <c r="I144" s="238"/>
      <c r="J144" s="239">
        <f>ROUND(I144*H144,2)</f>
        <v>0</v>
      </c>
      <c r="K144" s="235" t="s">
        <v>326</v>
      </c>
      <c r="L144" s="72"/>
      <c r="M144" s="240" t="s">
        <v>21</v>
      </c>
      <c r="N144" s="241" t="s">
        <v>42</v>
      </c>
      <c r="O144" s="47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AR144" s="24" t="s">
        <v>164</v>
      </c>
      <c r="AT144" s="24" t="s">
        <v>159</v>
      </c>
      <c r="AU144" s="24" t="s">
        <v>81</v>
      </c>
      <c r="AY144" s="24" t="s">
        <v>156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79</v>
      </c>
      <c r="BK144" s="244">
        <f>ROUND(I144*H144,2)</f>
        <v>0</v>
      </c>
      <c r="BL144" s="24" t="s">
        <v>164</v>
      </c>
      <c r="BM144" s="24" t="s">
        <v>246</v>
      </c>
    </row>
    <row r="145" s="13" customFormat="1">
      <c r="B145" s="257"/>
      <c r="C145" s="258"/>
      <c r="D145" s="247" t="s">
        <v>165</v>
      </c>
      <c r="E145" s="259" t="s">
        <v>21</v>
      </c>
      <c r="F145" s="260" t="s">
        <v>393</v>
      </c>
      <c r="G145" s="258"/>
      <c r="H145" s="259" t="s">
        <v>21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165</v>
      </c>
      <c r="AU145" s="266" t="s">
        <v>81</v>
      </c>
      <c r="AV145" s="13" t="s">
        <v>79</v>
      </c>
      <c r="AW145" s="13" t="s">
        <v>35</v>
      </c>
      <c r="AX145" s="13" t="s">
        <v>71</v>
      </c>
      <c r="AY145" s="266" t="s">
        <v>156</v>
      </c>
    </row>
    <row r="146" s="13" customFormat="1">
      <c r="B146" s="257"/>
      <c r="C146" s="258"/>
      <c r="D146" s="247" t="s">
        <v>165</v>
      </c>
      <c r="E146" s="259" t="s">
        <v>21</v>
      </c>
      <c r="F146" s="260" t="s">
        <v>394</v>
      </c>
      <c r="G146" s="258"/>
      <c r="H146" s="259" t="s">
        <v>21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165</v>
      </c>
      <c r="AU146" s="266" t="s">
        <v>81</v>
      </c>
      <c r="AV146" s="13" t="s">
        <v>79</v>
      </c>
      <c r="AW146" s="13" t="s">
        <v>35</v>
      </c>
      <c r="AX146" s="13" t="s">
        <v>71</v>
      </c>
      <c r="AY146" s="266" t="s">
        <v>156</v>
      </c>
    </row>
    <row r="147" s="12" customFormat="1">
      <c r="B147" s="245"/>
      <c r="C147" s="246"/>
      <c r="D147" s="247" t="s">
        <v>165</v>
      </c>
      <c r="E147" s="248" t="s">
        <v>21</v>
      </c>
      <c r="F147" s="249" t="s">
        <v>381</v>
      </c>
      <c r="G147" s="246"/>
      <c r="H147" s="250">
        <v>10.199999999999999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165</v>
      </c>
      <c r="AU147" s="256" t="s">
        <v>81</v>
      </c>
      <c r="AV147" s="12" t="s">
        <v>81</v>
      </c>
      <c r="AW147" s="12" t="s">
        <v>35</v>
      </c>
      <c r="AX147" s="12" t="s">
        <v>79</v>
      </c>
      <c r="AY147" s="256" t="s">
        <v>156</v>
      </c>
    </row>
    <row r="148" s="1" customFormat="1" ht="16.5" customHeight="1">
      <c r="B148" s="46"/>
      <c r="C148" s="233" t="s">
        <v>202</v>
      </c>
      <c r="D148" s="233" t="s">
        <v>159</v>
      </c>
      <c r="E148" s="234" t="s">
        <v>395</v>
      </c>
      <c r="F148" s="235" t="s">
        <v>396</v>
      </c>
      <c r="G148" s="236" t="s">
        <v>325</v>
      </c>
      <c r="H148" s="237">
        <v>27.600000000000001</v>
      </c>
      <c r="I148" s="238"/>
      <c r="J148" s="239">
        <f>ROUND(I148*H148,2)</f>
        <v>0</v>
      </c>
      <c r="K148" s="235" t="s">
        <v>326</v>
      </c>
      <c r="L148" s="72"/>
      <c r="M148" s="240" t="s">
        <v>21</v>
      </c>
      <c r="N148" s="241" t="s">
        <v>42</v>
      </c>
      <c r="O148" s="47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AR148" s="24" t="s">
        <v>164</v>
      </c>
      <c r="AT148" s="24" t="s">
        <v>159</v>
      </c>
      <c r="AU148" s="24" t="s">
        <v>81</v>
      </c>
      <c r="AY148" s="24" t="s">
        <v>156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79</v>
      </c>
      <c r="BK148" s="244">
        <f>ROUND(I148*H148,2)</f>
        <v>0</v>
      </c>
      <c r="BL148" s="24" t="s">
        <v>164</v>
      </c>
      <c r="BM148" s="24" t="s">
        <v>250</v>
      </c>
    </row>
    <row r="149" s="13" customFormat="1">
      <c r="B149" s="257"/>
      <c r="C149" s="258"/>
      <c r="D149" s="247" t="s">
        <v>165</v>
      </c>
      <c r="E149" s="259" t="s">
        <v>21</v>
      </c>
      <c r="F149" s="260" t="s">
        <v>347</v>
      </c>
      <c r="G149" s="258"/>
      <c r="H149" s="259" t="s">
        <v>21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165</v>
      </c>
      <c r="AU149" s="266" t="s">
        <v>81</v>
      </c>
      <c r="AV149" s="13" t="s">
        <v>79</v>
      </c>
      <c r="AW149" s="13" t="s">
        <v>35</v>
      </c>
      <c r="AX149" s="13" t="s">
        <v>71</v>
      </c>
      <c r="AY149" s="266" t="s">
        <v>156</v>
      </c>
    </row>
    <row r="150" s="12" customFormat="1">
      <c r="B150" s="245"/>
      <c r="C150" s="246"/>
      <c r="D150" s="247" t="s">
        <v>165</v>
      </c>
      <c r="E150" s="248" t="s">
        <v>21</v>
      </c>
      <c r="F150" s="249" t="s">
        <v>397</v>
      </c>
      <c r="G150" s="246"/>
      <c r="H150" s="250">
        <v>27.600000000000001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165</v>
      </c>
      <c r="AU150" s="256" t="s">
        <v>81</v>
      </c>
      <c r="AV150" s="12" t="s">
        <v>81</v>
      </c>
      <c r="AW150" s="12" t="s">
        <v>35</v>
      </c>
      <c r="AX150" s="12" t="s">
        <v>79</v>
      </c>
      <c r="AY150" s="256" t="s">
        <v>156</v>
      </c>
    </row>
    <row r="151" s="1" customFormat="1" ht="16.5" customHeight="1">
      <c r="B151" s="46"/>
      <c r="C151" s="233" t="s">
        <v>247</v>
      </c>
      <c r="D151" s="233" t="s">
        <v>159</v>
      </c>
      <c r="E151" s="234" t="s">
        <v>398</v>
      </c>
      <c r="F151" s="235" t="s">
        <v>399</v>
      </c>
      <c r="G151" s="236" t="s">
        <v>351</v>
      </c>
      <c r="H151" s="237">
        <v>157.09999999999999</v>
      </c>
      <c r="I151" s="238"/>
      <c r="J151" s="239">
        <f>ROUND(I151*H151,2)</f>
        <v>0</v>
      </c>
      <c r="K151" s="235" t="s">
        <v>326</v>
      </c>
      <c r="L151" s="72"/>
      <c r="M151" s="240" t="s">
        <v>21</v>
      </c>
      <c r="N151" s="241" t="s">
        <v>42</v>
      </c>
      <c r="O151" s="47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AR151" s="24" t="s">
        <v>164</v>
      </c>
      <c r="AT151" s="24" t="s">
        <v>159</v>
      </c>
      <c r="AU151" s="24" t="s">
        <v>81</v>
      </c>
      <c r="AY151" s="24" t="s">
        <v>156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79</v>
      </c>
      <c r="BK151" s="244">
        <f>ROUND(I151*H151,2)</f>
        <v>0</v>
      </c>
      <c r="BL151" s="24" t="s">
        <v>164</v>
      </c>
      <c r="BM151" s="24" t="s">
        <v>256</v>
      </c>
    </row>
    <row r="152" s="13" customFormat="1">
      <c r="B152" s="257"/>
      <c r="C152" s="258"/>
      <c r="D152" s="247" t="s">
        <v>165</v>
      </c>
      <c r="E152" s="259" t="s">
        <v>21</v>
      </c>
      <c r="F152" s="260" t="s">
        <v>400</v>
      </c>
      <c r="G152" s="258"/>
      <c r="H152" s="259" t="s">
        <v>21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165</v>
      </c>
      <c r="AU152" s="266" t="s">
        <v>81</v>
      </c>
      <c r="AV152" s="13" t="s">
        <v>79</v>
      </c>
      <c r="AW152" s="13" t="s">
        <v>35</v>
      </c>
      <c r="AX152" s="13" t="s">
        <v>71</v>
      </c>
      <c r="AY152" s="266" t="s">
        <v>156</v>
      </c>
    </row>
    <row r="153" s="12" customFormat="1">
      <c r="B153" s="245"/>
      <c r="C153" s="246"/>
      <c r="D153" s="247" t="s">
        <v>165</v>
      </c>
      <c r="E153" s="248" t="s">
        <v>21</v>
      </c>
      <c r="F153" s="249" t="s">
        <v>401</v>
      </c>
      <c r="G153" s="246"/>
      <c r="H153" s="250">
        <v>121.09999999999999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165</v>
      </c>
      <c r="AU153" s="256" t="s">
        <v>81</v>
      </c>
      <c r="AV153" s="12" t="s">
        <v>81</v>
      </c>
      <c r="AW153" s="12" t="s">
        <v>35</v>
      </c>
      <c r="AX153" s="12" t="s">
        <v>71</v>
      </c>
      <c r="AY153" s="256" t="s">
        <v>156</v>
      </c>
    </row>
    <row r="154" s="13" customFormat="1">
      <c r="B154" s="257"/>
      <c r="C154" s="258"/>
      <c r="D154" s="247" t="s">
        <v>165</v>
      </c>
      <c r="E154" s="259" t="s">
        <v>21</v>
      </c>
      <c r="F154" s="260" t="s">
        <v>402</v>
      </c>
      <c r="G154" s="258"/>
      <c r="H154" s="259" t="s">
        <v>21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165</v>
      </c>
      <c r="AU154" s="266" t="s">
        <v>81</v>
      </c>
      <c r="AV154" s="13" t="s">
        <v>79</v>
      </c>
      <c r="AW154" s="13" t="s">
        <v>35</v>
      </c>
      <c r="AX154" s="13" t="s">
        <v>71</v>
      </c>
      <c r="AY154" s="266" t="s">
        <v>156</v>
      </c>
    </row>
    <row r="155" s="12" customFormat="1">
      <c r="B155" s="245"/>
      <c r="C155" s="246"/>
      <c r="D155" s="247" t="s">
        <v>165</v>
      </c>
      <c r="E155" s="248" t="s">
        <v>21</v>
      </c>
      <c r="F155" s="249" t="s">
        <v>403</v>
      </c>
      <c r="G155" s="246"/>
      <c r="H155" s="250">
        <v>36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165</v>
      </c>
      <c r="AU155" s="256" t="s">
        <v>81</v>
      </c>
      <c r="AV155" s="12" t="s">
        <v>81</v>
      </c>
      <c r="AW155" s="12" t="s">
        <v>35</v>
      </c>
      <c r="AX155" s="12" t="s">
        <v>71</v>
      </c>
      <c r="AY155" s="256" t="s">
        <v>156</v>
      </c>
    </row>
    <row r="156" s="1" customFormat="1" ht="16.5" customHeight="1">
      <c r="B156" s="46"/>
      <c r="C156" s="233" t="s">
        <v>209</v>
      </c>
      <c r="D156" s="233" t="s">
        <v>159</v>
      </c>
      <c r="E156" s="234" t="s">
        <v>404</v>
      </c>
      <c r="F156" s="235" t="s">
        <v>405</v>
      </c>
      <c r="G156" s="236" t="s">
        <v>389</v>
      </c>
      <c r="H156" s="237">
        <v>110.81</v>
      </c>
      <c r="I156" s="238"/>
      <c r="J156" s="239">
        <f>ROUND(I156*H156,2)</f>
        <v>0</v>
      </c>
      <c r="K156" s="235" t="s">
        <v>326</v>
      </c>
      <c r="L156" s="72"/>
      <c r="M156" s="240" t="s">
        <v>21</v>
      </c>
      <c r="N156" s="241" t="s">
        <v>42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164</v>
      </c>
      <c r="AT156" s="24" t="s">
        <v>159</v>
      </c>
      <c r="AU156" s="24" t="s">
        <v>81</v>
      </c>
      <c r="AY156" s="24" t="s">
        <v>156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79</v>
      </c>
      <c r="BK156" s="244">
        <f>ROUND(I156*H156,2)</f>
        <v>0</v>
      </c>
      <c r="BL156" s="24" t="s">
        <v>164</v>
      </c>
      <c r="BM156" s="24" t="s">
        <v>262</v>
      </c>
    </row>
    <row r="157" s="12" customFormat="1">
      <c r="B157" s="245"/>
      <c r="C157" s="246"/>
      <c r="D157" s="247" t="s">
        <v>165</v>
      </c>
      <c r="E157" s="248" t="s">
        <v>21</v>
      </c>
      <c r="F157" s="249" t="s">
        <v>406</v>
      </c>
      <c r="G157" s="246"/>
      <c r="H157" s="250">
        <v>110.81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165</v>
      </c>
      <c r="AU157" s="256" t="s">
        <v>81</v>
      </c>
      <c r="AV157" s="12" t="s">
        <v>81</v>
      </c>
      <c r="AW157" s="12" t="s">
        <v>35</v>
      </c>
      <c r="AX157" s="12" t="s">
        <v>79</v>
      </c>
      <c r="AY157" s="256" t="s">
        <v>156</v>
      </c>
    </row>
    <row r="158" s="11" customFormat="1" ht="29.88" customHeight="1">
      <c r="B158" s="217"/>
      <c r="C158" s="218"/>
      <c r="D158" s="219" t="s">
        <v>70</v>
      </c>
      <c r="E158" s="231" t="s">
        <v>407</v>
      </c>
      <c r="F158" s="231" t="s">
        <v>408</v>
      </c>
      <c r="G158" s="218"/>
      <c r="H158" s="218"/>
      <c r="I158" s="221"/>
      <c r="J158" s="232">
        <f>BK158</f>
        <v>0</v>
      </c>
      <c r="K158" s="218"/>
      <c r="L158" s="223"/>
      <c r="M158" s="224"/>
      <c r="N158" s="225"/>
      <c r="O158" s="225"/>
      <c r="P158" s="226">
        <f>SUM(P159:P161)</f>
        <v>0</v>
      </c>
      <c r="Q158" s="225"/>
      <c r="R158" s="226">
        <f>SUM(R159:R161)</f>
        <v>2.7076079999999996</v>
      </c>
      <c r="S158" s="225"/>
      <c r="T158" s="227">
        <f>SUM(T159:T161)</f>
        <v>0</v>
      </c>
      <c r="AR158" s="228" t="s">
        <v>79</v>
      </c>
      <c r="AT158" s="229" t="s">
        <v>70</v>
      </c>
      <c r="AU158" s="229" t="s">
        <v>79</v>
      </c>
      <c r="AY158" s="228" t="s">
        <v>156</v>
      </c>
      <c r="BK158" s="230">
        <f>SUM(BK159:BK161)</f>
        <v>0</v>
      </c>
    </row>
    <row r="159" s="1" customFormat="1" ht="16.5" customHeight="1">
      <c r="B159" s="46"/>
      <c r="C159" s="233" t="s">
        <v>9</v>
      </c>
      <c r="D159" s="233" t="s">
        <v>159</v>
      </c>
      <c r="E159" s="234" t="s">
        <v>409</v>
      </c>
      <c r="F159" s="235" t="s">
        <v>410</v>
      </c>
      <c r="G159" s="236" t="s">
        <v>325</v>
      </c>
      <c r="H159" s="237">
        <v>1.2</v>
      </c>
      <c r="I159" s="238"/>
      <c r="J159" s="239">
        <f>ROUND(I159*H159,2)</f>
        <v>0</v>
      </c>
      <c r="K159" s="235" t="s">
        <v>326</v>
      </c>
      <c r="L159" s="72"/>
      <c r="M159" s="240" t="s">
        <v>21</v>
      </c>
      <c r="N159" s="241" t="s">
        <v>42</v>
      </c>
      <c r="O159" s="47"/>
      <c r="P159" s="242">
        <f>O159*H159</f>
        <v>0</v>
      </c>
      <c r="Q159" s="242">
        <v>2.2563399999999998</v>
      </c>
      <c r="R159" s="242">
        <f>Q159*H159</f>
        <v>2.7076079999999996</v>
      </c>
      <c r="S159" s="242">
        <v>0</v>
      </c>
      <c r="T159" s="243">
        <f>S159*H159</f>
        <v>0</v>
      </c>
      <c r="AR159" s="24" t="s">
        <v>164</v>
      </c>
      <c r="AT159" s="24" t="s">
        <v>159</v>
      </c>
      <c r="AU159" s="24" t="s">
        <v>81</v>
      </c>
      <c r="AY159" s="24" t="s">
        <v>156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79</v>
      </c>
      <c r="BK159" s="244">
        <f>ROUND(I159*H159,2)</f>
        <v>0</v>
      </c>
      <c r="BL159" s="24" t="s">
        <v>164</v>
      </c>
      <c r="BM159" s="24" t="s">
        <v>277</v>
      </c>
    </row>
    <row r="160" s="13" customFormat="1">
      <c r="B160" s="257"/>
      <c r="C160" s="258"/>
      <c r="D160" s="247" t="s">
        <v>165</v>
      </c>
      <c r="E160" s="259" t="s">
        <v>21</v>
      </c>
      <c r="F160" s="260" t="s">
        <v>411</v>
      </c>
      <c r="G160" s="258"/>
      <c r="H160" s="259" t="s">
        <v>21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165</v>
      </c>
      <c r="AU160" s="266" t="s">
        <v>81</v>
      </c>
      <c r="AV160" s="13" t="s">
        <v>79</v>
      </c>
      <c r="AW160" s="13" t="s">
        <v>35</v>
      </c>
      <c r="AX160" s="13" t="s">
        <v>71</v>
      </c>
      <c r="AY160" s="266" t="s">
        <v>156</v>
      </c>
    </row>
    <row r="161" s="12" customFormat="1">
      <c r="B161" s="245"/>
      <c r="C161" s="246"/>
      <c r="D161" s="247" t="s">
        <v>165</v>
      </c>
      <c r="E161" s="248" t="s">
        <v>21</v>
      </c>
      <c r="F161" s="249" t="s">
        <v>412</v>
      </c>
      <c r="G161" s="246"/>
      <c r="H161" s="250">
        <v>1.2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165</v>
      </c>
      <c r="AU161" s="256" t="s">
        <v>81</v>
      </c>
      <c r="AV161" s="12" t="s">
        <v>81</v>
      </c>
      <c r="AW161" s="12" t="s">
        <v>35</v>
      </c>
      <c r="AX161" s="12" t="s">
        <v>79</v>
      </c>
      <c r="AY161" s="256" t="s">
        <v>156</v>
      </c>
    </row>
    <row r="162" s="11" customFormat="1" ht="29.88" customHeight="1">
      <c r="B162" s="217"/>
      <c r="C162" s="218"/>
      <c r="D162" s="219" t="s">
        <v>70</v>
      </c>
      <c r="E162" s="231" t="s">
        <v>171</v>
      </c>
      <c r="F162" s="231" t="s">
        <v>413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SUM(P163:P173)</f>
        <v>0</v>
      </c>
      <c r="Q162" s="225"/>
      <c r="R162" s="226">
        <f>SUM(R163:R173)</f>
        <v>6.1473450000000005</v>
      </c>
      <c r="S162" s="225"/>
      <c r="T162" s="227">
        <f>SUM(T163:T173)</f>
        <v>0</v>
      </c>
      <c r="AR162" s="228" t="s">
        <v>79</v>
      </c>
      <c r="AT162" s="229" t="s">
        <v>70</v>
      </c>
      <c r="AU162" s="229" t="s">
        <v>79</v>
      </c>
      <c r="AY162" s="228" t="s">
        <v>156</v>
      </c>
      <c r="BK162" s="230">
        <f>SUM(BK163:BK173)</f>
        <v>0</v>
      </c>
    </row>
    <row r="163" s="1" customFormat="1" ht="16.5" customHeight="1">
      <c r="B163" s="46"/>
      <c r="C163" s="233" t="s">
        <v>215</v>
      </c>
      <c r="D163" s="233" t="s">
        <v>159</v>
      </c>
      <c r="E163" s="234" t="s">
        <v>414</v>
      </c>
      <c r="F163" s="235" t="s">
        <v>415</v>
      </c>
      <c r="G163" s="236" t="s">
        <v>325</v>
      </c>
      <c r="H163" s="237">
        <v>1.8</v>
      </c>
      <c r="I163" s="238"/>
      <c r="J163" s="239">
        <f>ROUND(I163*H163,2)</f>
        <v>0</v>
      </c>
      <c r="K163" s="235" t="s">
        <v>326</v>
      </c>
      <c r="L163" s="72"/>
      <c r="M163" s="240" t="s">
        <v>21</v>
      </c>
      <c r="N163" s="241" t="s">
        <v>42</v>
      </c>
      <c r="O163" s="47"/>
      <c r="P163" s="242">
        <f>O163*H163</f>
        <v>0</v>
      </c>
      <c r="Q163" s="242">
        <v>1.6285000000000001</v>
      </c>
      <c r="R163" s="242">
        <f>Q163*H163</f>
        <v>2.9313000000000002</v>
      </c>
      <c r="S163" s="242">
        <v>0</v>
      </c>
      <c r="T163" s="243">
        <f>S163*H163</f>
        <v>0</v>
      </c>
      <c r="AR163" s="24" t="s">
        <v>164</v>
      </c>
      <c r="AT163" s="24" t="s">
        <v>159</v>
      </c>
      <c r="AU163" s="24" t="s">
        <v>81</v>
      </c>
      <c r="AY163" s="24" t="s">
        <v>156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79</v>
      </c>
      <c r="BK163" s="244">
        <f>ROUND(I163*H163,2)</f>
        <v>0</v>
      </c>
      <c r="BL163" s="24" t="s">
        <v>164</v>
      </c>
      <c r="BM163" s="24" t="s">
        <v>284</v>
      </c>
    </row>
    <row r="164" s="13" customFormat="1">
      <c r="B164" s="257"/>
      <c r="C164" s="258"/>
      <c r="D164" s="247" t="s">
        <v>165</v>
      </c>
      <c r="E164" s="259" t="s">
        <v>21</v>
      </c>
      <c r="F164" s="260" t="s">
        <v>416</v>
      </c>
      <c r="G164" s="258"/>
      <c r="H164" s="259" t="s">
        <v>21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165</v>
      </c>
      <c r="AU164" s="266" t="s">
        <v>81</v>
      </c>
      <c r="AV164" s="13" t="s">
        <v>79</v>
      </c>
      <c r="AW164" s="13" t="s">
        <v>35</v>
      </c>
      <c r="AX164" s="13" t="s">
        <v>71</v>
      </c>
      <c r="AY164" s="266" t="s">
        <v>156</v>
      </c>
    </row>
    <row r="165" s="12" customFormat="1">
      <c r="B165" s="245"/>
      <c r="C165" s="246"/>
      <c r="D165" s="247" t="s">
        <v>165</v>
      </c>
      <c r="E165" s="248" t="s">
        <v>21</v>
      </c>
      <c r="F165" s="249" t="s">
        <v>417</v>
      </c>
      <c r="G165" s="246"/>
      <c r="H165" s="250">
        <v>1.8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AT165" s="256" t="s">
        <v>165</v>
      </c>
      <c r="AU165" s="256" t="s">
        <v>81</v>
      </c>
      <c r="AV165" s="12" t="s">
        <v>81</v>
      </c>
      <c r="AW165" s="12" t="s">
        <v>35</v>
      </c>
      <c r="AX165" s="12" t="s">
        <v>79</v>
      </c>
      <c r="AY165" s="256" t="s">
        <v>156</v>
      </c>
    </row>
    <row r="166" s="1" customFormat="1" ht="16.5" customHeight="1">
      <c r="B166" s="46"/>
      <c r="C166" s="233" t="s">
        <v>281</v>
      </c>
      <c r="D166" s="233" t="s">
        <v>159</v>
      </c>
      <c r="E166" s="234" t="s">
        <v>418</v>
      </c>
      <c r="F166" s="235" t="s">
        <v>419</v>
      </c>
      <c r="G166" s="236" t="s">
        <v>351</v>
      </c>
      <c r="H166" s="237">
        <v>18.600000000000001</v>
      </c>
      <c r="I166" s="238"/>
      <c r="J166" s="239">
        <f>ROUND(I166*H166,2)</f>
        <v>0</v>
      </c>
      <c r="K166" s="235" t="s">
        <v>326</v>
      </c>
      <c r="L166" s="72"/>
      <c r="M166" s="240" t="s">
        <v>21</v>
      </c>
      <c r="N166" s="241" t="s">
        <v>42</v>
      </c>
      <c r="O166" s="47"/>
      <c r="P166" s="242">
        <f>O166*H166</f>
        <v>0</v>
      </c>
      <c r="Q166" s="242">
        <v>0.155</v>
      </c>
      <c r="R166" s="242">
        <f>Q166*H166</f>
        <v>2.883</v>
      </c>
      <c r="S166" s="242">
        <v>0</v>
      </c>
      <c r="T166" s="243">
        <f>S166*H166</f>
        <v>0</v>
      </c>
      <c r="AR166" s="24" t="s">
        <v>164</v>
      </c>
      <c r="AT166" s="24" t="s">
        <v>159</v>
      </c>
      <c r="AU166" s="24" t="s">
        <v>81</v>
      </c>
      <c r="AY166" s="24" t="s">
        <v>156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79</v>
      </c>
      <c r="BK166" s="244">
        <f>ROUND(I166*H166,2)</f>
        <v>0</v>
      </c>
      <c r="BL166" s="24" t="s">
        <v>164</v>
      </c>
      <c r="BM166" s="24" t="s">
        <v>288</v>
      </c>
    </row>
    <row r="167" s="13" customFormat="1">
      <c r="B167" s="257"/>
      <c r="C167" s="258"/>
      <c r="D167" s="247" t="s">
        <v>165</v>
      </c>
      <c r="E167" s="259" t="s">
        <v>21</v>
      </c>
      <c r="F167" s="260" t="s">
        <v>420</v>
      </c>
      <c r="G167" s="258"/>
      <c r="H167" s="259" t="s">
        <v>21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AT167" s="266" t="s">
        <v>165</v>
      </c>
      <c r="AU167" s="266" t="s">
        <v>81</v>
      </c>
      <c r="AV167" s="13" t="s">
        <v>79</v>
      </c>
      <c r="AW167" s="13" t="s">
        <v>35</v>
      </c>
      <c r="AX167" s="13" t="s">
        <v>71</v>
      </c>
      <c r="AY167" s="266" t="s">
        <v>156</v>
      </c>
    </row>
    <row r="168" s="12" customFormat="1">
      <c r="B168" s="245"/>
      <c r="C168" s="246"/>
      <c r="D168" s="247" t="s">
        <v>165</v>
      </c>
      <c r="E168" s="248" t="s">
        <v>21</v>
      </c>
      <c r="F168" s="249" t="s">
        <v>421</v>
      </c>
      <c r="G168" s="246"/>
      <c r="H168" s="250">
        <v>9.5999999999999996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165</v>
      </c>
      <c r="AU168" s="256" t="s">
        <v>81</v>
      </c>
      <c r="AV168" s="12" t="s">
        <v>81</v>
      </c>
      <c r="AW168" s="12" t="s">
        <v>35</v>
      </c>
      <c r="AX168" s="12" t="s">
        <v>71</v>
      </c>
      <c r="AY168" s="256" t="s">
        <v>156</v>
      </c>
    </row>
    <row r="169" s="13" customFormat="1">
      <c r="B169" s="257"/>
      <c r="C169" s="258"/>
      <c r="D169" s="247" t="s">
        <v>165</v>
      </c>
      <c r="E169" s="259" t="s">
        <v>21</v>
      </c>
      <c r="F169" s="260" t="s">
        <v>422</v>
      </c>
      <c r="G169" s="258"/>
      <c r="H169" s="259" t="s">
        <v>21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165</v>
      </c>
      <c r="AU169" s="266" t="s">
        <v>81</v>
      </c>
      <c r="AV169" s="13" t="s">
        <v>79</v>
      </c>
      <c r="AW169" s="13" t="s">
        <v>35</v>
      </c>
      <c r="AX169" s="13" t="s">
        <v>71</v>
      </c>
      <c r="AY169" s="266" t="s">
        <v>156</v>
      </c>
    </row>
    <row r="170" s="12" customFormat="1">
      <c r="B170" s="245"/>
      <c r="C170" s="246"/>
      <c r="D170" s="247" t="s">
        <v>165</v>
      </c>
      <c r="E170" s="248" t="s">
        <v>21</v>
      </c>
      <c r="F170" s="249" t="s">
        <v>423</v>
      </c>
      <c r="G170" s="246"/>
      <c r="H170" s="250">
        <v>9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165</v>
      </c>
      <c r="AU170" s="256" t="s">
        <v>81</v>
      </c>
      <c r="AV170" s="12" t="s">
        <v>81</v>
      </c>
      <c r="AW170" s="12" t="s">
        <v>35</v>
      </c>
      <c r="AX170" s="12" t="s">
        <v>71</v>
      </c>
      <c r="AY170" s="256" t="s">
        <v>156</v>
      </c>
    </row>
    <row r="171" s="1" customFormat="1" ht="16.5" customHeight="1">
      <c r="B171" s="46"/>
      <c r="C171" s="233" t="s">
        <v>225</v>
      </c>
      <c r="D171" s="233" t="s">
        <v>159</v>
      </c>
      <c r="E171" s="234" t="s">
        <v>424</v>
      </c>
      <c r="F171" s="235" t="s">
        <v>425</v>
      </c>
      <c r="G171" s="236" t="s">
        <v>351</v>
      </c>
      <c r="H171" s="237">
        <v>2.7000000000000002</v>
      </c>
      <c r="I171" s="238"/>
      <c r="J171" s="239">
        <f>ROUND(I171*H171,2)</f>
        <v>0</v>
      </c>
      <c r="K171" s="235" t="s">
        <v>326</v>
      </c>
      <c r="L171" s="72"/>
      <c r="M171" s="240" t="s">
        <v>21</v>
      </c>
      <c r="N171" s="241" t="s">
        <v>42</v>
      </c>
      <c r="O171" s="47"/>
      <c r="P171" s="242">
        <f>O171*H171</f>
        <v>0</v>
      </c>
      <c r="Q171" s="242">
        <v>0.12335</v>
      </c>
      <c r="R171" s="242">
        <f>Q171*H171</f>
        <v>0.33304500000000004</v>
      </c>
      <c r="S171" s="242">
        <v>0</v>
      </c>
      <c r="T171" s="243">
        <f>S171*H171</f>
        <v>0</v>
      </c>
      <c r="AR171" s="24" t="s">
        <v>164</v>
      </c>
      <c r="AT171" s="24" t="s">
        <v>159</v>
      </c>
      <c r="AU171" s="24" t="s">
        <v>81</v>
      </c>
      <c r="AY171" s="24" t="s">
        <v>156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79</v>
      </c>
      <c r="BK171" s="244">
        <f>ROUND(I171*H171,2)</f>
        <v>0</v>
      </c>
      <c r="BL171" s="24" t="s">
        <v>164</v>
      </c>
      <c r="BM171" s="24" t="s">
        <v>295</v>
      </c>
    </row>
    <row r="172" s="13" customFormat="1">
      <c r="B172" s="257"/>
      <c r="C172" s="258"/>
      <c r="D172" s="247" t="s">
        <v>165</v>
      </c>
      <c r="E172" s="259" t="s">
        <v>21</v>
      </c>
      <c r="F172" s="260" t="s">
        <v>426</v>
      </c>
      <c r="G172" s="258"/>
      <c r="H172" s="259" t="s">
        <v>21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AT172" s="266" t="s">
        <v>165</v>
      </c>
      <c r="AU172" s="266" t="s">
        <v>81</v>
      </c>
      <c r="AV172" s="13" t="s">
        <v>79</v>
      </c>
      <c r="AW172" s="13" t="s">
        <v>35</v>
      </c>
      <c r="AX172" s="13" t="s">
        <v>71</v>
      </c>
      <c r="AY172" s="266" t="s">
        <v>156</v>
      </c>
    </row>
    <row r="173" s="12" customFormat="1">
      <c r="B173" s="245"/>
      <c r="C173" s="246"/>
      <c r="D173" s="247" t="s">
        <v>165</v>
      </c>
      <c r="E173" s="248" t="s">
        <v>21</v>
      </c>
      <c r="F173" s="249" t="s">
        <v>427</v>
      </c>
      <c r="G173" s="246"/>
      <c r="H173" s="250">
        <v>2.7000000000000002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165</v>
      </c>
      <c r="AU173" s="256" t="s">
        <v>81</v>
      </c>
      <c r="AV173" s="12" t="s">
        <v>81</v>
      </c>
      <c r="AW173" s="12" t="s">
        <v>35</v>
      </c>
      <c r="AX173" s="12" t="s">
        <v>79</v>
      </c>
      <c r="AY173" s="256" t="s">
        <v>156</v>
      </c>
    </row>
    <row r="174" s="11" customFormat="1" ht="29.88" customHeight="1">
      <c r="B174" s="217"/>
      <c r="C174" s="218"/>
      <c r="D174" s="219" t="s">
        <v>70</v>
      </c>
      <c r="E174" s="231" t="s">
        <v>428</v>
      </c>
      <c r="F174" s="231" t="s">
        <v>429</v>
      </c>
      <c r="G174" s="218"/>
      <c r="H174" s="218"/>
      <c r="I174" s="221"/>
      <c r="J174" s="232">
        <f>BK174</f>
        <v>0</v>
      </c>
      <c r="K174" s="218"/>
      <c r="L174" s="223"/>
      <c r="M174" s="224"/>
      <c r="N174" s="225"/>
      <c r="O174" s="225"/>
      <c r="P174" s="226">
        <f>SUM(P175:P177)</f>
        <v>0</v>
      </c>
      <c r="Q174" s="225"/>
      <c r="R174" s="226">
        <f>SUM(R175:R177)</f>
        <v>11.344620000000001</v>
      </c>
      <c r="S174" s="225"/>
      <c r="T174" s="227">
        <f>SUM(T175:T177)</f>
        <v>0</v>
      </c>
      <c r="AR174" s="228" t="s">
        <v>79</v>
      </c>
      <c r="AT174" s="229" t="s">
        <v>70</v>
      </c>
      <c r="AU174" s="229" t="s">
        <v>79</v>
      </c>
      <c r="AY174" s="228" t="s">
        <v>156</v>
      </c>
      <c r="BK174" s="230">
        <f>SUM(BK175:BK177)</f>
        <v>0</v>
      </c>
    </row>
    <row r="175" s="1" customFormat="1" ht="16.5" customHeight="1">
      <c r="B175" s="46"/>
      <c r="C175" s="233" t="s">
        <v>292</v>
      </c>
      <c r="D175" s="233" t="s">
        <v>159</v>
      </c>
      <c r="E175" s="234" t="s">
        <v>430</v>
      </c>
      <c r="F175" s="235" t="s">
        <v>431</v>
      </c>
      <c r="G175" s="236" t="s">
        <v>325</v>
      </c>
      <c r="H175" s="237">
        <v>6</v>
      </c>
      <c r="I175" s="238"/>
      <c r="J175" s="239">
        <f>ROUND(I175*H175,2)</f>
        <v>0</v>
      </c>
      <c r="K175" s="235" t="s">
        <v>326</v>
      </c>
      <c r="L175" s="72"/>
      <c r="M175" s="240" t="s">
        <v>21</v>
      </c>
      <c r="N175" s="241" t="s">
        <v>42</v>
      </c>
      <c r="O175" s="47"/>
      <c r="P175" s="242">
        <f>O175*H175</f>
        <v>0</v>
      </c>
      <c r="Q175" s="242">
        <v>1.8907700000000001</v>
      </c>
      <c r="R175" s="242">
        <f>Q175*H175</f>
        <v>11.344620000000001</v>
      </c>
      <c r="S175" s="242">
        <v>0</v>
      </c>
      <c r="T175" s="243">
        <f>S175*H175</f>
        <v>0</v>
      </c>
      <c r="AR175" s="24" t="s">
        <v>164</v>
      </c>
      <c r="AT175" s="24" t="s">
        <v>159</v>
      </c>
      <c r="AU175" s="24" t="s">
        <v>81</v>
      </c>
      <c r="AY175" s="24" t="s">
        <v>156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79</v>
      </c>
      <c r="BK175" s="244">
        <f>ROUND(I175*H175,2)</f>
        <v>0</v>
      </c>
      <c r="BL175" s="24" t="s">
        <v>164</v>
      </c>
      <c r="BM175" s="24" t="s">
        <v>299</v>
      </c>
    </row>
    <row r="176" s="13" customFormat="1">
      <c r="B176" s="257"/>
      <c r="C176" s="258"/>
      <c r="D176" s="247" t="s">
        <v>165</v>
      </c>
      <c r="E176" s="259" t="s">
        <v>21</v>
      </c>
      <c r="F176" s="260" t="s">
        <v>347</v>
      </c>
      <c r="G176" s="258"/>
      <c r="H176" s="259" t="s">
        <v>21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165</v>
      </c>
      <c r="AU176" s="266" t="s">
        <v>81</v>
      </c>
      <c r="AV176" s="13" t="s">
        <v>79</v>
      </c>
      <c r="AW176" s="13" t="s">
        <v>35</v>
      </c>
      <c r="AX176" s="13" t="s">
        <v>71</v>
      </c>
      <c r="AY176" s="266" t="s">
        <v>156</v>
      </c>
    </row>
    <row r="177" s="12" customFormat="1">
      <c r="B177" s="245"/>
      <c r="C177" s="246"/>
      <c r="D177" s="247" t="s">
        <v>165</v>
      </c>
      <c r="E177" s="248" t="s">
        <v>21</v>
      </c>
      <c r="F177" s="249" t="s">
        <v>432</v>
      </c>
      <c r="G177" s="246"/>
      <c r="H177" s="250">
        <v>6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165</v>
      </c>
      <c r="AU177" s="256" t="s">
        <v>81</v>
      </c>
      <c r="AV177" s="12" t="s">
        <v>81</v>
      </c>
      <c r="AW177" s="12" t="s">
        <v>35</v>
      </c>
      <c r="AX177" s="12" t="s">
        <v>79</v>
      </c>
      <c r="AY177" s="256" t="s">
        <v>156</v>
      </c>
    </row>
    <row r="178" s="11" customFormat="1" ht="29.88" customHeight="1">
      <c r="B178" s="217"/>
      <c r="C178" s="218"/>
      <c r="D178" s="219" t="s">
        <v>70</v>
      </c>
      <c r="E178" s="231" t="s">
        <v>256</v>
      </c>
      <c r="F178" s="231" t="s">
        <v>433</v>
      </c>
      <c r="G178" s="218"/>
      <c r="H178" s="218"/>
      <c r="I178" s="221"/>
      <c r="J178" s="232">
        <f>BK178</f>
        <v>0</v>
      </c>
      <c r="K178" s="218"/>
      <c r="L178" s="223"/>
      <c r="M178" s="224"/>
      <c r="N178" s="225"/>
      <c r="O178" s="225"/>
      <c r="P178" s="226">
        <f>SUM(P179:P194)</f>
        <v>0</v>
      </c>
      <c r="Q178" s="225"/>
      <c r="R178" s="226">
        <f>SUM(R179:R194)</f>
        <v>18.48976</v>
      </c>
      <c r="S178" s="225"/>
      <c r="T178" s="227">
        <f>SUM(T179:T194)</f>
        <v>0</v>
      </c>
      <c r="AR178" s="228" t="s">
        <v>79</v>
      </c>
      <c r="AT178" s="229" t="s">
        <v>70</v>
      </c>
      <c r="AU178" s="229" t="s">
        <v>79</v>
      </c>
      <c r="AY178" s="228" t="s">
        <v>156</v>
      </c>
      <c r="BK178" s="230">
        <f>SUM(BK179:BK194)</f>
        <v>0</v>
      </c>
    </row>
    <row r="179" s="1" customFormat="1" ht="25.5" customHeight="1">
      <c r="B179" s="46"/>
      <c r="C179" s="233" t="s">
        <v>229</v>
      </c>
      <c r="D179" s="233" t="s">
        <v>159</v>
      </c>
      <c r="E179" s="234" t="s">
        <v>434</v>
      </c>
      <c r="F179" s="235" t="s">
        <v>435</v>
      </c>
      <c r="G179" s="236" t="s">
        <v>436</v>
      </c>
      <c r="H179" s="237">
        <v>29</v>
      </c>
      <c r="I179" s="238"/>
      <c r="J179" s="239">
        <f>ROUND(I179*H179,2)</f>
        <v>0</v>
      </c>
      <c r="K179" s="235" t="s">
        <v>163</v>
      </c>
      <c r="L179" s="72"/>
      <c r="M179" s="240" t="s">
        <v>21</v>
      </c>
      <c r="N179" s="241" t="s">
        <v>42</v>
      </c>
      <c r="O179" s="47"/>
      <c r="P179" s="242">
        <f>O179*H179</f>
        <v>0</v>
      </c>
      <c r="Q179" s="242">
        <v>0.048719999999999999</v>
      </c>
      <c r="R179" s="242">
        <f>Q179*H179</f>
        <v>1.4128799999999999</v>
      </c>
      <c r="S179" s="242">
        <v>0</v>
      </c>
      <c r="T179" s="243">
        <f>S179*H179</f>
        <v>0</v>
      </c>
      <c r="AR179" s="24" t="s">
        <v>164</v>
      </c>
      <c r="AT179" s="24" t="s">
        <v>159</v>
      </c>
      <c r="AU179" s="24" t="s">
        <v>81</v>
      </c>
      <c r="AY179" s="24" t="s">
        <v>156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79</v>
      </c>
      <c r="BK179" s="244">
        <f>ROUND(I179*H179,2)</f>
        <v>0</v>
      </c>
      <c r="BL179" s="24" t="s">
        <v>164</v>
      </c>
      <c r="BM179" s="24" t="s">
        <v>437</v>
      </c>
    </row>
    <row r="180" s="13" customFormat="1">
      <c r="B180" s="257"/>
      <c r="C180" s="258"/>
      <c r="D180" s="247" t="s">
        <v>165</v>
      </c>
      <c r="E180" s="259" t="s">
        <v>21</v>
      </c>
      <c r="F180" s="260" t="s">
        <v>438</v>
      </c>
      <c r="G180" s="258"/>
      <c r="H180" s="259" t="s">
        <v>21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165</v>
      </c>
      <c r="AU180" s="266" t="s">
        <v>81</v>
      </c>
      <c r="AV180" s="13" t="s">
        <v>79</v>
      </c>
      <c r="AW180" s="13" t="s">
        <v>35</v>
      </c>
      <c r="AX180" s="13" t="s">
        <v>71</v>
      </c>
      <c r="AY180" s="266" t="s">
        <v>156</v>
      </c>
    </row>
    <row r="181" s="12" customFormat="1">
      <c r="B181" s="245"/>
      <c r="C181" s="246"/>
      <c r="D181" s="247" t="s">
        <v>165</v>
      </c>
      <c r="E181" s="248" t="s">
        <v>21</v>
      </c>
      <c r="F181" s="249" t="s">
        <v>439</v>
      </c>
      <c r="G181" s="246"/>
      <c r="H181" s="250">
        <v>29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165</v>
      </c>
      <c r="AU181" s="256" t="s">
        <v>81</v>
      </c>
      <c r="AV181" s="12" t="s">
        <v>81</v>
      </c>
      <c r="AW181" s="12" t="s">
        <v>35</v>
      </c>
      <c r="AX181" s="12" t="s">
        <v>71</v>
      </c>
      <c r="AY181" s="256" t="s">
        <v>156</v>
      </c>
    </row>
    <row r="182" s="14" customFormat="1">
      <c r="B182" s="280"/>
      <c r="C182" s="281"/>
      <c r="D182" s="247" t="s">
        <v>165</v>
      </c>
      <c r="E182" s="282" t="s">
        <v>21</v>
      </c>
      <c r="F182" s="283" t="s">
        <v>440</v>
      </c>
      <c r="G182" s="281"/>
      <c r="H182" s="284">
        <v>29</v>
      </c>
      <c r="I182" s="285"/>
      <c r="J182" s="281"/>
      <c r="K182" s="281"/>
      <c r="L182" s="286"/>
      <c r="M182" s="287"/>
      <c r="N182" s="288"/>
      <c r="O182" s="288"/>
      <c r="P182" s="288"/>
      <c r="Q182" s="288"/>
      <c r="R182" s="288"/>
      <c r="S182" s="288"/>
      <c r="T182" s="289"/>
      <c r="AT182" s="290" t="s">
        <v>165</v>
      </c>
      <c r="AU182" s="290" t="s">
        <v>81</v>
      </c>
      <c r="AV182" s="14" t="s">
        <v>164</v>
      </c>
      <c r="AW182" s="14" t="s">
        <v>35</v>
      </c>
      <c r="AX182" s="14" t="s">
        <v>79</v>
      </c>
      <c r="AY182" s="290" t="s">
        <v>156</v>
      </c>
    </row>
    <row r="183" s="1" customFormat="1" ht="16.5" customHeight="1">
      <c r="B183" s="46"/>
      <c r="C183" s="270" t="s">
        <v>407</v>
      </c>
      <c r="D183" s="270" t="s">
        <v>386</v>
      </c>
      <c r="E183" s="271" t="s">
        <v>441</v>
      </c>
      <c r="F183" s="272" t="s">
        <v>442</v>
      </c>
      <c r="G183" s="273" t="s">
        <v>436</v>
      </c>
      <c r="H183" s="274">
        <v>29</v>
      </c>
      <c r="I183" s="275"/>
      <c r="J183" s="276">
        <f>ROUND(I183*H183,2)</f>
        <v>0</v>
      </c>
      <c r="K183" s="272" t="s">
        <v>163</v>
      </c>
      <c r="L183" s="277"/>
      <c r="M183" s="278" t="s">
        <v>21</v>
      </c>
      <c r="N183" s="279" t="s">
        <v>42</v>
      </c>
      <c r="O183" s="47"/>
      <c r="P183" s="242">
        <f>O183*H183</f>
        <v>0</v>
      </c>
      <c r="Q183" s="242">
        <v>0.070000000000000007</v>
      </c>
      <c r="R183" s="242">
        <f>Q183*H183</f>
        <v>2.0300000000000002</v>
      </c>
      <c r="S183" s="242">
        <v>0</v>
      </c>
      <c r="T183" s="243">
        <f>S183*H183</f>
        <v>0</v>
      </c>
      <c r="AR183" s="24" t="s">
        <v>178</v>
      </c>
      <c r="AT183" s="24" t="s">
        <v>386</v>
      </c>
      <c r="AU183" s="24" t="s">
        <v>81</v>
      </c>
      <c r="AY183" s="24" t="s">
        <v>156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79</v>
      </c>
      <c r="BK183" s="244">
        <f>ROUND(I183*H183,2)</f>
        <v>0</v>
      </c>
      <c r="BL183" s="24" t="s">
        <v>164</v>
      </c>
      <c r="BM183" s="24" t="s">
        <v>443</v>
      </c>
    </row>
    <row r="184" s="1" customFormat="1" ht="25.5" customHeight="1">
      <c r="B184" s="46"/>
      <c r="C184" s="233" t="s">
        <v>232</v>
      </c>
      <c r="D184" s="233" t="s">
        <v>159</v>
      </c>
      <c r="E184" s="234" t="s">
        <v>444</v>
      </c>
      <c r="F184" s="235" t="s">
        <v>445</v>
      </c>
      <c r="G184" s="236" t="s">
        <v>436</v>
      </c>
      <c r="H184" s="237">
        <v>104</v>
      </c>
      <c r="I184" s="238"/>
      <c r="J184" s="239">
        <f>ROUND(I184*H184,2)</f>
        <v>0</v>
      </c>
      <c r="K184" s="235" t="s">
        <v>326</v>
      </c>
      <c r="L184" s="72"/>
      <c r="M184" s="240" t="s">
        <v>21</v>
      </c>
      <c r="N184" s="241" t="s">
        <v>42</v>
      </c>
      <c r="O184" s="47"/>
      <c r="P184" s="242">
        <f>O184*H184</f>
        <v>0</v>
      </c>
      <c r="Q184" s="242">
        <v>0.048719999999999999</v>
      </c>
      <c r="R184" s="242">
        <f>Q184*H184</f>
        <v>5.0668800000000003</v>
      </c>
      <c r="S184" s="242">
        <v>0</v>
      </c>
      <c r="T184" s="243">
        <f>S184*H184</f>
        <v>0</v>
      </c>
      <c r="AR184" s="24" t="s">
        <v>164</v>
      </c>
      <c r="AT184" s="24" t="s">
        <v>159</v>
      </c>
      <c r="AU184" s="24" t="s">
        <v>81</v>
      </c>
      <c r="AY184" s="24" t="s">
        <v>156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79</v>
      </c>
      <c r="BK184" s="244">
        <f>ROUND(I184*H184,2)</f>
        <v>0</v>
      </c>
      <c r="BL184" s="24" t="s">
        <v>164</v>
      </c>
      <c r="BM184" s="24" t="s">
        <v>446</v>
      </c>
    </row>
    <row r="185" s="13" customFormat="1">
      <c r="B185" s="257"/>
      <c r="C185" s="258"/>
      <c r="D185" s="247" t="s">
        <v>165</v>
      </c>
      <c r="E185" s="259" t="s">
        <v>21</v>
      </c>
      <c r="F185" s="260" t="s">
        <v>447</v>
      </c>
      <c r="G185" s="258"/>
      <c r="H185" s="259" t="s">
        <v>21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165</v>
      </c>
      <c r="AU185" s="266" t="s">
        <v>81</v>
      </c>
      <c r="AV185" s="13" t="s">
        <v>79</v>
      </c>
      <c r="AW185" s="13" t="s">
        <v>35</v>
      </c>
      <c r="AX185" s="13" t="s">
        <v>71</v>
      </c>
      <c r="AY185" s="266" t="s">
        <v>156</v>
      </c>
    </row>
    <row r="186" s="12" customFormat="1">
      <c r="B186" s="245"/>
      <c r="C186" s="246"/>
      <c r="D186" s="247" t="s">
        <v>165</v>
      </c>
      <c r="E186" s="248" t="s">
        <v>21</v>
      </c>
      <c r="F186" s="249" t="s">
        <v>448</v>
      </c>
      <c r="G186" s="246"/>
      <c r="H186" s="250">
        <v>49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165</v>
      </c>
      <c r="AU186" s="256" t="s">
        <v>81</v>
      </c>
      <c r="AV186" s="12" t="s">
        <v>81</v>
      </c>
      <c r="AW186" s="12" t="s">
        <v>35</v>
      </c>
      <c r="AX186" s="12" t="s">
        <v>71</v>
      </c>
      <c r="AY186" s="256" t="s">
        <v>156</v>
      </c>
    </row>
    <row r="187" s="12" customFormat="1">
      <c r="B187" s="245"/>
      <c r="C187" s="246"/>
      <c r="D187" s="247" t="s">
        <v>165</v>
      </c>
      <c r="E187" s="248" t="s">
        <v>21</v>
      </c>
      <c r="F187" s="249" t="s">
        <v>449</v>
      </c>
      <c r="G187" s="246"/>
      <c r="H187" s="250">
        <v>23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165</v>
      </c>
      <c r="AU187" s="256" t="s">
        <v>81</v>
      </c>
      <c r="AV187" s="12" t="s">
        <v>81</v>
      </c>
      <c r="AW187" s="12" t="s">
        <v>35</v>
      </c>
      <c r="AX187" s="12" t="s">
        <v>71</v>
      </c>
      <c r="AY187" s="256" t="s">
        <v>156</v>
      </c>
    </row>
    <row r="188" s="12" customFormat="1">
      <c r="B188" s="245"/>
      <c r="C188" s="246"/>
      <c r="D188" s="247" t="s">
        <v>165</v>
      </c>
      <c r="E188" s="248" t="s">
        <v>21</v>
      </c>
      <c r="F188" s="249" t="s">
        <v>450</v>
      </c>
      <c r="G188" s="246"/>
      <c r="H188" s="250">
        <v>32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165</v>
      </c>
      <c r="AU188" s="256" t="s">
        <v>81</v>
      </c>
      <c r="AV188" s="12" t="s">
        <v>81</v>
      </c>
      <c r="AW188" s="12" t="s">
        <v>35</v>
      </c>
      <c r="AX188" s="12" t="s">
        <v>71</v>
      </c>
      <c r="AY188" s="256" t="s">
        <v>156</v>
      </c>
    </row>
    <row r="189" s="1" customFormat="1" ht="16.5" customHeight="1">
      <c r="B189" s="46"/>
      <c r="C189" s="270" t="s">
        <v>451</v>
      </c>
      <c r="D189" s="270" t="s">
        <v>386</v>
      </c>
      <c r="E189" s="271" t="s">
        <v>452</v>
      </c>
      <c r="F189" s="272" t="s">
        <v>453</v>
      </c>
      <c r="G189" s="273" t="s">
        <v>436</v>
      </c>
      <c r="H189" s="274">
        <v>49</v>
      </c>
      <c r="I189" s="275"/>
      <c r="J189" s="276">
        <f>ROUND(I189*H189,2)</f>
        <v>0</v>
      </c>
      <c r="K189" s="272" t="s">
        <v>163</v>
      </c>
      <c r="L189" s="277"/>
      <c r="M189" s="278" t="s">
        <v>21</v>
      </c>
      <c r="N189" s="279" t="s">
        <v>42</v>
      </c>
      <c r="O189" s="47"/>
      <c r="P189" s="242">
        <f>O189*H189</f>
        <v>0</v>
      </c>
      <c r="Q189" s="242">
        <v>0.070000000000000007</v>
      </c>
      <c r="R189" s="242">
        <f>Q189*H189</f>
        <v>3.4300000000000002</v>
      </c>
      <c r="S189" s="242">
        <v>0</v>
      </c>
      <c r="T189" s="243">
        <f>S189*H189</f>
        <v>0</v>
      </c>
      <c r="AR189" s="24" t="s">
        <v>178</v>
      </c>
      <c r="AT189" s="24" t="s">
        <v>386</v>
      </c>
      <c r="AU189" s="24" t="s">
        <v>81</v>
      </c>
      <c r="AY189" s="24" t="s">
        <v>156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79</v>
      </c>
      <c r="BK189" s="244">
        <f>ROUND(I189*H189,2)</f>
        <v>0</v>
      </c>
      <c r="BL189" s="24" t="s">
        <v>164</v>
      </c>
      <c r="BM189" s="24" t="s">
        <v>454</v>
      </c>
    </row>
    <row r="190" s="1" customFormat="1" ht="16.5" customHeight="1">
      <c r="B190" s="46"/>
      <c r="C190" s="270" t="s">
        <v>235</v>
      </c>
      <c r="D190" s="270" t="s">
        <v>386</v>
      </c>
      <c r="E190" s="271" t="s">
        <v>455</v>
      </c>
      <c r="F190" s="272" t="s">
        <v>456</v>
      </c>
      <c r="G190" s="273" t="s">
        <v>436</v>
      </c>
      <c r="H190" s="274">
        <v>23</v>
      </c>
      <c r="I190" s="275"/>
      <c r="J190" s="276">
        <f>ROUND(I190*H190,2)</f>
        <v>0</v>
      </c>
      <c r="K190" s="272" t="s">
        <v>163</v>
      </c>
      <c r="L190" s="277"/>
      <c r="M190" s="278" t="s">
        <v>21</v>
      </c>
      <c r="N190" s="279" t="s">
        <v>42</v>
      </c>
      <c r="O190" s="47"/>
      <c r="P190" s="242">
        <f>O190*H190</f>
        <v>0</v>
      </c>
      <c r="Q190" s="242">
        <v>0.089999999999999997</v>
      </c>
      <c r="R190" s="242">
        <f>Q190*H190</f>
        <v>2.0699999999999998</v>
      </c>
      <c r="S190" s="242">
        <v>0</v>
      </c>
      <c r="T190" s="243">
        <f>S190*H190</f>
        <v>0</v>
      </c>
      <c r="AR190" s="24" t="s">
        <v>178</v>
      </c>
      <c r="AT190" s="24" t="s">
        <v>386</v>
      </c>
      <c r="AU190" s="24" t="s">
        <v>81</v>
      </c>
      <c r="AY190" s="24" t="s">
        <v>156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79</v>
      </c>
      <c r="BK190" s="244">
        <f>ROUND(I190*H190,2)</f>
        <v>0</v>
      </c>
      <c r="BL190" s="24" t="s">
        <v>164</v>
      </c>
      <c r="BM190" s="24" t="s">
        <v>457</v>
      </c>
    </row>
    <row r="191" s="1" customFormat="1" ht="16.5" customHeight="1">
      <c r="B191" s="46"/>
      <c r="C191" s="270" t="s">
        <v>458</v>
      </c>
      <c r="D191" s="270" t="s">
        <v>386</v>
      </c>
      <c r="E191" s="271" t="s">
        <v>459</v>
      </c>
      <c r="F191" s="272" t="s">
        <v>460</v>
      </c>
      <c r="G191" s="273" t="s">
        <v>436</v>
      </c>
      <c r="H191" s="274">
        <v>32</v>
      </c>
      <c r="I191" s="275"/>
      <c r="J191" s="276">
        <f>ROUND(I191*H191,2)</f>
        <v>0</v>
      </c>
      <c r="K191" s="272" t="s">
        <v>163</v>
      </c>
      <c r="L191" s="277"/>
      <c r="M191" s="278" t="s">
        <v>21</v>
      </c>
      <c r="N191" s="279" t="s">
        <v>42</v>
      </c>
      <c r="O191" s="47"/>
      <c r="P191" s="242">
        <f>O191*H191</f>
        <v>0</v>
      </c>
      <c r="Q191" s="242">
        <v>0.14000000000000001</v>
      </c>
      <c r="R191" s="242">
        <f>Q191*H191</f>
        <v>4.4800000000000004</v>
      </c>
      <c r="S191" s="242">
        <v>0</v>
      </c>
      <c r="T191" s="243">
        <f>S191*H191</f>
        <v>0</v>
      </c>
      <c r="AR191" s="24" t="s">
        <v>178</v>
      </c>
      <c r="AT191" s="24" t="s">
        <v>386</v>
      </c>
      <c r="AU191" s="24" t="s">
        <v>81</v>
      </c>
      <c r="AY191" s="24" t="s">
        <v>156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79</v>
      </c>
      <c r="BK191" s="244">
        <f>ROUND(I191*H191,2)</f>
        <v>0</v>
      </c>
      <c r="BL191" s="24" t="s">
        <v>164</v>
      </c>
      <c r="BM191" s="24" t="s">
        <v>461</v>
      </c>
    </row>
    <row r="192" s="1" customFormat="1" ht="25.5" customHeight="1">
      <c r="B192" s="46"/>
      <c r="C192" s="233" t="s">
        <v>241</v>
      </c>
      <c r="D192" s="233" t="s">
        <v>159</v>
      </c>
      <c r="E192" s="234" t="s">
        <v>462</v>
      </c>
      <c r="F192" s="235" t="s">
        <v>463</v>
      </c>
      <c r="G192" s="236" t="s">
        <v>436</v>
      </c>
      <c r="H192" s="237">
        <v>2</v>
      </c>
      <c r="I192" s="238"/>
      <c r="J192" s="239">
        <f>ROUND(I192*H192,2)</f>
        <v>0</v>
      </c>
      <c r="K192" s="235" t="s">
        <v>163</v>
      </c>
      <c r="L192" s="72"/>
      <c r="M192" s="240" t="s">
        <v>21</v>
      </c>
      <c r="N192" s="241" t="s">
        <v>42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164</v>
      </c>
      <c r="AT192" s="24" t="s">
        <v>159</v>
      </c>
      <c r="AU192" s="24" t="s">
        <v>81</v>
      </c>
      <c r="AY192" s="24" t="s">
        <v>156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79</v>
      </c>
      <c r="BK192" s="244">
        <f>ROUND(I192*H192,2)</f>
        <v>0</v>
      </c>
      <c r="BL192" s="24" t="s">
        <v>164</v>
      </c>
      <c r="BM192" s="24" t="s">
        <v>464</v>
      </c>
    </row>
    <row r="193" s="13" customFormat="1">
      <c r="B193" s="257"/>
      <c r="C193" s="258"/>
      <c r="D193" s="247" t="s">
        <v>165</v>
      </c>
      <c r="E193" s="259" t="s">
        <v>21</v>
      </c>
      <c r="F193" s="260" t="s">
        <v>465</v>
      </c>
      <c r="G193" s="258"/>
      <c r="H193" s="259" t="s">
        <v>21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165</v>
      </c>
      <c r="AU193" s="266" t="s">
        <v>81</v>
      </c>
      <c r="AV193" s="13" t="s">
        <v>79</v>
      </c>
      <c r="AW193" s="13" t="s">
        <v>35</v>
      </c>
      <c r="AX193" s="13" t="s">
        <v>71</v>
      </c>
      <c r="AY193" s="266" t="s">
        <v>156</v>
      </c>
    </row>
    <row r="194" s="12" customFormat="1">
      <c r="B194" s="245"/>
      <c r="C194" s="246"/>
      <c r="D194" s="247" t="s">
        <v>165</v>
      </c>
      <c r="E194" s="248" t="s">
        <v>21</v>
      </c>
      <c r="F194" s="249" t="s">
        <v>81</v>
      </c>
      <c r="G194" s="246"/>
      <c r="H194" s="250">
        <v>2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165</v>
      </c>
      <c r="AU194" s="256" t="s">
        <v>81</v>
      </c>
      <c r="AV194" s="12" t="s">
        <v>81</v>
      </c>
      <c r="AW194" s="12" t="s">
        <v>35</v>
      </c>
      <c r="AX194" s="12" t="s">
        <v>79</v>
      </c>
      <c r="AY194" s="256" t="s">
        <v>156</v>
      </c>
    </row>
    <row r="195" s="11" customFormat="1" ht="29.88" customHeight="1">
      <c r="B195" s="217"/>
      <c r="C195" s="218"/>
      <c r="D195" s="219" t="s">
        <v>70</v>
      </c>
      <c r="E195" s="231" t="s">
        <v>155</v>
      </c>
      <c r="F195" s="231" t="s">
        <v>466</v>
      </c>
      <c r="G195" s="218"/>
      <c r="H195" s="218"/>
      <c r="I195" s="221"/>
      <c r="J195" s="232">
        <f>BK195</f>
        <v>0</v>
      </c>
      <c r="K195" s="218"/>
      <c r="L195" s="223"/>
      <c r="M195" s="224"/>
      <c r="N195" s="225"/>
      <c r="O195" s="225"/>
      <c r="P195" s="226">
        <f>SUM(P196:P204)</f>
        <v>0</v>
      </c>
      <c r="Q195" s="225"/>
      <c r="R195" s="226">
        <f>SUM(R196:R204)</f>
        <v>22.34064</v>
      </c>
      <c r="S195" s="225"/>
      <c r="T195" s="227">
        <f>SUM(T196:T204)</f>
        <v>0</v>
      </c>
      <c r="AR195" s="228" t="s">
        <v>79</v>
      </c>
      <c r="AT195" s="229" t="s">
        <v>70</v>
      </c>
      <c r="AU195" s="229" t="s">
        <v>79</v>
      </c>
      <c r="AY195" s="228" t="s">
        <v>156</v>
      </c>
      <c r="BK195" s="230">
        <f>SUM(BK196:BK204)</f>
        <v>0</v>
      </c>
    </row>
    <row r="196" s="1" customFormat="1" ht="16.5" customHeight="1">
      <c r="B196" s="46"/>
      <c r="C196" s="233" t="s">
        <v>467</v>
      </c>
      <c r="D196" s="233" t="s">
        <v>159</v>
      </c>
      <c r="E196" s="234" t="s">
        <v>468</v>
      </c>
      <c r="F196" s="235" t="s">
        <v>469</v>
      </c>
      <c r="G196" s="236" t="s">
        <v>351</v>
      </c>
      <c r="H196" s="237">
        <v>36</v>
      </c>
      <c r="I196" s="238"/>
      <c r="J196" s="239">
        <f>ROUND(I196*H196,2)</f>
        <v>0</v>
      </c>
      <c r="K196" s="235" t="s">
        <v>326</v>
      </c>
      <c r="L196" s="72"/>
      <c r="M196" s="240" t="s">
        <v>21</v>
      </c>
      <c r="N196" s="241" t="s">
        <v>42</v>
      </c>
      <c r="O196" s="47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AR196" s="24" t="s">
        <v>164</v>
      </c>
      <c r="AT196" s="24" t="s">
        <v>159</v>
      </c>
      <c r="AU196" s="24" t="s">
        <v>81</v>
      </c>
      <c r="AY196" s="24" t="s">
        <v>156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79</v>
      </c>
      <c r="BK196" s="244">
        <f>ROUND(I196*H196,2)</f>
        <v>0</v>
      </c>
      <c r="BL196" s="24" t="s">
        <v>164</v>
      </c>
      <c r="BM196" s="24" t="s">
        <v>470</v>
      </c>
    </row>
    <row r="197" s="13" customFormat="1">
      <c r="B197" s="257"/>
      <c r="C197" s="258"/>
      <c r="D197" s="247" t="s">
        <v>165</v>
      </c>
      <c r="E197" s="259" t="s">
        <v>21</v>
      </c>
      <c r="F197" s="260" t="s">
        <v>402</v>
      </c>
      <c r="G197" s="258"/>
      <c r="H197" s="259" t="s">
        <v>21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165</v>
      </c>
      <c r="AU197" s="266" t="s">
        <v>81</v>
      </c>
      <c r="AV197" s="13" t="s">
        <v>79</v>
      </c>
      <c r="AW197" s="13" t="s">
        <v>35</v>
      </c>
      <c r="AX197" s="13" t="s">
        <v>71</v>
      </c>
      <c r="AY197" s="266" t="s">
        <v>156</v>
      </c>
    </row>
    <row r="198" s="12" customFormat="1">
      <c r="B198" s="245"/>
      <c r="C198" s="246"/>
      <c r="D198" s="247" t="s">
        <v>165</v>
      </c>
      <c r="E198" s="248" t="s">
        <v>21</v>
      </c>
      <c r="F198" s="249" t="s">
        <v>471</v>
      </c>
      <c r="G198" s="246"/>
      <c r="H198" s="250">
        <v>36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165</v>
      </c>
      <c r="AU198" s="256" t="s">
        <v>81</v>
      </c>
      <c r="AV198" s="12" t="s">
        <v>81</v>
      </c>
      <c r="AW198" s="12" t="s">
        <v>35</v>
      </c>
      <c r="AX198" s="12" t="s">
        <v>79</v>
      </c>
      <c r="AY198" s="256" t="s">
        <v>156</v>
      </c>
    </row>
    <row r="199" s="1" customFormat="1" ht="25.5" customHeight="1">
      <c r="B199" s="46"/>
      <c r="C199" s="233" t="s">
        <v>246</v>
      </c>
      <c r="D199" s="233" t="s">
        <v>159</v>
      </c>
      <c r="E199" s="234" t="s">
        <v>472</v>
      </c>
      <c r="F199" s="235" t="s">
        <v>473</v>
      </c>
      <c r="G199" s="236" t="s">
        <v>351</v>
      </c>
      <c r="H199" s="237">
        <v>36</v>
      </c>
      <c r="I199" s="238"/>
      <c r="J199" s="239">
        <f>ROUND(I199*H199,2)</f>
        <v>0</v>
      </c>
      <c r="K199" s="235" t="s">
        <v>326</v>
      </c>
      <c r="L199" s="72"/>
      <c r="M199" s="240" t="s">
        <v>21</v>
      </c>
      <c r="N199" s="241" t="s">
        <v>42</v>
      </c>
      <c r="O199" s="47"/>
      <c r="P199" s="242">
        <f>O199*H199</f>
        <v>0</v>
      </c>
      <c r="Q199" s="242">
        <v>0.1837</v>
      </c>
      <c r="R199" s="242">
        <f>Q199*H199</f>
        <v>6.6132</v>
      </c>
      <c r="S199" s="242">
        <v>0</v>
      </c>
      <c r="T199" s="243">
        <f>S199*H199</f>
        <v>0</v>
      </c>
      <c r="AR199" s="24" t="s">
        <v>164</v>
      </c>
      <c r="AT199" s="24" t="s">
        <v>159</v>
      </c>
      <c r="AU199" s="24" t="s">
        <v>81</v>
      </c>
      <c r="AY199" s="24" t="s">
        <v>156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24" t="s">
        <v>79</v>
      </c>
      <c r="BK199" s="244">
        <f>ROUND(I199*H199,2)</f>
        <v>0</v>
      </c>
      <c r="BL199" s="24" t="s">
        <v>164</v>
      </c>
      <c r="BM199" s="24" t="s">
        <v>474</v>
      </c>
    </row>
    <row r="200" s="13" customFormat="1">
      <c r="B200" s="257"/>
      <c r="C200" s="258"/>
      <c r="D200" s="247" t="s">
        <v>165</v>
      </c>
      <c r="E200" s="259" t="s">
        <v>21</v>
      </c>
      <c r="F200" s="260" t="s">
        <v>402</v>
      </c>
      <c r="G200" s="258"/>
      <c r="H200" s="259" t="s">
        <v>21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165</v>
      </c>
      <c r="AU200" s="266" t="s">
        <v>81</v>
      </c>
      <c r="AV200" s="13" t="s">
        <v>79</v>
      </c>
      <c r="AW200" s="13" t="s">
        <v>35</v>
      </c>
      <c r="AX200" s="13" t="s">
        <v>71</v>
      </c>
      <c r="AY200" s="266" t="s">
        <v>156</v>
      </c>
    </row>
    <row r="201" s="12" customFormat="1">
      <c r="B201" s="245"/>
      <c r="C201" s="246"/>
      <c r="D201" s="247" t="s">
        <v>165</v>
      </c>
      <c r="E201" s="248" t="s">
        <v>21</v>
      </c>
      <c r="F201" s="249" t="s">
        <v>403</v>
      </c>
      <c r="G201" s="246"/>
      <c r="H201" s="250">
        <v>36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165</v>
      </c>
      <c r="AU201" s="256" t="s">
        <v>81</v>
      </c>
      <c r="AV201" s="12" t="s">
        <v>81</v>
      </c>
      <c r="AW201" s="12" t="s">
        <v>35</v>
      </c>
      <c r="AX201" s="12" t="s">
        <v>79</v>
      </c>
      <c r="AY201" s="256" t="s">
        <v>156</v>
      </c>
    </row>
    <row r="202" s="1" customFormat="1" ht="16.5" customHeight="1">
      <c r="B202" s="46"/>
      <c r="C202" s="270" t="s">
        <v>475</v>
      </c>
      <c r="D202" s="270" t="s">
        <v>386</v>
      </c>
      <c r="E202" s="271" t="s">
        <v>476</v>
      </c>
      <c r="F202" s="272" t="s">
        <v>477</v>
      </c>
      <c r="G202" s="273" t="s">
        <v>389</v>
      </c>
      <c r="H202" s="274">
        <v>12</v>
      </c>
      <c r="I202" s="275"/>
      <c r="J202" s="276">
        <f>ROUND(I202*H202,2)</f>
        <v>0</v>
      </c>
      <c r="K202" s="272" t="s">
        <v>163</v>
      </c>
      <c r="L202" s="277"/>
      <c r="M202" s="278" t="s">
        <v>21</v>
      </c>
      <c r="N202" s="279" t="s">
        <v>42</v>
      </c>
      <c r="O202" s="47"/>
      <c r="P202" s="242">
        <f>O202*H202</f>
        <v>0</v>
      </c>
      <c r="Q202" s="242">
        <v>1</v>
      </c>
      <c r="R202" s="242">
        <f>Q202*H202</f>
        <v>12</v>
      </c>
      <c r="S202" s="242">
        <v>0</v>
      </c>
      <c r="T202" s="243">
        <f>S202*H202</f>
        <v>0</v>
      </c>
      <c r="AR202" s="24" t="s">
        <v>178</v>
      </c>
      <c r="AT202" s="24" t="s">
        <v>386</v>
      </c>
      <c r="AU202" s="24" t="s">
        <v>81</v>
      </c>
      <c r="AY202" s="24" t="s">
        <v>156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24" t="s">
        <v>79</v>
      </c>
      <c r="BK202" s="244">
        <f>ROUND(I202*H202,2)</f>
        <v>0</v>
      </c>
      <c r="BL202" s="24" t="s">
        <v>164</v>
      </c>
      <c r="BM202" s="24" t="s">
        <v>478</v>
      </c>
    </row>
    <row r="203" s="1" customFormat="1" ht="16.5" customHeight="1">
      <c r="B203" s="46"/>
      <c r="C203" s="233" t="s">
        <v>250</v>
      </c>
      <c r="D203" s="233" t="s">
        <v>159</v>
      </c>
      <c r="E203" s="234" t="s">
        <v>479</v>
      </c>
      <c r="F203" s="235" t="s">
        <v>480</v>
      </c>
      <c r="G203" s="236" t="s">
        <v>351</v>
      </c>
      <c r="H203" s="237">
        <v>36</v>
      </c>
      <c r="I203" s="238"/>
      <c r="J203" s="239">
        <f>ROUND(I203*H203,2)</f>
        <v>0</v>
      </c>
      <c r="K203" s="235" t="s">
        <v>163</v>
      </c>
      <c r="L203" s="72"/>
      <c r="M203" s="240" t="s">
        <v>21</v>
      </c>
      <c r="N203" s="241" t="s">
        <v>42</v>
      </c>
      <c r="O203" s="47"/>
      <c r="P203" s="242">
        <f>O203*H203</f>
        <v>0</v>
      </c>
      <c r="Q203" s="242">
        <v>0.10353999999999999</v>
      </c>
      <c r="R203" s="242">
        <f>Q203*H203</f>
        <v>3.7274399999999996</v>
      </c>
      <c r="S203" s="242">
        <v>0</v>
      </c>
      <c r="T203" s="243">
        <f>S203*H203</f>
        <v>0</v>
      </c>
      <c r="AR203" s="24" t="s">
        <v>164</v>
      </c>
      <c r="AT203" s="24" t="s">
        <v>159</v>
      </c>
      <c r="AU203" s="24" t="s">
        <v>81</v>
      </c>
      <c r="AY203" s="24" t="s">
        <v>156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79</v>
      </c>
      <c r="BK203" s="244">
        <f>ROUND(I203*H203,2)</f>
        <v>0</v>
      </c>
      <c r="BL203" s="24" t="s">
        <v>164</v>
      </c>
      <c r="BM203" s="24" t="s">
        <v>481</v>
      </c>
    </row>
    <row r="204" s="12" customFormat="1">
      <c r="B204" s="245"/>
      <c r="C204" s="246"/>
      <c r="D204" s="247" t="s">
        <v>165</v>
      </c>
      <c r="E204" s="248" t="s">
        <v>21</v>
      </c>
      <c r="F204" s="249" t="s">
        <v>403</v>
      </c>
      <c r="G204" s="246"/>
      <c r="H204" s="250">
        <v>36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165</v>
      </c>
      <c r="AU204" s="256" t="s">
        <v>81</v>
      </c>
      <c r="AV204" s="12" t="s">
        <v>81</v>
      </c>
      <c r="AW204" s="12" t="s">
        <v>35</v>
      </c>
      <c r="AX204" s="12" t="s">
        <v>79</v>
      </c>
      <c r="AY204" s="256" t="s">
        <v>156</v>
      </c>
    </row>
    <row r="205" s="11" customFormat="1" ht="29.88" customHeight="1">
      <c r="B205" s="217"/>
      <c r="C205" s="218"/>
      <c r="D205" s="219" t="s">
        <v>70</v>
      </c>
      <c r="E205" s="231" t="s">
        <v>482</v>
      </c>
      <c r="F205" s="231" t="s">
        <v>483</v>
      </c>
      <c r="G205" s="218"/>
      <c r="H205" s="218"/>
      <c r="I205" s="221"/>
      <c r="J205" s="232">
        <f>BK205</f>
        <v>0</v>
      </c>
      <c r="K205" s="218"/>
      <c r="L205" s="223"/>
      <c r="M205" s="224"/>
      <c r="N205" s="225"/>
      <c r="O205" s="225"/>
      <c r="P205" s="226">
        <f>SUM(P206:P232)</f>
        <v>0</v>
      </c>
      <c r="Q205" s="225"/>
      <c r="R205" s="226">
        <f>SUM(R206:R232)</f>
        <v>36.693564010000003</v>
      </c>
      <c r="S205" s="225"/>
      <c r="T205" s="227">
        <f>SUM(T206:T232)</f>
        <v>0</v>
      </c>
      <c r="AR205" s="228" t="s">
        <v>79</v>
      </c>
      <c r="AT205" s="229" t="s">
        <v>70</v>
      </c>
      <c r="AU205" s="229" t="s">
        <v>79</v>
      </c>
      <c r="AY205" s="228" t="s">
        <v>156</v>
      </c>
      <c r="BK205" s="230">
        <f>SUM(BK206:BK232)</f>
        <v>0</v>
      </c>
    </row>
    <row r="206" s="1" customFormat="1" ht="25.5" customHeight="1">
      <c r="B206" s="46"/>
      <c r="C206" s="233" t="s">
        <v>484</v>
      </c>
      <c r="D206" s="233" t="s">
        <v>159</v>
      </c>
      <c r="E206" s="234" t="s">
        <v>485</v>
      </c>
      <c r="F206" s="235" t="s">
        <v>486</v>
      </c>
      <c r="G206" s="236" t="s">
        <v>487</v>
      </c>
      <c r="H206" s="237">
        <v>57.399999999999999</v>
      </c>
      <c r="I206" s="238"/>
      <c r="J206" s="239">
        <f>ROUND(I206*H206,2)</f>
        <v>0</v>
      </c>
      <c r="K206" s="235" t="s">
        <v>163</v>
      </c>
      <c r="L206" s="72"/>
      <c r="M206" s="240" t="s">
        <v>21</v>
      </c>
      <c r="N206" s="241" t="s">
        <v>42</v>
      </c>
      <c r="O206" s="47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AR206" s="24" t="s">
        <v>164</v>
      </c>
      <c r="AT206" s="24" t="s">
        <v>159</v>
      </c>
      <c r="AU206" s="24" t="s">
        <v>81</v>
      </c>
      <c r="AY206" s="24" t="s">
        <v>156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24" t="s">
        <v>79</v>
      </c>
      <c r="BK206" s="244">
        <f>ROUND(I206*H206,2)</f>
        <v>0</v>
      </c>
      <c r="BL206" s="24" t="s">
        <v>164</v>
      </c>
      <c r="BM206" s="24" t="s">
        <v>488</v>
      </c>
    </row>
    <row r="207" s="13" customFormat="1">
      <c r="B207" s="257"/>
      <c r="C207" s="258"/>
      <c r="D207" s="247" t="s">
        <v>165</v>
      </c>
      <c r="E207" s="259" t="s">
        <v>21</v>
      </c>
      <c r="F207" s="260" t="s">
        <v>489</v>
      </c>
      <c r="G207" s="258"/>
      <c r="H207" s="259" t="s">
        <v>21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AT207" s="266" t="s">
        <v>165</v>
      </c>
      <c r="AU207" s="266" t="s">
        <v>81</v>
      </c>
      <c r="AV207" s="13" t="s">
        <v>79</v>
      </c>
      <c r="AW207" s="13" t="s">
        <v>35</v>
      </c>
      <c r="AX207" s="13" t="s">
        <v>71</v>
      </c>
      <c r="AY207" s="266" t="s">
        <v>156</v>
      </c>
    </row>
    <row r="208" s="13" customFormat="1">
      <c r="B208" s="257"/>
      <c r="C208" s="258"/>
      <c r="D208" s="247" t="s">
        <v>165</v>
      </c>
      <c r="E208" s="259" t="s">
        <v>21</v>
      </c>
      <c r="F208" s="260" t="s">
        <v>490</v>
      </c>
      <c r="G208" s="258"/>
      <c r="H208" s="259" t="s">
        <v>21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AT208" s="266" t="s">
        <v>165</v>
      </c>
      <c r="AU208" s="266" t="s">
        <v>81</v>
      </c>
      <c r="AV208" s="13" t="s">
        <v>79</v>
      </c>
      <c r="AW208" s="13" t="s">
        <v>35</v>
      </c>
      <c r="AX208" s="13" t="s">
        <v>71</v>
      </c>
      <c r="AY208" s="266" t="s">
        <v>156</v>
      </c>
    </row>
    <row r="209" s="12" customFormat="1">
      <c r="B209" s="245"/>
      <c r="C209" s="246"/>
      <c r="D209" s="247" t="s">
        <v>165</v>
      </c>
      <c r="E209" s="248" t="s">
        <v>21</v>
      </c>
      <c r="F209" s="249" t="s">
        <v>491</v>
      </c>
      <c r="G209" s="246"/>
      <c r="H209" s="250">
        <v>57.399999999999999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165</v>
      </c>
      <c r="AU209" s="256" t="s">
        <v>81</v>
      </c>
      <c r="AV209" s="12" t="s">
        <v>81</v>
      </c>
      <c r="AW209" s="12" t="s">
        <v>35</v>
      </c>
      <c r="AX209" s="12" t="s">
        <v>79</v>
      </c>
      <c r="AY209" s="256" t="s">
        <v>156</v>
      </c>
    </row>
    <row r="210" s="1" customFormat="1" ht="16.5" customHeight="1">
      <c r="B210" s="46"/>
      <c r="C210" s="233" t="s">
        <v>256</v>
      </c>
      <c r="D210" s="233" t="s">
        <v>159</v>
      </c>
      <c r="E210" s="234" t="s">
        <v>492</v>
      </c>
      <c r="F210" s="235" t="s">
        <v>493</v>
      </c>
      <c r="G210" s="236" t="s">
        <v>487</v>
      </c>
      <c r="H210" s="237">
        <v>19</v>
      </c>
      <c r="I210" s="238"/>
      <c r="J210" s="239">
        <f>ROUND(I210*H210,2)</f>
        <v>0</v>
      </c>
      <c r="K210" s="235" t="s">
        <v>163</v>
      </c>
      <c r="L210" s="72"/>
      <c r="M210" s="240" t="s">
        <v>21</v>
      </c>
      <c r="N210" s="241" t="s">
        <v>42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164</v>
      </c>
      <c r="AT210" s="24" t="s">
        <v>159</v>
      </c>
      <c r="AU210" s="24" t="s">
        <v>81</v>
      </c>
      <c r="AY210" s="24" t="s">
        <v>156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79</v>
      </c>
      <c r="BK210" s="244">
        <f>ROUND(I210*H210,2)</f>
        <v>0</v>
      </c>
      <c r="BL210" s="24" t="s">
        <v>164</v>
      </c>
      <c r="BM210" s="24" t="s">
        <v>494</v>
      </c>
    </row>
    <row r="211" s="12" customFormat="1">
      <c r="B211" s="245"/>
      <c r="C211" s="246"/>
      <c r="D211" s="247" t="s">
        <v>165</v>
      </c>
      <c r="E211" s="248" t="s">
        <v>21</v>
      </c>
      <c r="F211" s="249" t="s">
        <v>495</v>
      </c>
      <c r="G211" s="246"/>
      <c r="H211" s="250">
        <v>19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165</v>
      </c>
      <c r="AU211" s="256" t="s">
        <v>81</v>
      </c>
      <c r="AV211" s="12" t="s">
        <v>81</v>
      </c>
      <c r="AW211" s="12" t="s">
        <v>35</v>
      </c>
      <c r="AX211" s="12" t="s">
        <v>79</v>
      </c>
      <c r="AY211" s="256" t="s">
        <v>156</v>
      </c>
    </row>
    <row r="212" s="1" customFormat="1" ht="16.5" customHeight="1">
      <c r="B212" s="46"/>
      <c r="C212" s="233" t="s">
        <v>496</v>
      </c>
      <c r="D212" s="233" t="s">
        <v>159</v>
      </c>
      <c r="E212" s="234" t="s">
        <v>497</v>
      </c>
      <c r="F212" s="235" t="s">
        <v>498</v>
      </c>
      <c r="G212" s="236" t="s">
        <v>436</v>
      </c>
      <c r="H212" s="237">
        <v>56</v>
      </c>
      <c r="I212" s="238"/>
      <c r="J212" s="239">
        <f>ROUND(I212*H212,2)</f>
        <v>0</v>
      </c>
      <c r="K212" s="235" t="s">
        <v>163</v>
      </c>
      <c r="L212" s="72"/>
      <c r="M212" s="240" t="s">
        <v>21</v>
      </c>
      <c r="N212" s="241" t="s">
        <v>42</v>
      </c>
      <c r="O212" s="47"/>
      <c r="P212" s="242">
        <f>O212*H212</f>
        <v>0</v>
      </c>
      <c r="Q212" s="242">
        <v>0.01</v>
      </c>
      <c r="R212" s="242">
        <f>Q212*H212</f>
        <v>0.56000000000000005</v>
      </c>
      <c r="S212" s="242">
        <v>0</v>
      </c>
      <c r="T212" s="243">
        <f>S212*H212</f>
        <v>0</v>
      </c>
      <c r="AR212" s="24" t="s">
        <v>164</v>
      </c>
      <c r="AT212" s="24" t="s">
        <v>159</v>
      </c>
      <c r="AU212" s="24" t="s">
        <v>81</v>
      </c>
      <c r="AY212" s="24" t="s">
        <v>156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79</v>
      </c>
      <c r="BK212" s="244">
        <f>ROUND(I212*H212,2)</f>
        <v>0</v>
      </c>
      <c r="BL212" s="24" t="s">
        <v>164</v>
      </c>
      <c r="BM212" s="24" t="s">
        <v>499</v>
      </c>
    </row>
    <row r="213" s="12" customFormat="1">
      <c r="B213" s="245"/>
      <c r="C213" s="246"/>
      <c r="D213" s="247" t="s">
        <v>165</v>
      </c>
      <c r="E213" s="248" t="s">
        <v>21</v>
      </c>
      <c r="F213" s="249" t="s">
        <v>500</v>
      </c>
      <c r="G213" s="246"/>
      <c r="H213" s="250">
        <v>56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165</v>
      </c>
      <c r="AU213" s="256" t="s">
        <v>81</v>
      </c>
      <c r="AV213" s="12" t="s">
        <v>81</v>
      </c>
      <c r="AW213" s="12" t="s">
        <v>35</v>
      </c>
      <c r="AX213" s="12" t="s">
        <v>71</v>
      </c>
      <c r="AY213" s="256" t="s">
        <v>156</v>
      </c>
    </row>
    <row r="214" s="14" customFormat="1">
      <c r="B214" s="280"/>
      <c r="C214" s="281"/>
      <c r="D214" s="247" t="s">
        <v>165</v>
      </c>
      <c r="E214" s="282" t="s">
        <v>21</v>
      </c>
      <c r="F214" s="283" t="s">
        <v>440</v>
      </c>
      <c r="G214" s="281"/>
      <c r="H214" s="284">
        <v>56</v>
      </c>
      <c r="I214" s="285"/>
      <c r="J214" s="281"/>
      <c r="K214" s="281"/>
      <c r="L214" s="286"/>
      <c r="M214" s="287"/>
      <c r="N214" s="288"/>
      <c r="O214" s="288"/>
      <c r="P214" s="288"/>
      <c r="Q214" s="288"/>
      <c r="R214" s="288"/>
      <c r="S214" s="288"/>
      <c r="T214" s="289"/>
      <c r="AT214" s="290" t="s">
        <v>165</v>
      </c>
      <c r="AU214" s="290" t="s">
        <v>81</v>
      </c>
      <c r="AV214" s="14" t="s">
        <v>164</v>
      </c>
      <c r="AW214" s="14" t="s">
        <v>35</v>
      </c>
      <c r="AX214" s="14" t="s">
        <v>79</v>
      </c>
      <c r="AY214" s="290" t="s">
        <v>156</v>
      </c>
    </row>
    <row r="215" s="1" customFormat="1" ht="25.5" customHeight="1">
      <c r="B215" s="46"/>
      <c r="C215" s="233" t="s">
        <v>262</v>
      </c>
      <c r="D215" s="233" t="s">
        <v>159</v>
      </c>
      <c r="E215" s="234" t="s">
        <v>501</v>
      </c>
      <c r="F215" s="235" t="s">
        <v>502</v>
      </c>
      <c r="G215" s="236" t="s">
        <v>325</v>
      </c>
      <c r="H215" s="237">
        <v>3.5699999999999998</v>
      </c>
      <c r="I215" s="238"/>
      <c r="J215" s="239">
        <f>ROUND(I215*H215,2)</f>
        <v>0</v>
      </c>
      <c r="K215" s="235" t="s">
        <v>326</v>
      </c>
      <c r="L215" s="72"/>
      <c r="M215" s="240" t="s">
        <v>21</v>
      </c>
      <c r="N215" s="241" t="s">
        <v>42</v>
      </c>
      <c r="O215" s="47"/>
      <c r="P215" s="242">
        <f>O215*H215</f>
        <v>0</v>
      </c>
      <c r="Q215" s="242">
        <v>2.2563399999999998</v>
      </c>
      <c r="R215" s="242">
        <f>Q215*H215</f>
        <v>8.0551337999999983</v>
      </c>
      <c r="S215" s="242">
        <v>0</v>
      </c>
      <c r="T215" s="243">
        <f>S215*H215</f>
        <v>0</v>
      </c>
      <c r="AR215" s="24" t="s">
        <v>164</v>
      </c>
      <c r="AT215" s="24" t="s">
        <v>159</v>
      </c>
      <c r="AU215" s="24" t="s">
        <v>81</v>
      </c>
      <c r="AY215" s="24" t="s">
        <v>156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24" t="s">
        <v>79</v>
      </c>
      <c r="BK215" s="244">
        <f>ROUND(I215*H215,2)</f>
        <v>0</v>
      </c>
      <c r="BL215" s="24" t="s">
        <v>164</v>
      </c>
      <c r="BM215" s="24" t="s">
        <v>503</v>
      </c>
    </row>
    <row r="216" s="13" customFormat="1">
      <c r="B216" s="257"/>
      <c r="C216" s="258"/>
      <c r="D216" s="247" t="s">
        <v>165</v>
      </c>
      <c r="E216" s="259" t="s">
        <v>21</v>
      </c>
      <c r="F216" s="260" t="s">
        <v>504</v>
      </c>
      <c r="G216" s="258"/>
      <c r="H216" s="259" t="s">
        <v>21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AT216" s="266" t="s">
        <v>165</v>
      </c>
      <c r="AU216" s="266" t="s">
        <v>81</v>
      </c>
      <c r="AV216" s="13" t="s">
        <v>79</v>
      </c>
      <c r="AW216" s="13" t="s">
        <v>35</v>
      </c>
      <c r="AX216" s="13" t="s">
        <v>71</v>
      </c>
      <c r="AY216" s="266" t="s">
        <v>156</v>
      </c>
    </row>
    <row r="217" s="12" customFormat="1">
      <c r="B217" s="245"/>
      <c r="C217" s="246"/>
      <c r="D217" s="247" t="s">
        <v>165</v>
      </c>
      <c r="E217" s="248" t="s">
        <v>21</v>
      </c>
      <c r="F217" s="249" t="s">
        <v>505</v>
      </c>
      <c r="G217" s="246"/>
      <c r="H217" s="250">
        <v>3.5699999999999998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165</v>
      </c>
      <c r="AU217" s="256" t="s">
        <v>81</v>
      </c>
      <c r="AV217" s="12" t="s">
        <v>81</v>
      </c>
      <c r="AW217" s="12" t="s">
        <v>35</v>
      </c>
      <c r="AX217" s="12" t="s">
        <v>79</v>
      </c>
      <c r="AY217" s="256" t="s">
        <v>156</v>
      </c>
    </row>
    <row r="218" s="1" customFormat="1" ht="25.5" customHeight="1">
      <c r="B218" s="46"/>
      <c r="C218" s="233" t="s">
        <v>506</v>
      </c>
      <c r="D218" s="233" t="s">
        <v>159</v>
      </c>
      <c r="E218" s="234" t="s">
        <v>507</v>
      </c>
      <c r="F218" s="235" t="s">
        <v>508</v>
      </c>
      <c r="G218" s="236" t="s">
        <v>325</v>
      </c>
      <c r="H218" s="237">
        <v>3.5699999999999998</v>
      </c>
      <c r="I218" s="238"/>
      <c r="J218" s="239">
        <f>ROUND(I218*H218,2)</f>
        <v>0</v>
      </c>
      <c r="K218" s="235" t="s">
        <v>326</v>
      </c>
      <c r="L218" s="72"/>
      <c r="M218" s="240" t="s">
        <v>21</v>
      </c>
      <c r="N218" s="241" t="s">
        <v>42</v>
      </c>
      <c r="O218" s="47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AR218" s="24" t="s">
        <v>164</v>
      </c>
      <c r="AT218" s="24" t="s">
        <v>159</v>
      </c>
      <c r="AU218" s="24" t="s">
        <v>81</v>
      </c>
      <c r="AY218" s="24" t="s">
        <v>156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79</v>
      </c>
      <c r="BK218" s="244">
        <f>ROUND(I218*H218,2)</f>
        <v>0</v>
      </c>
      <c r="BL218" s="24" t="s">
        <v>164</v>
      </c>
      <c r="BM218" s="24" t="s">
        <v>509</v>
      </c>
    </row>
    <row r="219" s="12" customFormat="1">
      <c r="B219" s="245"/>
      <c r="C219" s="246"/>
      <c r="D219" s="247" t="s">
        <v>165</v>
      </c>
      <c r="E219" s="248" t="s">
        <v>21</v>
      </c>
      <c r="F219" s="249" t="s">
        <v>510</v>
      </c>
      <c r="G219" s="246"/>
      <c r="H219" s="250">
        <v>3.5699999999999998</v>
      </c>
      <c r="I219" s="251"/>
      <c r="J219" s="246"/>
      <c r="K219" s="246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165</v>
      </c>
      <c r="AU219" s="256" t="s">
        <v>81</v>
      </c>
      <c r="AV219" s="12" t="s">
        <v>81</v>
      </c>
      <c r="AW219" s="12" t="s">
        <v>35</v>
      </c>
      <c r="AX219" s="12" t="s">
        <v>79</v>
      </c>
      <c r="AY219" s="256" t="s">
        <v>156</v>
      </c>
    </row>
    <row r="220" s="1" customFormat="1" ht="16.5" customHeight="1">
      <c r="B220" s="46"/>
      <c r="C220" s="233" t="s">
        <v>277</v>
      </c>
      <c r="D220" s="233" t="s">
        <v>159</v>
      </c>
      <c r="E220" s="234" t="s">
        <v>511</v>
      </c>
      <c r="F220" s="235" t="s">
        <v>512</v>
      </c>
      <c r="G220" s="236" t="s">
        <v>351</v>
      </c>
      <c r="H220" s="237">
        <v>9.4079999999999995</v>
      </c>
      <c r="I220" s="238"/>
      <c r="J220" s="239">
        <f>ROUND(I220*H220,2)</f>
        <v>0</v>
      </c>
      <c r="K220" s="235" t="s">
        <v>326</v>
      </c>
      <c r="L220" s="72"/>
      <c r="M220" s="240" t="s">
        <v>21</v>
      </c>
      <c r="N220" s="241" t="s">
        <v>42</v>
      </c>
      <c r="O220" s="47"/>
      <c r="P220" s="242">
        <f>O220*H220</f>
        <v>0</v>
      </c>
      <c r="Q220" s="242">
        <v>0.013520000000000001</v>
      </c>
      <c r="R220" s="242">
        <f>Q220*H220</f>
        <v>0.12719616</v>
      </c>
      <c r="S220" s="242">
        <v>0</v>
      </c>
      <c r="T220" s="243">
        <f>S220*H220</f>
        <v>0</v>
      </c>
      <c r="AR220" s="24" t="s">
        <v>164</v>
      </c>
      <c r="AT220" s="24" t="s">
        <v>159</v>
      </c>
      <c r="AU220" s="24" t="s">
        <v>81</v>
      </c>
      <c r="AY220" s="24" t="s">
        <v>156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24" t="s">
        <v>79</v>
      </c>
      <c r="BK220" s="244">
        <f>ROUND(I220*H220,2)</f>
        <v>0</v>
      </c>
      <c r="BL220" s="24" t="s">
        <v>164</v>
      </c>
      <c r="BM220" s="24" t="s">
        <v>513</v>
      </c>
    </row>
    <row r="221" s="13" customFormat="1">
      <c r="B221" s="257"/>
      <c r="C221" s="258"/>
      <c r="D221" s="247" t="s">
        <v>165</v>
      </c>
      <c r="E221" s="259" t="s">
        <v>21</v>
      </c>
      <c r="F221" s="260" t="s">
        <v>504</v>
      </c>
      <c r="G221" s="258"/>
      <c r="H221" s="259" t="s">
        <v>21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AT221" s="266" t="s">
        <v>165</v>
      </c>
      <c r="AU221" s="266" t="s">
        <v>81</v>
      </c>
      <c r="AV221" s="13" t="s">
        <v>79</v>
      </c>
      <c r="AW221" s="13" t="s">
        <v>35</v>
      </c>
      <c r="AX221" s="13" t="s">
        <v>71</v>
      </c>
      <c r="AY221" s="266" t="s">
        <v>156</v>
      </c>
    </row>
    <row r="222" s="12" customFormat="1">
      <c r="B222" s="245"/>
      <c r="C222" s="246"/>
      <c r="D222" s="247" t="s">
        <v>165</v>
      </c>
      <c r="E222" s="248" t="s">
        <v>21</v>
      </c>
      <c r="F222" s="249" t="s">
        <v>514</v>
      </c>
      <c r="G222" s="246"/>
      <c r="H222" s="250">
        <v>9.4079999999999995</v>
      </c>
      <c r="I222" s="251"/>
      <c r="J222" s="246"/>
      <c r="K222" s="246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165</v>
      </c>
      <c r="AU222" s="256" t="s">
        <v>81</v>
      </c>
      <c r="AV222" s="12" t="s">
        <v>81</v>
      </c>
      <c r="AW222" s="12" t="s">
        <v>35</v>
      </c>
      <c r="AX222" s="12" t="s">
        <v>79</v>
      </c>
      <c r="AY222" s="256" t="s">
        <v>156</v>
      </c>
    </row>
    <row r="223" s="1" customFormat="1" ht="16.5" customHeight="1">
      <c r="B223" s="46"/>
      <c r="C223" s="233" t="s">
        <v>515</v>
      </c>
      <c r="D223" s="233" t="s">
        <v>159</v>
      </c>
      <c r="E223" s="234" t="s">
        <v>516</v>
      </c>
      <c r="F223" s="235" t="s">
        <v>517</v>
      </c>
      <c r="G223" s="236" t="s">
        <v>351</v>
      </c>
      <c r="H223" s="237">
        <v>9.4079999999999995</v>
      </c>
      <c r="I223" s="238"/>
      <c r="J223" s="239">
        <f>ROUND(I223*H223,2)</f>
        <v>0</v>
      </c>
      <c r="K223" s="235" t="s">
        <v>326</v>
      </c>
      <c r="L223" s="72"/>
      <c r="M223" s="240" t="s">
        <v>21</v>
      </c>
      <c r="N223" s="241" t="s">
        <v>42</v>
      </c>
      <c r="O223" s="47"/>
      <c r="P223" s="242">
        <f>O223*H223</f>
        <v>0</v>
      </c>
      <c r="Q223" s="242">
        <v>0</v>
      </c>
      <c r="R223" s="242">
        <f>Q223*H223</f>
        <v>0</v>
      </c>
      <c r="S223" s="242">
        <v>0</v>
      </c>
      <c r="T223" s="243">
        <f>S223*H223</f>
        <v>0</v>
      </c>
      <c r="AR223" s="24" t="s">
        <v>164</v>
      </c>
      <c r="AT223" s="24" t="s">
        <v>159</v>
      </c>
      <c r="AU223" s="24" t="s">
        <v>81</v>
      </c>
      <c r="AY223" s="24" t="s">
        <v>156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24" t="s">
        <v>79</v>
      </c>
      <c r="BK223" s="244">
        <f>ROUND(I223*H223,2)</f>
        <v>0</v>
      </c>
      <c r="BL223" s="24" t="s">
        <v>164</v>
      </c>
      <c r="BM223" s="24" t="s">
        <v>518</v>
      </c>
    </row>
    <row r="224" s="1" customFormat="1" ht="16.5" customHeight="1">
      <c r="B224" s="46"/>
      <c r="C224" s="233" t="s">
        <v>284</v>
      </c>
      <c r="D224" s="233" t="s">
        <v>159</v>
      </c>
      <c r="E224" s="234" t="s">
        <v>519</v>
      </c>
      <c r="F224" s="235" t="s">
        <v>520</v>
      </c>
      <c r="G224" s="236" t="s">
        <v>389</v>
      </c>
      <c r="H224" s="237">
        <v>0.26500000000000001</v>
      </c>
      <c r="I224" s="238"/>
      <c r="J224" s="239">
        <f>ROUND(I224*H224,2)</f>
        <v>0</v>
      </c>
      <c r="K224" s="235" t="s">
        <v>326</v>
      </c>
      <c r="L224" s="72"/>
      <c r="M224" s="240" t="s">
        <v>21</v>
      </c>
      <c r="N224" s="241" t="s">
        <v>42</v>
      </c>
      <c r="O224" s="47"/>
      <c r="P224" s="242">
        <f>O224*H224</f>
        <v>0</v>
      </c>
      <c r="Q224" s="242">
        <v>1.06277</v>
      </c>
      <c r="R224" s="242">
        <f>Q224*H224</f>
        <v>0.28163405000000002</v>
      </c>
      <c r="S224" s="242">
        <v>0</v>
      </c>
      <c r="T224" s="243">
        <f>S224*H224</f>
        <v>0</v>
      </c>
      <c r="AR224" s="24" t="s">
        <v>164</v>
      </c>
      <c r="AT224" s="24" t="s">
        <v>159</v>
      </c>
      <c r="AU224" s="24" t="s">
        <v>81</v>
      </c>
      <c r="AY224" s="24" t="s">
        <v>156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24" t="s">
        <v>79</v>
      </c>
      <c r="BK224" s="244">
        <f>ROUND(I224*H224,2)</f>
        <v>0</v>
      </c>
      <c r="BL224" s="24" t="s">
        <v>164</v>
      </c>
      <c r="BM224" s="24" t="s">
        <v>521</v>
      </c>
    </row>
    <row r="225" s="13" customFormat="1">
      <c r="B225" s="257"/>
      <c r="C225" s="258"/>
      <c r="D225" s="247" t="s">
        <v>165</v>
      </c>
      <c r="E225" s="259" t="s">
        <v>21</v>
      </c>
      <c r="F225" s="260" t="s">
        <v>504</v>
      </c>
      <c r="G225" s="258"/>
      <c r="H225" s="259" t="s">
        <v>21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165</v>
      </c>
      <c r="AU225" s="266" t="s">
        <v>81</v>
      </c>
      <c r="AV225" s="13" t="s">
        <v>79</v>
      </c>
      <c r="AW225" s="13" t="s">
        <v>35</v>
      </c>
      <c r="AX225" s="13" t="s">
        <v>71</v>
      </c>
      <c r="AY225" s="266" t="s">
        <v>156</v>
      </c>
    </row>
    <row r="226" s="12" customFormat="1">
      <c r="B226" s="245"/>
      <c r="C226" s="246"/>
      <c r="D226" s="247" t="s">
        <v>165</v>
      </c>
      <c r="E226" s="248" t="s">
        <v>21</v>
      </c>
      <c r="F226" s="249" t="s">
        <v>522</v>
      </c>
      <c r="G226" s="246"/>
      <c r="H226" s="250">
        <v>0.26500000000000001</v>
      </c>
      <c r="I226" s="251"/>
      <c r="J226" s="246"/>
      <c r="K226" s="246"/>
      <c r="L226" s="252"/>
      <c r="M226" s="253"/>
      <c r="N226" s="254"/>
      <c r="O226" s="254"/>
      <c r="P226" s="254"/>
      <c r="Q226" s="254"/>
      <c r="R226" s="254"/>
      <c r="S226" s="254"/>
      <c r="T226" s="255"/>
      <c r="AT226" s="256" t="s">
        <v>165</v>
      </c>
      <c r="AU226" s="256" t="s">
        <v>81</v>
      </c>
      <c r="AV226" s="12" t="s">
        <v>81</v>
      </c>
      <c r="AW226" s="12" t="s">
        <v>35</v>
      </c>
      <c r="AX226" s="12" t="s">
        <v>79</v>
      </c>
      <c r="AY226" s="256" t="s">
        <v>156</v>
      </c>
    </row>
    <row r="227" s="1" customFormat="1" ht="16.5" customHeight="1">
      <c r="B227" s="46"/>
      <c r="C227" s="233" t="s">
        <v>428</v>
      </c>
      <c r="D227" s="233" t="s">
        <v>159</v>
      </c>
      <c r="E227" s="234" t="s">
        <v>523</v>
      </c>
      <c r="F227" s="235" t="s">
        <v>524</v>
      </c>
      <c r="G227" s="236" t="s">
        <v>325</v>
      </c>
      <c r="H227" s="237">
        <v>12.810000000000001</v>
      </c>
      <c r="I227" s="238"/>
      <c r="J227" s="239">
        <f>ROUND(I227*H227,2)</f>
        <v>0</v>
      </c>
      <c r="K227" s="235" t="s">
        <v>163</v>
      </c>
      <c r="L227" s="72"/>
      <c r="M227" s="240" t="s">
        <v>21</v>
      </c>
      <c r="N227" s="241" t="s">
        <v>42</v>
      </c>
      <c r="O227" s="47"/>
      <c r="P227" s="242">
        <f>O227*H227</f>
        <v>0</v>
      </c>
      <c r="Q227" s="242">
        <v>2.1600000000000001</v>
      </c>
      <c r="R227" s="242">
        <f>Q227*H227</f>
        <v>27.669600000000003</v>
      </c>
      <c r="S227" s="242">
        <v>0</v>
      </c>
      <c r="T227" s="243">
        <f>S227*H227</f>
        <v>0</v>
      </c>
      <c r="AR227" s="24" t="s">
        <v>164</v>
      </c>
      <c r="AT227" s="24" t="s">
        <v>159</v>
      </c>
      <c r="AU227" s="24" t="s">
        <v>81</v>
      </c>
      <c r="AY227" s="24" t="s">
        <v>156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24" t="s">
        <v>79</v>
      </c>
      <c r="BK227" s="244">
        <f>ROUND(I227*H227,2)</f>
        <v>0</v>
      </c>
      <c r="BL227" s="24" t="s">
        <v>164</v>
      </c>
      <c r="BM227" s="24" t="s">
        <v>525</v>
      </c>
    </row>
    <row r="228" s="13" customFormat="1">
      <c r="B228" s="257"/>
      <c r="C228" s="258"/>
      <c r="D228" s="247" t="s">
        <v>165</v>
      </c>
      <c r="E228" s="259" t="s">
        <v>21</v>
      </c>
      <c r="F228" s="260" t="s">
        <v>341</v>
      </c>
      <c r="G228" s="258"/>
      <c r="H228" s="259" t="s">
        <v>21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AT228" s="266" t="s">
        <v>165</v>
      </c>
      <c r="AU228" s="266" t="s">
        <v>81</v>
      </c>
      <c r="AV228" s="13" t="s">
        <v>79</v>
      </c>
      <c r="AW228" s="13" t="s">
        <v>35</v>
      </c>
      <c r="AX228" s="13" t="s">
        <v>71</v>
      </c>
      <c r="AY228" s="266" t="s">
        <v>156</v>
      </c>
    </row>
    <row r="229" s="12" customFormat="1">
      <c r="B229" s="245"/>
      <c r="C229" s="246"/>
      <c r="D229" s="247" t="s">
        <v>165</v>
      </c>
      <c r="E229" s="248" t="s">
        <v>21</v>
      </c>
      <c r="F229" s="249" t="s">
        <v>526</v>
      </c>
      <c r="G229" s="246"/>
      <c r="H229" s="250">
        <v>7.7110000000000003</v>
      </c>
      <c r="I229" s="251"/>
      <c r="J229" s="246"/>
      <c r="K229" s="246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165</v>
      </c>
      <c r="AU229" s="256" t="s">
        <v>81</v>
      </c>
      <c r="AV229" s="12" t="s">
        <v>81</v>
      </c>
      <c r="AW229" s="12" t="s">
        <v>35</v>
      </c>
      <c r="AX229" s="12" t="s">
        <v>71</v>
      </c>
      <c r="AY229" s="256" t="s">
        <v>156</v>
      </c>
    </row>
    <row r="230" s="12" customFormat="1">
      <c r="B230" s="245"/>
      <c r="C230" s="246"/>
      <c r="D230" s="247" t="s">
        <v>165</v>
      </c>
      <c r="E230" s="248" t="s">
        <v>21</v>
      </c>
      <c r="F230" s="249" t="s">
        <v>527</v>
      </c>
      <c r="G230" s="246"/>
      <c r="H230" s="250">
        <v>3.5699999999999998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165</v>
      </c>
      <c r="AU230" s="256" t="s">
        <v>81</v>
      </c>
      <c r="AV230" s="12" t="s">
        <v>81</v>
      </c>
      <c r="AW230" s="12" t="s">
        <v>35</v>
      </c>
      <c r="AX230" s="12" t="s">
        <v>71</v>
      </c>
      <c r="AY230" s="256" t="s">
        <v>156</v>
      </c>
    </row>
    <row r="231" s="13" customFormat="1">
      <c r="B231" s="257"/>
      <c r="C231" s="258"/>
      <c r="D231" s="247" t="s">
        <v>165</v>
      </c>
      <c r="E231" s="259" t="s">
        <v>21</v>
      </c>
      <c r="F231" s="260" t="s">
        <v>528</v>
      </c>
      <c r="G231" s="258"/>
      <c r="H231" s="259" t="s">
        <v>21</v>
      </c>
      <c r="I231" s="261"/>
      <c r="J231" s="258"/>
      <c r="K231" s="258"/>
      <c r="L231" s="262"/>
      <c r="M231" s="263"/>
      <c r="N231" s="264"/>
      <c r="O231" s="264"/>
      <c r="P231" s="264"/>
      <c r="Q231" s="264"/>
      <c r="R231" s="264"/>
      <c r="S231" s="264"/>
      <c r="T231" s="265"/>
      <c r="AT231" s="266" t="s">
        <v>165</v>
      </c>
      <c r="AU231" s="266" t="s">
        <v>81</v>
      </c>
      <c r="AV231" s="13" t="s">
        <v>79</v>
      </c>
      <c r="AW231" s="13" t="s">
        <v>35</v>
      </c>
      <c r="AX231" s="13" t="s">
        <v>71</v>
      </c>
      <c r="AY231" s="266" t="s">
        <v>156</v>
      </c>
    </row>
    <row r="232" s="12" customFormat="1">
      <c r="B232" s="245"/>
      <c r="C232" s="246"/>
      <c r="D232" s="247" t="s">
        <v>165</v>
      </c>
      <c r="E232" s="248" t="s">
        <v>21</v>
      </c>
      <c r="F232" s="249" t="s">
        <v>529</v>
      </c>
      <c r="G232" s="246"/>
      <c r="H232" s="250">
        <v>1.5289999999999999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165</v>
      </c>
      <c r="AU232" s="256" t="s">
        <v>81</v>
      </c>
      <c r="AV232" s="12" t="s">
        <v>81</v>
      </c>
      <c r="AW232" s="12" t="s">
        <v>35</v>
      </c>
      <c r="AX232" s="12" t="s">
        <v>71</v>
      </c>
      <c r="AY232" s="256" t="s">
        <v>156</v>
      </c>
    </row>
    <row r="233" s="11" customFormat="1" ht="29.88" customHeight="1">
      <c r="B233" s="217"/>
      <c r="C233" s="218"/>
      <c r="D233" s="219" t="s">
        <v>70</v>
      </c>
      <c r="E233" s="231" t="s">
        <v>178</v>
      </c>
      <c r="F233" s="231" t="s">
        <v>530</v>
      </c>
      <c r="G233" s="218"/>
      <c r="H233" s="218"/>
      <c r="I233" s="221"/>
      <c r="J233" s="232">
        <f>BK233</f>
        <v>0</v>
      </c>
      <c r="K233" s="218"/>
      <c r="L233" s="223"/>
      <c r="M233" s="224"/>
      <c r="N233" s="225"/>
      <c r="O233" s="225"/>
      <c r="P233" s="226">
        <f>SUM(P234:P269)</f>
        <v>0</v>
      </c>
      <c r="Q233" s="225"/>
      <c r="R233" s="226">
        <f>SUM(R234:R269)</f>
        <v>0.83211000000000002</v>
      </c>
      <c r="S233" s="225"/>
      <c r="T233" s="227">
        <f>SUM(T234:T269)</f>
        <v>0</v>
      </c>
      <c r="AR233" s="228" t="s">
        <v>79</v>
      </c>
      <c r="AT233" s="229" t="s">
        <v>70</v>
      </c>
      <c r="AU233" s="229" t="s">
        <v>79</v>
      </c>
      <c r="AY233" s="228" t="s">
        <v>156</v>
      </c>
      <c r="BK233" s="230">
        <f>SUM(BK234:BK269)</f>
        <v>0</v>
      </c>
    </row>
    <row r="234" s="1" customFormat="1" ht="16.5" customHeight="1">
      <c r="B234" s="46"/>
      <c r="C234" s="233" t="s">
        <v>288</v>
      </c>
      <c r="D234" s="233" t="s">
        <v>159</v>
      </c>
      <c r="E234" s="234" t="s">
        <v>531</v>
      </c>
      <c r="F234" s="235" t="s">
        <v>532</v>
      </c>
      <c r="G234" s="236" t="s">
        <v>487</v>
      </c>
      <c r="H234" s="237">
        <v>8</v>
      </c>
      <c r="I234" s="238"/>
      <c r="J234" s="239">
        <f>ROUND(I234*H234,2)</f>
        <v>0</v>
      </c>
      <c r="K234" s="235" t="s">
        <v>326</v>
      </c>
      <c r="L234" s="72"/>
      <c r="M234" s="240" t="s">
        <v>21</v>
      </c>
      <c r="N234" s="241" t="s">
        <v>42</v>
      </c>
      <c r="O234" s="47"/>
      <c r="P234" s="242">
        <f>O234*H234</f>
        <v>0</v>
      </c>
      <c r="Q234" s="242">
        <v>0.0012800000000000001</v>
      </c>
      <c r="R234" s="242">
        <f>Q234*H234</f>
        <v>0.010240000000000001</v>
      </c>
      <c r="S234" s="242">
        <v>0</v>
      </c>
      <c r="T234" s="243">
        <f>S234*H234</f>
        <v>0</v>
      </c>
      <c r="AR234" s="24" t="s">
        <v>164</v>
      </c>
      <c r="AT234" s="24" t="s">
        <v>159</v>
      </c>
      <c r="AU234" s="24" t="s">
        <v>81</v>
      </c>
      <c r="AY234" s="24" t="s">
        <v>156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24" t="s">
        <v>79</v>
      </c>
      <c r="BK234" s="244">
        <f>ROUND(I234*H234,2)</f>
        <v>0</v>
      </c>
      <c r="BL234" s="24" t="s">
        <v>164</v>
      </c>
      <c r="BM234" s="24" t="s">
        <v>533</v>
      </c>
    </row>
    <row r="235" s="13" customFormat="1">
      <c r="B235" s="257"/>
      <c r="C235" s="258"/>
      <c r="D235" s="247" t="s">
        <v>165</v>
      </c>
      <c r="E235" s="259" t="s">
        <v>21</v>
      </c>
      <c r="F235" s="260" t="s">
        <v>534</v>
      </c>
      <c r="G235" s="258"/>
      <c r="H235" s="259" t="s">
        <v>21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AT235" s="266" t="s">
        <v>165</v>
      </c>
      <c r="AU235" s="266" t="s">
        <v>81</v>
      </c>
      <c r="AV235" s="13" t="s">
        <v>79</v>
      </c>
      <c r="AW235" s="13" t="s">
        <v>35</v>
      </c>
      <c r="AX235" s="13" t="s">
        <v>71</v>
      </c>
      <c r="AY235" s="266" t="s">
        <v>156</v>
      </c>
    </row>
    <row r="236" s="12" customFormat="1">
      <c r="B236" s="245"/>
      <c r="C236" s="246"/>
      <c r="D236" s="247" t="s">
        <v>165</v>
      </c>
      <c r="E236" s="248" t="s">
        <v>21</v>
      </c>
      <c r="F236" s="249" t="s">
        <v>535</v>
      </c>
      <c r="G236" s="246"/>
      <c r="H236" s="250">
        <v>8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165</v>
      </c>
      <c r="AU236" s="256" t="s">
        <v>81</v>
      </c>
      <c r="AV236" s="12" t="s">
        <v>81</v>
      </c>
      <c r="AW236" s="12" t="s">
        <v>35</v>
      </c>
      <c r="AX236" s="12" t="s">
        <v>79</v>
      </c>
      <c r="AY236" s="256" t="s">
        <v>156</v>
      </c>
    </row>
    <row r="237" s="1" customFormat="1" ht="16.5" customHeight="1">
      <c r="B237" s="46"/>
      <c r="C237" s="233" t="s">
        <v>536</v>
      </c>
      <c r="D237" s="233" t="s">
        <v>159</v>
      </c>
      <c r="E237" s="234" t="s">
        <v>537</v>
      </c>
      <c r="F237" s="235" t="s">
        <v>538</v>
      </c>
      <c r="G237" s="236" t="s">
        <v>487</v>
      </c>
      <c r="H237" s="237">
        <v>30</v>
      </c>
      <c r="I237" s="238"/>
      <c r="J237" s="239">
        <f>ROUND(I237*H237,2)</f>
        <v>0</v>
      </c>
      <c r="K237" s="235" t="s">
        <v>326</v>
      </c>
      <c r="L237" s="72"/>
      <c r="M237" s="240" t="s">
        <v>21</v>
      </c>
      <c r="N237" s="241" t="s">
        <v>42</v>
      </c>
      <c r="O237" s="47"/>
      <c r="P237" s="242">
        <f>O237*H237</f>
        <v>0</v>
      </c>
      <c r="Q237" s="242">
        <v>0.0017799999999999999</v>
      </c>
      <c r="R237" s="242">
        <f>Q237*H237</f>
        <v>0.053399999999999996</v>
      </c>
      <c r="S237" s="242">
        <v>0</v>
      </c>
      <c r="T237" s="243">
        <f>S237*H237</f>
        <v>0</v>
      </c>
      <c r="AR237" s="24" t="s">
        <v>164</v>
      </c>
      <c r="AT237" s="24" t="s">
        <v>159</v>
      </c>
      <c r="AU237" s="24" t="s">
        <v>81</v>
      </c>
      <c r="AY237" s="24" t="s">
        <v>156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24" t="s">
        <v>79</v>
      </c>
      <c r="BK237" s="244">
        <f>ROUND(I237*H237,2)</f>
        <v>0</v>
      </c>
      <c r="BL237" s="24" t="s">
        <v>164</v>
      </c>
      <c r="BM237" s="24" t="s">
        <v>539</v>
      </c>
    </row>
    <row r="238" s="13" customFormat="1">
      <c r="B238" s="257"/>
      <c r="C238" s="258"/>
      <c r="D238" s="247" t="s">
        <v>165</v>
      </c>
      <c r="E238" s="259" t="s">
        <v>21</v>
      </c>
      <c r="F238" s="260" t="s">
        <v>534</v>
      </c>
      <c r="G238" s="258"/>
      <c r="H238" s="259" t="s">
        <v>21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AT238" s="266" t="s">
        <v>165</v>
      </c>
      <c r="AU238" s="266" t="s">
        <v>81</v>
      </c>
      <c r="AV238" s="13" t="s">
        <v>79</v>
      </c>
      <c r="AW238" s="13" t="s">
        <v>35</v>
      </c>
      <c r="AX238" s="13" t="s">
        <v>71</v>
      </c>
      <c r="AY238" s="266" t="s">
        <v>156</v>
      </c>
    </row>
    <row r="239" s="12" customFormat="1">
      <c r="B239" s="245"/>
      <c r="C239" s="246"/>
      <c r="D239" s="247" t="s">
        <v>165</v>
      </c>
      <c r="E239" s="248" t="s">
        <v>21</v>
      </c>
      <c r="F239" s="249" t="s">
        <v>540</v>
      </c>
      <c r="G239" s="246"/>
      <c r="H239" s="250">
        <v>30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165</v>
      </c>
      <c r="AU239" s="256" t="s">
        <v>81</v>
      </c>
      <c r="AV239" s="12" t="s">
        <v>81</v>
      </c>
      <c r="AW239" s="12" t="s">
        <v>35</v>
      </c>
      <c r="AX239" s="12" t="s">
        <v>79</v>
      </c>
      <c r="AY239" s="256" t="s">
        <v>156</v>
      </c>
    </row>
    <row r="240" s="1" customFormat="1" ht="16.5" customHeight="1">
      <c r="B240" s="46"/>
      <c r="C240" s="233" t="s">
        <v>295</v>
      </c>
      <c r="D240" s="233" t="s">
        <v>159</v>
      </c>
      <c r="E240" s="234" t="s">
        <v>541</v>
      </c>
      <c r="F240" s="235" t="s">
        <v>542</v>
      </c>
      <c r="G240" s="236" t="s">
        <v>487</v>
      </c>
      <c r="H240" s="237">
        <v>66</v>
      </c>
      <c r="I240" s="238"/>
      <c r="J240" s="239">
        <f>ROUND(I240*H240,2)</f>
        <v>0</v>
      </c>
      <c r="K240" s="235" t="s">
        <v>326</v>
      </c>
      <c r="L240" s="72"/>
      <c r="M240" s="240" t="s">
        <v>21</v>
      </c>
      <c r="N240" s="241" t="s">
        <v>42</v>
      </c>
      <c r="O240" s="47"/>
      <c r="P240" s="242">
        <f>O240*H240</f>
        <v>0</v>
      </c>
      <c r="Q240" s="242">
        <v>0.0027399999999999998</v>
      </c>
      <c r="R240" s="242">
        <f>Q240*H240</f>
        <v>0.18084</v>
      </c>
      <c r="S240" s="242">
        <v>0</v>
      </c>
      <c r="T240" s="243">
        <f>S240*H240</f>
        <v>0</v>
      </c>
      <c r="AR240" s="24" t="s">
        <v>164</v>
      </c>
      <c r="AT240" s="24" t="s">
        <v>159</v>
      </c>
      <c r="AU240" s="24" t="s">
        <v>81</v>
      </c>
      <c r="AY240" s="24" t="s">
        <v>156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24" t="s">
        <v>79</v>
      </c>
      <c r="BK240" s="244">
        <f>ROUND(I240*H240,2)</f>
        <v>0</v>
      </c>
      <c r="BL240" s="24" t="s">
        <v>164</v>
      </c>
      <c r="BM240" s="24" t="s">
        <v>543</v>
      </c>
    </row>
    <row r="241" s="13" customFormat="1">
      <c r="B241" s="257"/>
      <c r="C241" s="258"/>
      <c r="D241" s="247" t="s">
        <v>165</v>
      </c>
      <c r="E241" s="259" t="s">
        <v>21</v>
      </c>
      <c r="F241" s="260" t="s">
        <v>544</v>
      </c>
      <c r="G241" s="258"/>
      <c r="H241" s="259" t="s">
        <v>21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AT241" s="266" t="s">
        <v>165</v>
      </c>
      <c r="AU241" s="266" t="s">
        <v>81</v>
      </c>
      <c r="AV241" s="13" t="s">
        <v>79</v>
      </c>
      <c r="AW241" s="13" t="s">
        <v>35</v>
      </c>
      <c r="AX241" s="13" t="s">
        <v>71</v>
      </c>
      <c r="AY241" s="266" t="s">
        <v>156</v>
      </c>
    </row>
    <row r="242" s="12" customFormat="1">
      <c r="B242" s="245"/>
      <c r="C242" s="246"/>
      <c r="D242" s="247" t="s">
        <v>165</v>
      </c>
      <c r="E242" s="248" t="s">
        <v>21</v>
      </c>
      <c r="F242" s="249" t="s">
        <v>545</v>
      </c>
      <c r="G242" s="246"/>
      <c r="H242" s="250">
        <v>66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165</v>
      </c>
      <c r="AU242" s="256" t="s">
        <v>81</v>
      </c>
      <c r="AV242" s="12" t="s">
        <v>81</v>
      </c>
      <c r="AW242" s="12" t="s">
        <v>35</v>
      </c>
      <c r="AX242" s="12" t="s">
        <v>79</v>
      </c>
      <c r="AY242" s="256" t="s">
        <v>156</v>
      </c>
    </row>
    <row r="243" s="1" customFormat="1" ht="16.5" customHeight="1">
      <c r="B243" s="46"/>
      <c r="C243" s="233" t="s">
        <v>546</v>
      </c>
      <c r="D243" s="233" t="s">
        <v>159</v>
      </c>
      <c r="E243" s="234" t="s">
        <v>547</v>
      </c>
      <c r="F243" s="235" t="s">
        <v>548</v>
      </c>
      <c r="G243" s="236" t="s">
        <v>436</v>
      </c>
      <c r="H243" s="237">
        <v>1</v>
      </c>
      <c r="I243" s="238"/>
      <c r="J243" s="239">
        <f>ROUND(I243*H243,2)</f>
        <v>0</v>
      </c>
      <c r="K243" s="235" t="s">
        <v>326</v>
      </c>
      <c r="L243" s="72"/>
      <c r="M243" s="240" t="s">
        <v>21</v>
      </c>
      <c r="N243" s="241" t="s">
        <v>42</v>
      </c>
      <c r="O243" s="47"/>
      <c r="P243" s="242">
        <f>O243*H243</f>
        <v>0</v>
      </c>
      <c r="Q243" s="242">
        <v>0.039059999999999998</v>
      </c>
      <c r="R243" s="242">
        <f>Q243*H243</f>
        <v>0.039059999999999998</v>
      </c>
      <c r="S243" s="242">
        <v>0</v>
      </c>
      <c r="T243" s="243">
        <f>S243*H243</f>
        <v>0</v>
      </c>
      <c r="AR243" s="24" t="s">
        <v>164</v>
      </c>
      <c r="AT243" s="24" t="s">
        <v>159</v>
      </c>
      <c r="AU243" s="24" t="s">
        <v>81</v>
      </c>
      <c r="AY243" s="24" t="s">
        <v>156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24" t="s">
        <v>79</v>
      </c>
      <c r="BK243" s="244">
        <f>ROUND(I243*H243,2)</f>
        <v>0</v>
      </c>
      <c r="BL243" s="24" t="s">
        <v>164</v>
      </c>
      <c r="BM243" s="24" t="s">
        <v>549</v>
      </c>
    </row>
    <row r="244" s="12" customFormat="1">
      <c r="B244" s="245"/>
      <c r="C244" s="246"/>
      <c r="D244" s="247" t="s">
        <v>165</v>
      </c>
      <c r="E244" s="248" t="s">
        <v>21</v>
      </c>
      <c r="F244" s="249" t="s">
        <v>550</v>
      </c>
      <c r="G244" s="246"/>
      <c r="H244" s="250">
        <v>1</v>
      </c>
      <c r="I244" s="251"/>
      <c r="J244" s="246"/>
      <c r="K244" s="246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165</v>
      </c>
      <c r="AU244" s="256" t="s">
        <v>81</v>
      </c>
      <c r="AV244" s="12" t="s">
        <v>81</v>
      </c>
      <c r="AW244" s="12" t="s">
        <v>35</v>
      </c>
      <c r="AX244" s="12" t="s">
        <v>79</v>
      </c>
      <c r="AY244" s="256" t="s">
        <v>156</v>
      </c>
    </row>
    <row r="245" s="1" customFormat="1" ht="16.5" customHeight="1">
      <c r="B245" s="46"/>
      <c r="C245" s="233" t="s">
        <v>299</v>
      </c>
      <c r="D245" s="233" t="s">
        <v>159</v>
      </c>
      <c r="E245" s="234" t="s">
        <v>551</v>
      </c>
      <c r="F245" s="235" t="s">
        <v>552</v>
      </c>
      <c r="G245" s="236" t="s">
        <v>436</v>
      </c>
      <c r="H245" s="237">
        <v>3</v>
      </c>
      <c r="I245" s="238"/>
      <c r="J245" s="239">
        <f>ROUND(I245*H245,2)</f>
        <v>0</v>
      </c>
      <c r="K245" s="235" t="s">
        <v>163</v>
      </c>
      <c r="L245" s="72"/>
      <c r="M245" s="240" t="s">
        <v>21</v>
      </c>
      <c r="N245" s="241" t="s">
        <v>42</v>
      </c>
      <c r="O245" s="47"/>
      <c r="P245" s="242">
        <f>O245*H245</f>
        <v>0</v>
      </c>
      <c r="Q245" s="242">
        <v>0.062289999999999998</v>
      </c>
      <c r="R245" s="242">
        <f>Q245*H245</f>
        <v>0.18686999999999998</v>
      </c>
      <c r="S245" s="242">
        <v>0</v>
      </c>
      <c r="T245" s="243">
        <f>S245*H245</f>
        <v>0</v>
      </c>
      <c r="AR245" s="24" t="s">
        <v>164</v>
      </c>
      <c r="AT245" s="24" t="s">
        <v>159</v>
      </c>
      <c r="AU245" s="24" t="s">
        <v>81</v>
      </c>
      <c r="AY245" s="24" t="s">
        <v>156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24" t="s">
        <v>79</v>
      </c>
      <c r="BK245" s="244">
        <f>ROUND(I245*H245,2)</f>
        <v>0</v>
      </c>
      <c r="BL245" s="24" t="s">
        <v>164</v>
      </c>
      <c r="BM245" s="24" t="s">
        <v>553</v>
      </c>
    </row>
    <row r="246" s="12" customFormat="1">
      <c r="B246" s="245"/>
      <c r="C246" s="246"/>
      <c r="D246" s="247" t="s">
        <v>165</v>
      </c>
      <c r="E246" s="248" t="s">
        <v>21</v>
      </c>
      <c r="F246" s="249" t="s">
        <v>554</v>
      </c>
      <c r="G246" s="246"/>
      <c r="H246" s="250">
        <v>3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165</v>
      </c>
      <c r="AU246" s="256" t="s">
        <v>81</v>
      </c>
      <c r="AV246" s="12" t="s">
        <v>81</v>
      </c>
      <c r="AW246" s="12" t="s">
        <v>35</v>
      </c>
      <c r="AX246" s="12" t="s">
        <v>79</v>
      </c>
      <c r="AY246" s="256" t="s">
        <v>156</v>
      </c>
    </row>
    <row r="247" s="1" customFormat="1" ht="25.5" customHeight="1">
      <c r="B247" s="46"/>
      <c r="C247" s="233" t="s">
        <v>555</v>
      </c>
      <c r="D247" s="233" t="s">
        <v>159</v>
      </c>
      <c r="E247" s="234" t="s">
        <v>556</v>
      </c>
      <c r="F247" s="235" t="s">
        <v>557</v>
      </c>
      <c r="G247" s="236" t="s">
        <v>436</v>
      </c>
      <c r="H247" s="237">
        <v>4</v>
      </c>
      <c r="I247" s="238"/>
      <c r="J247" s="239">
        <f>ROUND(I247*H247,2)</f>
        <v>0</v>
      </c>
      <c r="K247" s="235" t="s">
        <v>163</v>
      </c>
      <c r="L247" s="72"/>
      <c r="M247" s="240" t="s">
        <v>21</v>
      </c>
      <c r="N247" s="241" t="s">
        <v>42</v>
      </c>
      <c r="O247" s="47"/>
      <c r="P247" s="242">
        <f>O247*H247</f>
        <v>0</v>
      </c>
      <c r="Q247" s="242">
        <v>0.0061999999999999998</v>
      </c>
      <c r="R247" s="242">
        <f>Q247*H247</f>
        <v>0.024799999999999999</v>
      </c>
      <c r="S247" s="242">
        <v>0</v>
      </c>
      <c r="T247" s="243">
        <f>S247*H247</f>
        <v>0</v>
      </c>
      <c r="AR247" s="24" t="s">
        <v>164</v>
      </c>
      <c r="AT247" s="24" t="s">
        <v>159</v>
      </c>
      <c r="AU247" s="24" t="s">
        <v>81</v>
      </c>
      <c r="AY247" s="24" t="s">
        <v>156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24" t="s">
        <v>79</v>
      </c>
      <c r="BK247" s="244">
        <f>ROUND(I247*H247,2)</f>
        <v>0</v>
      </c>
      <c r="BL247" s="24" t="s">
        <v>164</v>
      </c>
      <c r="BM247" s="24" t="s">
        <v>558</v>
      </c>
    </row>
    <row r="248" s="12" customFormat="1">
      <c r="B248" s="245"/>
      <c r="C248" s="246"/>
      <c r="D248" s="247" t="s">
        <v>165</v>
      </c>
      <c r="E248" s="248" t="s">
        <v>21</v>
      </c>
      <c r="F248" s="249" t="s">
        <v>164</v>
      </c>
      <c r="G248" s="246"/>
      <c r="H248" s="250">
        <v>4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165</v>
      </c>
      <c r="AU248" s="256" t="s">
        <v>81</v>
      </c>
      <c r="AV248" s="12" t="s">
        <v>81</v>
      </c>
      <c r="AW248" s="12" t="s">
        <v>35</v>
      </c>
      <c r="AX248" s="12" t="s">
        <v>79</v>
      </c>
      <c r="AY248" s="256" t="s">
        <v>156</v>
      </c>
    </row>
    <row r="249" s="1" customFormat="1" ht="25.5" customHeight="1">
      <c r="B249" s="46"/>
      <c r="C249" s="233" t="s">
        <v>437</v>
      </c>
      <c r="D249" s="233" t="s">
        <v>159</v>
      </c>
      <c r="E249" s="234" t="s">
        <v>559</v>
      </c>
      <c r="F249" s="235" t="s">
        <v>560</v>
      </c>
      <c r="G249" s="236" t="s">
        <v>436</v>
      </c>
      <c r="H249" s="237">
        <v>1</v>
      </c>
      <c r="I249" s="238"/>
      <c r="J249" s="239">
        <f>ROUND(I249*H249,2)</f>
        <v>0</v>
      </c>
      <c r="K249" s="235" t="s">
        <v>163</v>
      </c>
      <c r="L249" s="72"/>
      <c r="M249" s="240" t="s">
        <v>21</v>
      </c>
      <c r="N249" s="241" t="s">
        <v>42</v>
      </c>
      <c r="O249" s="47"/>
      <c r="P249" s="242">
        <f>O249*H249</f>
        <v>0</v>
      </c>
      <c r="Q249" s="242">
        <v>0.025000000000000001</v>
      </c>
      <c r="R249" s="242">
        <f>Q249*H249</f>
        <v>0.025000000000000001</v>
      </c>
      <c r="S249" s="242">
        <v>0</v>
      </c>
      <c r="T249" s="243">
        <f>S249*H249</f>
        <v>0</v>
      </c>
      <c r="AR249" s="24" t="s">
        <v>164</v>
      </c>
      <c r="AT249" s="24" t="s">
        <v>159</v>
      </c>
      <c r="AU249" s="24" t="s">
        <v>81</v>
      </c>
      <c r="AY249" s="24" t="s">
        <v>156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24" t="s">
        <v>79</v>
      </c>
      <c r="BK249" s="244">
        <f>ROUND(I249*H249,2)</f>
        <v>0</v>
      </c>
      <c r="BL249" s="24" t="s">
        <v>164</v>
      </c>
      <c r="BM249" s="24" t="s">
        <v>561</v>
      </c>
    </row>
    <row r="250" s="12" customFormat="1">
      <c r="B250" s="245"/>
      <c r="C250" s="246"/>
      <c r="D250" s="247" t="s">
        <v>165</v>
      </c>
      <c r="E250" s="248" t="s">
        <v>21</v>
      </c>
      <c r="F250" s="249" t="s">
        <v>79</v>
      </c>
      <c r="G250" s="246"/>
      <c r="H250" s="250">
        <v>1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165</v>
      </c>
      <c r="AU250" s="256" t="s">
        <v>81</v>
      </c>
      <c r="AV250" s="12" t="s">
        <v>81</v>
      </c>
      <c r="AW250" s="12" t="s">
        <v>35</v>
      </c>
      <c r="AX250" s="12" t="s">
        <v>79</v>
      </c>
      <c r="AY250" s="256" t="s">
        <v>156</v>
      </c>
    </row>
    <row r="251" s="1" customFormat="1" ht="25.5" customHeight="1">
      <c r="B251" s="46"/>
      <c r="C251" s="233" t="s">
        <v>562</v>
      </c>
      <c r="D251" s="233" t="s">
        <v>159</v>
      </c>
      <c r="E251" s="234" t="s">
        <v>563</v>
      </c>
      <c r="F251" s="235" t="s">
        <v>564</v>
      </c>
      <c r="G251" s="236" t="s">
        <v>436</v>
      </c>
      <c r="H251" s="237">
        <v>3</v>
      </c>
      <c r="I251" s="238"/>
      <c r="J251" s="239">
        <f>ROUND(I251*H251,2)</f>
        <v>0</v>
      </c>
      <c r="K251" s="235" t="s">
        <v>163</v>
      </c>
      <c r="L251" s="72"/>
      <c r="M251" s="240" t="s">
        <v>21</v>
      </c>
      <c r="N251" s="241" t="s">
        <v>42</v>
      </c>
      <c r="O251" s="47"/>
      <c r="P251" s="242">
        <f>O251*H251</f>
        <v>0</v>
      </c>
      <c r="Q251" s="242">
        <v>0.025250000000000002</v>
      </c>
      <c r="R251" s="242">
        <f>Q251*H251</f>
        <v>0.075750000000000012</v>
      </c>
      <c r="S251" s="242">
        <v>0</v>
      </c>
      <c r="T251" s="243">
        <f>S251*H251</f>
        <v>0</v>
      </c>
      <c r="AR251" s="24" t="s">
        <v>164</v>
      </c>
      <c r="AT251" s="24" t="s">
        <v>159</v>
      </c>
      <c r="AU251" s="24" t="s">
        <v>81</v>
      </c>
      <c r="AY251" s="24" t="s">
        <v>156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24" t="s">
        <v>79</v>
      </c>
      <c r="BK251" s="244">
        <f>ROUND(I251*H251,2)</f>
        <v>0</v>
      </c>
      <c r="BL251" s="24" t="s">
        <v>164</v>
      </c>
      <c r="BM251" s="24" t="s">
        <v>565</v>
      </c>
    </row>
    <row r="252" s="12" customFormat="1">
      <c r="B252" s="245"/>
      <c r="C252" s="246"/>
      <c r="D252" s="247" t="s">
        <v>165</v>
      </c>
      <c r="E252" s="248" t="s">
        <v>21</v>
      </c>
      <c r="F252" s="249" t="s">
        <v>171</v>
      </c>
      <c r="G252" s="246"/>
      <c r="H252" s="250">
        <v>3</v>
      </c>
      <c r="I252" s="251"/>
      <c r="J252" s="246"/>
      <c r="K252" s="246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165</v>
      </c>
      <c r="AU252" s="256" t="s">
        <v>81</v>
      </c>
      <c r="AV252" s="12" t="s">
        <v>81</v>
      </c>
      <c r="AW252" s="12" t="s">
        <v>35</v>
      </c>
      <c r="AX252" s="12" t="s">
        <v>79</v>
      </c>
      <c r="AY252" s="256" t="s">
        <v>156</v>
      </c>
    </row>
    <row r="253" s="1" customFormat="1" ht="16.5" customHeight="1">
      <c r="B253" s="46"/>
      <c r="C253" s="270" t="s">
        <v>443</v>
      </c>
      <c r="D253" s="270" t="s">
        <v>386</v>
      </c>
      <c r="E253" s="271" t="s">
        <v>566</v>
      </c>
      <c r="F253" s="272" t="s">
        <v>567</v>
      </c>
      <c r="G253" s="273" t="s">
        <v>436</v>
      </c>
      <c r="H253" s="274">
        <v>7</v>
      </c>
      <c r="I253" s="275"/>
      <c r="J253" s="276">
        <f>ROUND(I253*H253,2)</f>
        <v>0</v>
      </c>
      <c r="K253" s="272" t="s">
        <v>163</v>
      </c>
      <c r="L253" s="277"/>
      <c r="M253" s="278" t="s">
        <v>21</v>
      </c>
      <c r="N253" s="279" t="s">
        <v>42</v>
      </c>
      <c r="O253" s="47"/>
      <c r="P253" s="242">
        <f>O253*H253</f>
        <v>0</v>
      </c>
      <c r="Q253" s="242">
        <v>0.025250000000000002</v>
      </c>
      <c r="R253" s="242">
        <f>Q253*H253</f>
        <v>0.17675000000000002</v>
      </c>
      <c r="S253" s="242">
        <v>0</v>
      </c>
      <c r="T253" s="243">
        <f>S253*H253</f>
        <v>0</v>
      </c>
      <c r="AR253" s="24" t="s">
        <v>178</v>
      </c>
      <c r="AT253" s="24" t="s">
        <v>386</v>
      </c>
      <c r="AU253" s="24" t="s">
        <v>81</v>
      </c>
      <c r="AY253" s="24" t="s">
        <v>156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24" t="s">
        <v>79</v>
      </c>
      <c r="BK253" s="244">
        <f>ROUND(I253*H253,2)</f>
        <v>0</v>
      </c>
      <c r="BL253" s="24" t="s">
        <v>164</v>
      </c>
      <c r="BM253" s="24" t="s">
        <v>568</v>
      </c>
    </row>
    <row r="254" s="12" customFormat="1">
      <c r="B254" s="245"/>
      <c r="C254" s="246"/>
      <c r="D254" s="247" t="s">
        <v>165</v>
      </c>
      <c r="E254" s="248" t="s">
        <v>21</v>
      </c>
      <c r="F254" s="249" t="s">
        <v>190</v>
      </c>
      <c r="G254" s="246"/>
      <c r="H254" s="250">
        <v>7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165</v>
      </c>
      <c r="AU254" s="256" t="s">
        <v>81</v>
      </c>
      <c r="AV254" s="12" t="s">
        <v>81</v>
      </c>
      <c r="AW254" s="12" t="s">
        <v>35</v>
      </c>
      <c r="AX254" s="12" t="s">
        <v>79</v>
      </c>
      <c r="AY254" s="256" t="s">
        <v>156</v>
      </c>
    </row>
    <row r="255" s="1" customFormat="1" ht="16.5" customHeight="1">
      <c r="B255" s="46"/>
      <c r="C255" s="270" t="s">
        <v>569</v>
      </c>
      <c r="D255" s="270" t="s">
        <v>386</v>
      </c>
      <c r="E255" s="271" t="s">
        <v>570</v>
      </c>
      <c r="F255" s="272" t="s">
        <v>571</v>
      </c>
      <c r="G255" s="273" t="s">
        <v>436</v>
      </c>
      <c r="H255" s="274">
        <v>1</v>
      </c>
      <c r="I255" s="275"/>
      <c r="J255" s="276">
        <f>ROUND(I255*H255,2)</f>
        <v>0</v>
      </c>
      <c r="K255" s="272" t="s">
        <v>163</v>
      </c>
      <c r="L255" s="277"/>
      <c r="M255" s="278" t="s">
        <v>21</v>
      </c>
      <c r="N255" s="279" t="s">
        <v>42</v>
      </c>
      <c r="O255" s="47"/>
      <c r="P255" s="242">
        <f>O255*H255</f>
        <v>0</v>
      </c>
      <c r="Q255" s="242">
        <v>0.029999999999999999</v>
      </c>
      <c r="R255" s="242">
        <f>Q255*H255</f>
        <v>0.029999999999999999</v>
      </c>
      <c r="S255" s="242">
        <v>0</v>
      </c>
      <c r="T255" s="243">
        <f>S255*H255</f>
        <v>0</v>
      </c>
      <c r="AR255" s="24" t="s">
        <v>178</v>
      </c>
      <c r="AT255" s="24" t="s">
        <v>386</v>
      </c>
      <c r="AU255" s="24" t="s">
        <v>81</v>
      </c>
      <c r="AY255" s="24" t="s">
        <v>156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24" t="s">
        <v>79</v>
      </c>
      <c r="BK255" s="244">
        <f>ROUND(I255*H255,2)</f>
        <v>0</v>
      </c>
      <c r="BL255" s="24" t="s">
        <v>164</v>
      </c>
      <c r="BM255" s="24" t="s">
        <v>572</v>
      </c>
    </row>
    <row r="256" s="12" customFormat="1">
      <c r="B256" s="245"/>
      <c r="C256" s="246"/>
      <c r="D256" s="247" t="s">
        <v>165</v>
      </c>
      <c r="E256" s="248" t="s">
        <v>21</v>
      </c>
      <c r="F256" s="249" t="s">
        <v>79</v>
      </c>
      <c r="G256" s="246"/>
      <c r="H256" s="250">
        <v>1</v>
      </c>
      <c r="I256" s="251"/>
      <c r="J256" s="246"/>
      <c r="K256" s="246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165</v>
      </c>
      <c r="AU256" s="256" t="s">
        <v>81</v>
      </c>
      <c r="AV256" s="12" t="s">
        <v>81</v>
      </c>
      <c r="AW256" s="12" t="s">
        <v>35</v>
      </c>
      <c r="AX256" s="12" t="s">
        <v>79</v>
      </c>
      <c r="AY256" s="256" t="s">
        <v>156</v>
      </c>
    </row>
    <row r="257" s="1" customFormat="1" ht="16.5" customHeight="1">
      <c r="B257" s="46"/>
      <c r="C257" s="233" t="s">
        <v>446</v>
      </c>
      <c r="D257" s="233" t="s">
        <v>159</v>
      </c>
      <c r="E257" s="234" t="s">
        <v>573</v>
      </c>
      <c r="F257" s="235" t="s">
        <v>574</v>
      </c>
      <c r="G257" s="236" t="s">
        <v>487</v>
      </c>
      <c r="H257" s="237">
        <v>60</v>
      </c>
      <c r="I257" s="238"/>
      <c r="J257" s="239">
        <f>ROUND(I257*H257,2)</f>
        <v>0</v>
      </c>
      <c r="K257" s="235" t="s">
        <v>326</v>
      </c>
      <c r="L257" s="72"/>
      <c r="M257" s="240" t="s">
        <v>21</v>
      </c>
      <c r="N257" s="241" t="s">
        <v>42</v>
      </c>
      <c r="O257" s="47"/>
      <c r="P257" s="242">
        <f>O257*H257</f>
        <v>0</v>
      </c>
      <c r="Q257" s="242">
        <v>0.00048999999999999998</v>
      </c>
      <c r="R257" s="242">
        <f>Q257*H257</f>
        <v>0.029399999999999999</v>
      </c>
      <c r="S257" s="242">
        <v>0</v>
      </c>
      <c r="T257" s="243">
        <f>S257*H257</f>
        <v>0</v>
      </c>
      <c r="AR257" s="24" t="s">
        <v>164</v>
      </c>
      <c r="AT257" s="24" t="s">
        <v>159</v>
      </c>
      <c r="AU257" s="24" t="s">
        <v>81</v>
      </c>
      <c r="AY257" s="24" t="s">
        <v>156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24" t="s">
        <v>79</v>
      </c>
      <c r="BK257" s="244">
        <f>ROUND(I257*H257,2)</f>
        <v>0</v>
      </c>
      <c r="BL257" s="24" t="s">
        <v>164</v>
      </c>
      <c r="BM257" s="24" t="s">
        <v>575</v>
      </c>
    </row>
    <row r="258" s="13" customFormat="1">
      <c r="B258" s="257"/>
      <c r="C258" s="258"/>
      <c r="D258" s="247" t="s">
        <v>165</v>
      </c>
      <c r="E258" s="259" t="s">
        <v>21</v>
      </c>
      <c r="F258" s="260" t="s">
        <v>576</v>
      </c>
      <c r="G258" s="258"/>
      <c r="H258" s="259" t="s">
        <v>21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AT258" s="266" t="s">
        <v>165</v>
      </c>
      <c r="AU258" s="266" t="s">
        <v>81</v>
      </c>
      <c r="AV258" s="13" t="s">
        <v>79</v>
      </c>
      <c r="AW258" s="13" t="s">
        <v>35</v>
      </c>
      <c r="AX258" s="13" t="s">
        <v>71</v>
      </c>
      <c r="AY258" s="266" t="s">
        <v>156</v>
      </c>
    </row>
    <row r="259" s="12" customFormat="1">
      <c r="B259" s="245"/>
      <c r="C259" s="246"/>
      <c r="D259" s="247" t="s">
        <v>165</v>
      </c>
      <c r="E259" s="248" t="s">
        <v>21</v>
      </c>
      <c r="F259" s="249" t="s">
        <v>577</v>
      </c>
      <c r="G259" s="246"/>
      <c r="H259" s="250">
        <v>60</v>
      </c>
      <c r="I259" s="251"/>
      <c r="J259" s="246"/>
      <c r="K259" s="246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165</v>
      </c>
      <c r="AU259" s="256" t="s">
        <v>81</v>
      </c>
      <c r="AV259" s="12" t="s">
        <v>81</v>
      </c>
      <c r="AW259" s="12" t="s">
        <v>35</v>
      </c>
      <c r="AX259" s="12" t="s">
        <v>79</v>
      </c>
      <c r="AY259" s="256" t="s">
        <v>156</v>
      </c>
    </row>
    <row r="260" s="1" customFormat="1" ht="25.5" customHeight="1">
      <c r="B260" s="46"/>
      <c r="C260" s="233" t="s">
        <v>578</v>
      </c>
      <c r="D260" s="233" t="s">
        <v>159</v>
      </c>
      <c r="E260" s="234" t="s">
        <v>579</v>
      </c>
      <c r="F260" s="235" t="s">
        <v>580</v>
      </c>
      <c r="G260" s="236" t="s">
        <v>325</v>
      </c>
      <c r="H260" s="237">
        <v>9.157</v>
      </c>
      <c r="I260" s="238"/>
      <c r="J260" s="239">
        <f>ROUND(I260*H260,2)</f>
        <v>0</v>
      </c>
      <c r="K260" s="235" t="s">
        <v>326</v>
      </c>
      <c r="L260" s="72"/>
      <c r="M260" s="240" t="s">
        <v>21</v>
      </c>
      <c r="N260" s="241" t="s">
        <v>42</v>
      </c>
      <c r="O260" s="47"/>
      <c r="P260" s="242">
        <f>O260*H260</f>
        <v>0</v>
      </c>
      <c r="Q260" s="242">
        <v>0</v>
      </c>
      <c r="R260" s="242">
        <f>Q260*H260</f>
        <v>0</v>
      </c>
      <c r="S260" s="242">
        <v>0</v>
      </c>
      <c r="T260" s="243">
        <f>S260*H260</f>
        <v>0</v>
      </c>
      <c r="AR260" s="24" t="s">
        <v>164</v>
      </c>
      <c r="AT260" s="24" t="s">
        <v>159</v>
      </c>
      <c r="AU260" s="24" t="s">
        <v>81</v>
      </c>
      <c r="AY260" s="24" t="s">
        <v>156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24" t="s">
        <v>79</v>
      </c>
      <c r="BK260" s="244">
        <f>ROUND(I260*H260,2)</f>
        <v>0</v>
      </c>
      <c r="BL260" s="24" t="s">
        <v>164</v>
      </c>
      <c r="BM260" s="24" t="s">
        <v>581</v>
      </c>
    </row>
    <row r="261" s="13" customFormat="1">
      <c r="B261" s="257"/>
      <c r="C261" s="258"/>
      <c r="D261" s="247" t="s">
        <v>165</v>
      </c>
      <c r="E261" s="259" t="s">
        <v>21</v>
      </c>
      <c r="F261" s="260" t="s">
        <v>582</v>
      </c>
      <c r="G261" s="258"/>
      <c r="H261" s="259" t="s">
        <v>21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165</v>
      </c>
      <c r="AU261" s="266" t="s">
        <v>81</v>
      </c>
      <c r="AV261" s="13" t="s">
        <v>79</v>
      </c>
      <c r="AW261" s="13" t="s">
        <v>35</v>
      </c>
      <c r="AX261" s="13" t="s">
        <v>71</v>
      </c>
      <c r="AY261" s="266" t="s">
        <v>156</v>
      </c>
    </row>
    <row r="262" s="12" customFormat="1">
      <c r="B262" s="245"/>
      <c r="C262" s="246"/>
      <c r="D262" s="247" t="s">
        <v>165</v>
      </c>
      <c r="E262" s="248" t="s">
        <v>21</v>
      </c>
      <c r="F262" s="249" t="s">
        <v>583</v>
      </c>
      <c r="G262" s="246"/>
      <c r="H262" s="250">
        <v>3.4399999999999999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165</v>
      </c>
      <c r="AU262" s="256" t="s">
        <v>81</v>
      </c>
      <c r="AV262" s="12" t="s">
        <v>81</v>
      </c>
      <c r="AW262" s="12" t="s">
        <v>35</v>
      </c>
      <c r="AX262" s="12" t="s">
        <v>71</v>
      </c>
      <c r="AY262" s="256" t="s">
        <v>156</v>
      </c>
    </row>
    <row r="263" s="12" customFormat="1">
      <c r="B263" s="245"/>
      <c r="C263" s="246"/>
      <c r="D263" s="247" t="s">
        <v>165</v>
      </c>
      <c r="E263" s="248" t="s">
        <v>21</v>
      </c>
      <c r="F263" s="249" t="s">
        <v>584</v>
      </c>
      <c r="G263" s="246"/>
      <c r="H263" s="250">
        <v>1.9730000000000001</v>
      </c>
      <c r="I263" s="251"/>
      <c r="J263" s="246"/>
      <c r="K263" s="246"/>
      <c r="L263" s="252"/>
      <c r="M263" s="253"/>
      <c r="N263" s="254"/>
      <c r="O263" s="254"/>
      <c r="P263" s="254"/>
      <c r="Q263" s="254"/>
      <c r="R263" s="254"/>
      <c r="S263" s="254"/>
      <c r="T263" s="255"/>
      <c r="AT263" s="256" t="s">
        <v>165</v>
      </c>
      <c r="AU263" s="256" t="s">
        <v>81</v>
      </c>
      <c r="AV263" s="12" t="s">
        <v>81</v>
      </c>
      <c r="AW263" s="12" t="s">
        <v>35</v>
      </c>
      <c r="AX263" s="12" t="s">
        <v>71</v>
      </c>
      <c r="AY263" s="256" t="s">
        <v>156</v>
      </c>
    </row>
    <row r="264" s="12" customFormat="1">
      <c r="B264" s="245"/>
      <c r="C264" s="246"/>
      <c r="D264" s="247" t="s">
        <v>165</v>
      </c>
      <c r="E264" s="248" t="s">
        <v>21</v>
      </c>
      <c r="F264" s="249" t="s">
        <v>585</v>
      </c>
      <c r="G264" s="246"/>
      <c r="H264" s="250">
        <v>3.7440000000000002</v>
      </c>
      <c r="I264" s="251"/>
      <c r="J264" s="246"/>
      <c r="K264" s="246"/>
      <c r="L264" s="252"/>
      <c r="M264" s="253"/>
      <c r="N264" s="254"/>
      <c r="O264" s="254"/>
      <c r="P264" s="254"/>
      <c r="Q264" s="254"/>
      <c r="R264" s="254"/>
      <c r="S264" s="254"/>
      <c r="T264" s="255"/>
      <c r="AT264" s="256" t="s">
        <v>165</v>
      </c>
      <c r="AU264" s="256" t="s">
        <v>81</v>
      </c>
      <c r="AV264" s="12" t="s">
        <v>81</v>
      </c>
      <c r="AW264" s="12" t="s">
        <v>35</v>
      </c>
      <c r="AX264" s="12" t="s">
        <v>71</v>
      </c>
      <c r="AY264" s="256" t="s">
        <v>156</v>
      </c>
    </row>
    <row r="265" s="1" customFormat="1" ht="16.5" customHeight="1">
      <c r="B265" s="46"/>
      <c r="C265" s="233" t="s">
        <v>454</v>
      </c>
      <c r="D265" s="233" t="s">
        <v>159</v>
      </c>
      <c r="E265" s="234" t="s">
        <v>586</v>
      </c>
      <c r="F265" s="235" t="s">
        <v>587</v>
      </c>
      <c r="G265" s="236" t="s">
        <v>351</v>
      </c>
      <c r="H265" s="237">
        <v>60</v>
      </c>
      <c r="I265" s="238"/>
      <c r="J265" s="239">
        <f>ROUND(I265*H265,2)</f>
        <v>0</v>
      </c>
      <c r="K265" s="235" t="s">
        <v>163</v>
      </c>
      <c r="L265" s="72"/>
      <c r="M265" s="240" t="s">
        <v>21</v>
      </c>
      <c r="N265" s="241" t="s">
        <v>42</v>
      </c>
      <c r="O265" s="47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AR265" s="24" t="s">
        <v>164</v>
      </c>
      <c r="AT265" s="24" t="s">
        <v>159</v>
      </c>
      <c r="AU265" s="24" t="s">
        <v>81</v>
      </c>
      <c r="AY265" s="24" t="s">
        <v>156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24" t="s">
        <v>79</v>
      </c>
      <c r="BK265" s="244">
        <f>ROUND(I265*H265,2)</f>
        <v>0</v>
      </c>
      <c r="BL265" s="24" t="s">
        <v>164</v>
      </c>
      <c r="BM265" s="24" t="s">
        <v>588</v>
      </c>
    </row>
    <row r="266" s="13" customFormat="1">
      <c r="B266" s="257"/>
      <c r="C266" s="258"/>
      <c r="D266" s="247" t="s">
        <v>165</v>
      </c>
      <c r="E266" s="259" t="s">
        <v>21</v>
      </c>
      <c r="F266" s="260" t="s">
        <v>589</v>
      </c>
      <c r="G266" s="258"/>
      <c r="H266" s="259" t="s">
        <v>21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AT266" s="266" t="s">
        <v>165</v>
      </c>
      <c r="AU266" s="266" t="s">
        <v>81</v>
      </c>
      <c r="AV266" s="13" t="s">
        <v>79</v>
      </c>
      <c r="AW266" s="13" t="s">
        <v>35</v>
      </c>
      <c r="AX266" s="13" t="s">
        <v>71</v>
      </c>
      <c r="AY266" s="266" t="s">
        <v>156</v>
      </c>
    </row>
    <row r="267" s="12" customFormat="1">
      <c r="B267" s="245"/>
      <c r="C267" s="246"/>
      <c r="D267" s="247" t="s">
        <v>165</v>
      </c>
      <c r="E267" s="248" t="s">
        <v>21</v>
      </c>
      <c r="F267" s="249" t="s">
        <v>590</v>
      </c>
      <c r="G267" s="246"/>
      <c r="H267" s="250">
        <v>60</v>
      </c>
      <c r="I267" s="251"/>
      <c r="J267" s="246"/>
      <c r="K267" s="246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165</v>
      </c>
      <c r="AU267" s="256" t="s">
        <v>81</v>
      </c>
      <c r="AV267" s="12" t="s">
        <v>81</v>
      </c>
      <c r="AW267" s="12" t="s">
        <v>35</v>
      </c>
      <c r="AX267" s="12" t="s">
        <v>79</v>
      </c>
      <c r="AY267" s="256" t="s">
        <v>156</v>
      </c>
    </row>
    <row r="268" s="1" customFormat="1" ht="16.5" customHeight="1">
      <c r="B268" s="46"/>
      <c r="C268" s="233" t="s">
        <v>591</v>
      </c>
      <c r="D268" s="233" t="s">
        <v>159</v>
      </c>
      <c r="E268" s="234" t="s">
        <v>592</v>
      </c>
      <c r="F268" s="235" t="s">
        <v>593</v>
      </c>
      <c r="G268" s="236" t="s">
        <v>351</v>
      </c>
      <c r="H268" s="237">
        <v>54</v>
      </c>
      <c r="I268" s="238"/>
      <c r="J268" s="239">
        <f>ROUND(I268*H268,2)</f>
        <v>0</v>
      </c>
      <c r="K268" s="235" t="s">
        <v>163</v>
      </c>
      <c r="L268" s="72"/>
      <c r="M268" s="240" t="s">
        <v>21</v>
      </c>
      <c r="N268" s="241" t="s">
        <v>42</v>
      </c>
      <c r="O268" s="47"/>
      <c r="P268" s="242">
        <f>O268*H268</f>
        <v>0</v>
      </c>
      <c r="Q268" s="242">
        <v>0</v>
      </c>
      <c r="R268" s="242">
        <f>Q268*H268</f>
        <v>0</v>
      </c>
      <c r="S268" s="242">
        <v>0</v>
      </c>
      <c r="T268" s="243">
        <f>S268*H268</f>
        <v>0</v>
      </c>
      <c r="AR268" s="24" t="s">
        <v>164</v>
      </c>
      <c r="AT268" s="24" t="s">
        <v>159</v>
      </c>
      <c r="AU268" s="24" t="s">
        <v>81</v>
      </c>
      <c r="AY268" s="24" t="s">
        <v>156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24" t="s">
        <v>79</v>
      </c>
      <c r="BK268" s="244">
        <f>ROUND(I268*H268,2)</f>
        <v>0</v>
      </c>
      <c r="BL268" s="24" t="s">
        <v>164</v>
      </c>
      <c r="BM268" s="24" t="s">
        <v>594</v>
      </c>
    </row>
    <row r="269" s="12" customFormat="1">
      <c r="B269" s="245"/>
      <c r="C269" s="246"/>
      <c r="D269" s="247" t="s">
        <v>165</v>
      </c>
      <c r="E269" s="248" t="s">
        <v>21</v>
      </c>
      <c r="F269" s="249" t="s">
        <v>595</v>
      </c>
      <c r="G269" s="246"/>
      <c r="H269" s="250">
        <v>54</v>
      </c>
      <c r="I269" s="251"/>
      <c r="J269" s="246"/>
      <c r="K269" s="246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165</v>
      </c>
      <c r="AU269" s="256" t="s">
        <v>81</v>
      </c>
      <c r="AV269" s="12" t="s">
        <v>81</v>
      </c>
      <c r="AW269" s="12" t="s">
        <v>35</v>
      </c>
      <c r="AX269" s="12" t="s">
        <v>79</v>
      </c>
      <c r="AY269" s="256" t="s">
        <v>156</v>
      </c>
    </row>
    <row r="270" s="11" customFormat="1" ht="29.88" customHeight="1">
      <c r="B270" s="217"/>
      <c r="C270" s="218"/>
      <c r="D270" s="219" t="s">
        <v>70</v>
      </c>
      <c r="E270" s="231" t="s">
        <v>596</v>
      </c>
      <c r="F270" s="231" t="s">
        <v>597</v>
      </c>
      <c r="G270" s="218"/>
      <c r="H270" s="218"/>
      <c r="I270" s="221"/>
      <c r="J270" s="232">
        <f>BK270</f>
        <v>0</v>
      </c>
      <c r="K270" s="218"/>
      <c r="L270" s="223"/>
      <c r="M270" s="224"/>
      <c r="N270" s="225"/>
      <c r="O270" s="225"/>
      <c r="P270" s="226">
        <f>SUM(P271:P273)</f>
        <v>0</v>
      </c>
      <c r="Q270" s="225"/>
      <c r="R270" s="226">
        <f>SUM(R271:R273)</f>
        <v>0.0074400000000000004</v>
      </c>
      <c r="S270" s="225"/>
      <c r="T270" s="227">
        <f>SUM(T271:T273)</f>
        <v>0</v>
      </c>
      <c r="AR270" s="228" t="s">
        <v>79</v>
      </c>
      <c r="AT270" s="229" t="s">
        <v>70</v>
      </c>
      <c r="AU270" s="229" t="s">
        <v>79</v>
      </c>
      <c r="AY270" s="228" t="s">
        <v>156</v>
      </c>
      <c r="BK270" s="230">
        <f>SUM(BK271:BK273)</f>
        <v>0</v>
      </c>
    </row>
    <row r="271" s="1" customFormat="1" ht="16.5" customHeight="1">
      <c r="B271" s="46"/>
      <c r="C271" s="233" t="s">
        <v>457</v>
      </c>
      <c r="D271" s="233" t="s">
        <v>159</v>
      </c>
      <c r="E271" s="234" t="s">
        <v>598</v>
      </c>
      <c r="F271" s="235" t="s">
        <v>599</v>
      </c>
      <c r="G271" s="236" t="s">
        <v>351</v>
      </c>
      <c r="H271" s="237">
        <v>186</v>
      </c>
      <c r="I271" s="238"/>
      <c r="J271" s="239">
        <f>ROUND(I271*H271,2)</f>
        <v>0</v>
      </c>
      <c r="K271" s="235" t="s">
        <v>326</v>
      </c>
      <c r="L271" s="72"/>
      <c r="M271" s="240" t="s">
        <v>21</v>
      </c>
      <c r="N271" s="241" t="s">
        <v>42</v>
      </c>
      <c r="O271" s="47"/>
      <c r="P271" s="242">
        <f>O271*H271</f>
        <v>0</v>
      </c>
      <c r="Q271" s="242">
        <v>4.0000000000000003E-05</v>
      </c>
      <c r="R271" s="242">
        <f>Q271*H271</f>
        <v>0.0074400000000000004</v>
      </c>
      <c r="S271" s="242">
        <v>0</v>
      </c>
      <c r="T271" s="243">
        <f>S271*H271</f>
        <v>0</v>
      </c>
      <c r="AR271" s="24" t="s">
        <v>164</v>
      </c>
      <c r="AT271" s="24" t="s">
        <v>159</v>
      </c>
      <c r="AU271" s="24" t="s">
        <v>81</v>
      </c>
      <c r="AY271" s="24" t="s">
        <v>156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24" t="s">
        <v>79</v>
      </c>
      <c r="BK271" s="244">
        <f>ROUND(I271*H271,2)</f>
        <v>0</v>
      </c>
      <c r="BL271" s="24" t="s">
        <v>164</v>
      </c>
      <c r="BM271" s="24" t="s">
        <v>600</v>
      </c>
    </row>
    <row r="272" s="12" customFormat="1">
      <c r="B272" s="245"/>
      <c r="C272" s="246"/>
      <c r="D272" s="247" t="s">
        <v>165</v>
      </c>
      <c r="E272" s="248" t="s">
        <v>21</v>
      </c>
      <c r="F272" s="249" t="s">
        <v>601</v>
      </c>
      <c r="G272" s="246"/>
      <c r="H272" s="250">
        <v>150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AT272" s="256" t="s">
        <v>165</v>
      </c>
      <c r="AU272" s="256" t="s">
        <v>81</v>
      </c>
      <c r="AV272" s="12" t="s">
        <v>81</v>
      </c>
      <c r="AW272" s="12" t="s">
        <v>35</v>
      </c>
      <c r="AX272" s="12" t="s">
        <v>71</v>
      </c>
      <c r="AY272" s="256" t="s">
        <v>156</v>
      </c>
    </row>
    <row r="273" s="12" customFormat="1">
      <c r="B273" s="245"/>
      <c r="C273" s="246"/>
      <c r="D273" s="247" t="s">
        <v>165</v>
      </c>
      <c r="E273" s="248" t="s">
        <v>21</v>
      </c>
      <c r="F273" s="249" t="s">
        <v>602</v>
      </c>
      <c r="G273" s="246"/>
      <c r="H273" s="250">
        <v>36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165</v>
      </c>
      <c r="AU273" s="256" t="s">
        <v>81</v>
      </c>
      <c r="AV273" s="12" t="s">
        <v>81</v>
      </c>
      <c r="AW273" s="12" t="s">
        <v>35</v>
      </c>
      <c r="AX273" s="12" t="s">
        <v>71</v>
      </c>
      <c r="AY273" s="256" t="s">
        <v>156</v>
      </c>
    </row>
    <row r="274" s="11" customFormat="1" ht="29.88" customHeight="1">
      <c r="B274" s="217"/>
      <c r="C274" s="218"/>
      <c r="D274" s="219" t="s">
        <v>70</v>
      </c>
      <c r="E274" s="231" t="s">
        <v>543</v>
      </c>
      <c r="F274" s="231" t="s">
        <v>603</v>
      </c>
      <c r="G274" s="218"/>
      <c r="H274" s="218"/>
      <c r="I274" s="221"/>
      <c r="J274" s="232">
        <f>BK274</f>
        <v>0</v>
      </c>
      <c r="K274" s="218"/>
      <c r="L274" s="223"/>
      <c r="M274" s="224"/>
      <c r="N274" s="225"/>
      <c r="O274" s="225"/>
      <c r="P274" s="226">
        <f>SUM(P275:P301)</f>
        <v>0</v>
      </c>
      <c r="Q274" s="225"/>
      <c r="R274" s="226">
        <f>SUM(R275:R301)</f>
        <v>0.0033600000000000001</v>
      </c>
      <c r="S274" s="225"/>
      <c r="T274" s="227">
        <f>SUM(T275:T301)</f>
        <v>19.407999999999998</v>
      </c>
      <c r="AR274" s="228" t="s">
        <v>79</v>
      </c>
      <c r="AT274" s="229" t="s">
        <v>70</v>
      </c>
      <c r="AU274" s="229" t="s">
        <v>79</v>
      </c>
      <c r="AY274" s="228" t="s">
        <v>156</v>
      </c>
      <c r="BK274" s="230">
        <f>SUM(BK275:BK301)</f>
        <v>0</v>
      </c>
    </row>
    <row r="275" s="1" customFormat="1" ht="16.5" customHeight="1">
      <c r="B275" s="46"/>
      <c r="C275" s="233" t="s">
        <v>604</v>
      </c>
      <c r="D275" s="233" t="s">
        <v>159</v>
      </c>
      <c r="E275" s="234" t="s">
        <v>605</v>
      </c>
      <c r="F275" s="235" t="s">
        <v>606</v>
      </c>
      <c r="G275" s="236" t="s">
        <v>325</v>
      </c>
      <c r="H275" s="237">
        <v>3.2000000000000002</v>
      </c>
      <c r="I275" s="238"/>
      <c r="J275" s="239">
        <f>ROUND(I275*H275,2)</f>
        <v>0</v>
      </c>
      <c r="K275" s="235" t="s">
        <v>326</v>
      </c>
      <c r="L275" s="72"/>
      <c r="M275" s="240" t="s">
        <v>21</v>
      </c>
      <c r="N275" s="241" t="s">
        <v>42</v>
      </c>
      <c r="O275" s="47"/>
      <c r="P275" s="242">
        <f>O275*H275</f>
        <v>0</v>
      </c>
      <c r="Q275" s="242">
        <v>0</v>
      </c>
      <c r="R275" s="242">
        <f>Q275*H275</f>
        <v>0</v>
      </c>
      <c r="S275" s="242">
        <v>2.27</v>
      </c>
      <c r="T275" s="243">
        <f>S275*H275</f>
        <v>7.2640000000000002</v>
      </c>
      <c r="AR275" s="24" t="s">
        <v>164</v>
      </c>
      <c r="AT275" s="24" t="s">
        <v>159</v>
      </c>
      <c r="AU275" s="24" t="s">
        <v>81</v>
      </c>
      <c r="AY275" s="24" t="s">
        <v>156</v>
      </c>
      <c r="BE275" s="244">
        <f>IF(N275="základní",J275,0)</f>
        <v>0</v>
      </c>
      <c r="BF275" s="244">
        <f>IF(N275="snížená",J275,0)</f>
        <v>0</v>
      </c>
      <c r="BG275" s="244">
        <f>IF(N275="zákl. přenesená",J275,0)</f>
        <v>0</v>
      </c>
      <c r="BH275" s="244">
        <f>IF(N275="sníž. přenesená",J275,0)</f>
        <v>0</v>
      </c>
      <c r="BI275" s="244">
        <f>IF(N275="nulová",J275,0)</f>
        <v>0</v>
      </c>
      <c r="BJ275" s="24" t="s">
        <v>79</v>
      </c>
      <c r="BK275" s="244">
        <f>ROUND(I275*H275,2)</f>
        <v>0</v>
      </c>
      <c r="BL275" s="24" t="s">
        <v>164</v>
      </c>
      <c r="BM275" s="24" t="s">
        <v>607</v>
      </c>
    </row>
    <row r="276" s="13" customFormat="1">
      <c r="B276" s="257"/>
      <c r="C276" s="258"/>
      <c r="D276" s="247" t="s">
        <v>165</v>
      </c>
      <c r="E276" s="259" t="s">
        <v>21</v>
      </c>
      <c r="F276" s="260" t="s">
        <v>608</v>
      </c>
      <c r="G276" s="258"/>
      <c r="H276" s="259" t="s">
        <v>21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AT276" s="266" t="s">
        <v>165</v>
      </c>
      <c r="AU276" s="266" t="s">
        <v>81</v>
      </c>
      <c r="AV276" s="13" t="s">
        <v>79</v>
      </c>
      <c r="AW276" s="13" t="s">
        <v>35</v>
      </c>
      <c r="AX276" s="13" t="s">
        <v>71</v>
      </c>
      <c r="AY276" s="266" t="s">
        <v>156</v>
      </c>
    </row>
    <row r="277" s="12" customFormat="1">
      <c r="B277" s="245"/>
      <c r="C277" s="246"/>
      <c r="D277" s="247" t="s">
        <v>165</v>
      </c>
      <c r="E277" s="248" t="s">
        <v>21</v>
      </c>
      <c r="F277" s="249" t="s">
        <v>609</v>
      </c>
      <c r="G277" s="246"/>
      <c r="H277" s="250">
        <v>3.2000000000000002</v>
      </c>
      <c r="I277" s="251"/>
      <c r="J277" s="246"/>
      <c r="K277" s="246"/>
      <c r="L277" s="252"/>
      <c r="M277" s="253"/>
      <c r="N277" s="254"/>
      <c r="O277" s="254"/>
      <c r="P277" s="254"/>
      <c r="Q277" s="254"/>
      <c r="R277" s="254"/>
      <c r="S277" s="254"/>
      <c r="T277" s="255"/>
      <c r="AT277" s="256" t="s">
        <v>165</v>
      </c>
      <c r="AU277" s="256" t="s">
        <v>81</v>
      </c>
      <c r="AV277" s="12" t="s">
        <v>81</v>
      </c>
      <c r="AW277" s="12" t="s">
        <v>35</v>
      </c>
      <c r="AX277" s="12" t="s">
        <v>79</v>
      </c>
      <c r="AY277" s="256" t="s">
        <v>156</v>
      </c>
    </row>
    <row r="278" s="1" customFormat="1" ht="16.5" customHeight="1">
      <c r="B278" s="46"/>
      <c r="C278" s="233" t="s">
        <v>461</v>
      </c>
      <c r="D278" s="233" t="s">
        <v>159</v>
      </c>
      <c r="E278" s="234" t="s">
        <v>610</v>
      </c>
      <c r="F278" s="235" t="s">
        <v>611</v>
      </c>
      <c r="G278" s="236" t="s">
        <v>325</v>
      </c>
      <c r="H278" s="237">
        <v>1</v>
      </c>
      <c r="I278" s="238"/>
      <c r="J278" s="239">
        <f>ROUND(I278*H278,2)</f>
        <v>0</v>
      </c>
      <c r="K278" s="235" t="s">
        <v>326</v>
      </c>
      <c r="L278" s="72"/>
      <c r="M278" s="240" t="s">
        <v>21</v>
      </c>
      <c r="N278" s="241" t="s">
        <v>42</v>
      </c>
      <c r="O278" s="47"/>
      <c r="P278" s="242">
        <f>O278*H278</f>
        <v>0</v>
      </c>
      <c r="Q278" s="242">
        <v>0</v>
      </c>
      <c r="R278" s="242">
        <f>Q278*H278</f>
        <v>0</v>
      </c>
      <c r="S278" s="242">
        <v>2.5</v>
      </c>
      <c r="T278" s="243">
        <f>S278*H278</f>
        <v>2.5</v>
      </c>
      <c r="AR278" s="24" t="s">
        <v>164</v>
      </c>
      <c r="AT278" s="24" t="s">
        <v>159</v>
      </c>
      <c r="AU278" s="24" t="s">
        <v>81</v>
      </c>
      <c r="AY278" s="24" t="s">
        <v>156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24" t="s">
        <v>79</v>
      </c>
      <c r="BK278" s="244">
        <f>ROUND(I278*H278,2)</f>
        <v>0</v>
      </c>
      <c r="BL278" s="24" t="s">
        <v>164</v>
      </c>
      <c r="BM278" s="24" t="s">
        <v>612</v>
      </c>
    </row>
    <row r="279" s="12" customFormat="1">
      <c r="B279" s="245"/>
      <c r="C279" s="246"/>
      <c r="D279" s="247" t="s">
        <v>165</v>
      </c>
      <c r="E279" s="248" t="s">
        <v>21</v>
      </c>
      <c r="F279" s="249" t="s">
        <v>613</v>
      </c>
      <c r="G279" s="246"/>
      <c r="H279" s="250">
        <v>1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AT279" s="256" t="s">
        <v>165</v>
      </c>
      <c r="AU279" s="256" t="s">
        <v>81</v>
      </c>
      <c r="AV279" s="12" t="s">
        <v>81</v>
      </c>
      <c r="AW279" s="12" t="s">
        <v>35</v>
      </c>
      <c r="AX279" s="12" t="s">
        <v>79</v>
      </c>
      <c r="AY279" s="256" t="s">
        <v>156</v>
      </c>
    </row>
    <row r="280" s="1" customFormat="1" ht="16.5" customHeight="1">
      <c r="B280" s="46"/>
      <c r="C280" s="233" t="s">
        <v>482</v>
      </c>
      <c r="D280" s="233" t="s">
        <v>159</v>
      </c>
      <c r="E280" s="234" t="s">
        <v>614</v>
      </c>
      <c r="F280" s="235" t="s">
        <v>615</v>
      </c>
      <c r="G280" s="236" t="s">
        <v>325</v>
      </c>
      <c r="H280" s="237">
        <v>3.6000000000000001</v>
      </c>
      <c r="I280" s="238"/>
      <c r="J280" s="239">
        <f>ROUND(I280*H280,2)</f>
        <v>0</v>
      </c>
      <c r="K280" s="235" t="s">
        <v>326</v>
      </c>
      <c r="L280" s="72"/>
      <c r="M280" s="240" t="s">
        <v>21</v>
      </c>
      <c r="N280" s="241" t="s">
        <v>42</v>
      </c>
      <c r="O280" s="47"/>
      <c r="P280" s="242">
        <f>O280*H280</f>
        <v>0</v>
      </c>
      <c r="Q280" s="242">
        <v>0</v>
      </c>
      <c r="R280" s="242">
        <f>Q280*H280</f>
        <v>0</v>
      </c>
      <c r="S280" s="242">
        <v>2.3999999999999999</v>
      </c>
      <c r="T280" s="243">
        <f>S280*H280</f>
        <v>8.6400000000000006</v>
      </c>
      <c r="AR280" s="24" t="s">
        <v>164</v>
      </c>
      <c r="AT280" s="24" t="s">
        <v>159</v>
      </c>
      <c r="AU280" s="24" t="s">
        <v>81</v>
      </c>
      <c r="AY280" s="24" t="s">
        <v>156</v>
      </c>
      <c r="BE280" s="244">
        <f>IF(N280="základní",J280,0)</f>
        <v>0</v>
      </c>
      <c r="BF280" s="244">
        <f>IF(N280="snížená",J280,0)</f>
        <v>0</v>
      </c>
      <c r="BG280" s="244">
        <f>IF(N280="zákl. přenesená",J280,0)</f>
        <v>0</v>
      </c>
      <c r="BH280" s="244">
        <f>IF(N280="sníž. přenesená",J280,0)</f>
        <v>0</v>
      </c>
      <c r="BI280" s="244">
        <f>IF(N280="nulová",J280,0)</f>
        <v>0</v>
      </c>
      <c r="BJ280" s="24" t="s">
        <v>79</v>
      </c>
      <c r="BK280" s="244">
        <f>ROUND(I280*H280,2)</f>
        <v>0</v>
      </c>
      <c r="BL280" s="24" t="s">
        <v>164</v>
      </c>
      <c r="BM280" s="24" t="s">
        <v>616</v>
      </c>
    </row>
    <row r="281" s="12" customFormat="1">
      <c r="B281" s="245"/>
      <c r="C281" s="246"/>
      <c r="D281" s="247" t="s">
        <v>165</v>
      </c>
      <c r="E281" s="248" t="s">
        <v>21</v>
      </c>
      <c r="F281" s="249" t="s">
        <v>617</v>
      </c>
      <c r="G281" s="246"/>
      <c r="H281" s="250">
        <v>3.6000000000000001</v>
      </c>
      <c r="I281" s="251"/>
      <c r="J281" s="246"/>
      <c r="K281" s="246"/>
      <c r="L281" s="252"/>
      <c r="M281" s="253"/>
      <c r="N281" s="254"/>
      <c r="O281" s="254"/>
      <c r="P281" s="254"/>
      <c r="Q281" s="254"/>
      <c r="R281" s="254"/>
      <c r="S281" s="254"/>
      <c r="T281" s="255"/>
      <c r="AT281" s="256" t="s">
        <v>165</v>
      </c>
      <c r="AU281" s="256" t="s">
        <v>81</v>
      </c>
      <c r="AV281" s="12" t="s">
        <v>81</v>
      </c>
      <c r="AW281" s="12" t="s">
        <v>35</v>
      </c>
      <c r="AX281" s="12" t="s">
        <v>79</v>
      </c>
      <c r="AY281" s="256" t="s">
        <v>156</v>
      </c>
    </row>
    <row r="282" s="1" customFormat="1" ht="25.5" customHeight="1">
      <c r="B282" s="46"/>
      <c r="C282" s="233" t="s">
        <v>464</v>
      </c>
      <c r="D282" s="233" t="s">
        <v>159</v>
      </c>
      <c r="E282" s="234" t="s">
        <v>618</v>
      </c>
      <c r="F282" s="235" t="s">
        <v>619</v>
      </c>
      <c r="G282" s="236" t="s">
        <v>325</v>
      </c>
      <c r="H282" s="237">
        <v>6.4749999999999996</v>
      </c>
      <c r="I282" s="238"/>
      <c r="J282" s="239">
        <f>ROUND(I282*H282,2)</f>
        <v>0</v>
      </c>
      <c r="K282" s="235" t="s">
        <v>21</v>
      </c>
      <c r="L282" s="72"/>
      <c r="M282" s="240" t="s">
        <v>21</v>
      </c>
      <c r="N282" s="241" t="s">
        <v>42</v>
      </c>
      <c r="O282" s="47"/>
      <c r="P282" s="242">
        <f>O282*H282</f>
        <v>0</v>
      </c>
      <c r="Q282" s="242">
        <v>0</v>
      </c>
      <c r="R282" s="242">
        <f>Q282*H282</f>
        <v>0</v>
      </c>
      <c r="S282" s="242">
        <v>0</v>
      </c>
      <c r="T282" s="243">
        <f>S282*H282</f>
        <v>0</v>
      </c>
      <c r="AR282" s="24" t="s">
        <v>164</v>
      </c>
      <c r="AT282" s="24" t="s">
        <v>159</v>
      </c>
      <c r="AU282" s="24" t="s">
        <v>81</v>
      </c>
      <c r="AY282" s="24" t="s">
        <v>156</v>
      </c>
      <c r="BE282" s="244">
        <f>IF(N282="základní",J282,0)</f>
        <v>0</v>
      </c>
      <c r="BF282" s="244">
        <f>IF(N282="snížená",J282,0)</f>
        <v>0</v>
      </c>
      <c r="BG282" s="244">
        <f>IF(N282="zákl. přenesená",J282,0)</f>
        <v>0</v>
      </c>
      <c r="BH282" s="244">
        <f>IF(N282="sníž. přenesená",J282,0)</f>
        <v>0</v>
      </c>
      <c r="BI282" s="244">
        <f>IF(N282="nulová",J282,0)</f>
        <v>0</v>
      </c>
      <c r="BJ282" s="24" t="s">
        <v>79</v>
      </c>
      <c r="BK282" s="244">
        <f>ROUND(I282*H282,2)</f>
        <v>0</v>
      </c>
      <c r="BL282" s="24" t="s">
        <v>164</v>
      </c>
      <c r="BM282" s="24" t="s">
        <v>620</v>
      </c>
    </row>
    <row r="283" s="12" customFormat="1">
      <c r="B283" s="245"/>
      <c r="C283" s="246"/>
      <c r="D283" s="247" t="s">
        <v>165</v>
      </c>
      <c r="E283" s="248" t="s">
        <v>21</v>
      </c>
      <c r="F283" s="249" t="s">
        <v>621</v>
      </c>
      <c r="G283" s="246"/>
      <c r="H283" s="250">
        <v>4.4249999999999998</v>
      </c>
      <c r="I283" s="251"/>
      <c r="J283" s="246"/>
      <c r="K283" s="246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165</v>
      </c>
      <c r="AU283" s="256" t="s">
        <v>81</v>
      </c>
      <c r="AV283" s="12" t="s">
        <v>81</v>
      </c>
      <c r="AW283" s="12" t="s">
        <v>35</v>
      </c>
      <c r="AX283" s="12" t="s">
        <v>71</v>
      </c>
      <c r="AY283" s="256" t="s">
        <v>156</v>
      </c>
    </row>
    <row r="284" s="12" customFormat="1">
      <c r="B284" s="245"/>
      <c r="C284" s="246"/>
      <c r="D284" s="247" t="s">
        <v>165</v>
      </c>
      <c r="E284" s="248" t="s">
        <v>21</v>
      </c>
      <c r="F284" s="249" t="s">
        <v>622</v>
      </c>
      <c r="G284" s="246"/>
      <c r="H284" s="250">
        <v>1.02</v>
      </c>
      <c r="I284" s="251"/>
      <c r="J284" s="246"/>
      <c r="K284" s="246"/>
      <c r="L284" s="252"/>
      <c r="M284" s="253"/>
      <c r="N284" s="254"/>
      <c r="O284" s="254"/>
      <c r="P284" s="254"/>
      <c r="Q284" s="254"/>
      <c r="R284" s="254"/>
      <c r="S284" s="254"/>
      <c r="T284" s="255"/>
      <c r="AT284" s="256" t="s">
        <v>165</v>
      </c>
      <c r="AU284" s="256" t="s">
        <v>81</v>
      </c>
      <c r="AV284" s="12" t="s">
        <v>81</v>
      </c>
      <c r="AW284" s="12" t="s">
        <v>35</v>
      </c>
      <c r="AX284" s="12" t="s">
        <v>71</v>
      </c>
      <c r="AY284" s="256" t="s">
        <v>156</v>
      </c>
    </row>
    <row r="285" s="12" customFormat="1">
      <c r="B285" s="245"/>
      <c r="C285" s="246"/>
      <c r="D285" s="247" t="s">
        <v>165</v>
      </c>
      <c r="E285" s="248" t="s">
        <v>21</v>
      </c>
      <c r="F285" s="249" t="s">
        <v>623</v>
      </c>
      <c r="G285" s="246"/>
      <c r="H285" s="250">
        <v>0.60999999999999999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AT285" s="256" t="s">
        <v>165</v>
      </c>
      <c r="AU285" s="256" t="s">
        <v>81</v>
      </c>
      <c r="AV285" s="12" t="s">
        <v>81</v>
      </c>
      <c r="AW285" s="12" t="s">
        <v>35</v>
      </c>
      <c r="AX285" s="12" t="s">
        <v>71</v>
      </c>
      <c r="AY285" s="256" t="s">
        <v>156</v>
      </c>
    </row>
    <row r="286" s="12" customFormat="1">
      <c r="B286" s="245"/>
      <c r="C286" s="246"/>
      <c r="D286" s="247" t="s">
        <v>165</v>
      </c>
      <c r="E286" s="248" t="s">
        <v>21</v>
      </c>
      <c r="F286" s="249" t="s">
        <v>624</v>
      </c>
      <c r="G286" s="246"/>
      <c r="H286" s="250">
        <v>0.28000000000000003</v>
      </c>
      <c r="I286" s="251"/>
      <c r="J286" s="246"/>
      <c r="K286" s="246"/>
      <c r="L286" s="252"/>
      <c r="M286" s="253"/>
      <c r="N286" s="254"/>
      <c r="O286" s="254"/>
      <c r="P286" s="254"/>
      <c r="Q286" s="254"/>
      <c r="R286" s="254"/>
      <c r="S286" s="254"/>
      <c r="T286" s="255"/>
      <c r="AT286" s="256" t="s">
        <v>165</v>
      </c>
      <c r="AU286" s="256" t="s">
        <v>81</v>
      </c>
      <c r="AV286" s="12" t="s">
        <v>81</v>
      </c>
      <c r="AW286" s="12" t="s">
        <v>35</v>
      </c>
      <c r="AX286" s="12" t="s">
        <v>71</v>
      </c>
      <c r="AY286" s="256" t="s">
        <v>156</v>
      </c>
    </row>
    <row r="287" s="12" customFormat="1">
      <c r="B287" s="245"/>
      <c r="C287" s="246"/>
      <c r="D287" s="247" t="s">
        <v>165</v>
      </c>
      <c r="E287" s="248" t="s">
        <v>21</v>
      </c>
      <c r="F287" s="249" t="s">
        <v>625</v>
      </c>
      <c r="G287" s="246"/>
      <c r="H287" s="250">
        <v>0.14000000000000001</v>
      </c>
      <c r="I287" s="251"/>
      <c r="J287" s="246"/>
      <c r="K287" s="246"/>
      <c r="L287" s="252"/>
      <c r="M287" s="253"/>
      <c r="N287" s="254"/>
      <c r="O287" s="254"/>
      <c r="P287" s="254"/>
      <c r="Q287" s="254"/>
      <c r="R287" s="254"/>
      <c r="S287" s="254"/>
      <c r="T287" s="255"/>
      <c r="AT287" s="256" t="s">
        <v>165</v>
      </c>
      <c r="AU287" s="256" t="s">
        <v>81</v>
      </c>
      <c r="AV287" s="12" t="s">
        <v>81</v>
      </c>
      <c r="AW287" s="12" t="s">
        <v>35</v>
      </c>
      <c r="AX287" s="12" t="s">
        <v>71</v>
      </c>
      <c r="AY287" s="256" t="s">
        <v>156</v>
      </c>
    </row>
    <row r="288" s="1" customFormat="1" ht="16.5" customHeight="1">
      <c r="B288" s="46"/>
      <c r="C288" s="233" t="s">
        <v>626</v>
      </c>
      <c r="D288" s="233" t="s">
        <v>159</v>
      </c>
      <c r="E288" s="234" t="s">
        <v>627</v>
      </c>
      <c r="F288" s="235" t="s">
        <v>628</v>
      </c>
      <c r="G288" s="236" t="s">
        <v>436</v>
      </c>
      <c r="H288" s="237">
        <v>1</v>
      </c>
      <c r="I288" s="238"/>
      <c r="J288" s="239">
        <f>ROUND(I288*H288,2)</f>
        <v>0</v>
      </c>
      <c r="K288" s="235" t="s">
        <v>326</v>
      </c>
      <c r="L288" s="72"/>
      <c r="M288" s="240" t="s">
        <v>21</v>
      </c>
      <c r="N288" s="241" t="s">
        <v>42</v>
      </c>
      <c r="O288" s="47"/>
      <c r="P288" s="242">
        <f>O288*H288</f>
        <v>0</v>
      </c>
      <c r="Q288" s="242">
        <v>0</v>
      </c>
      <c r="R288" s="242">
        <f>Q288*H288</f>
        <v>0</v>
      </c>
      <c r="S288" s="242">
        <v>0.105</v>
      </c>
      <c r="T288" s="243">
        <f>S288*H288</f>
        <v>0.105</v>
      </c>
      <c r="AR288" s="24" t="s">
        <v>164</v>
      </c>
      <c r="AT288" s="24" t="s">
        <v>159</v>
      </c>
      <c r="AU288" s="24" t="s">
        <v>81</v>
      </c>
      <c r="AY288" s="24" t="s">
        <v>156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24" t="s">
        <v>79</v>
      </c>
      <c r="BK288" s="244">
        <f>ROUND(I288*H288,2)</f>
        <v>0</v>
      </c>
      <c r="BL288" s="24" t="s">
        <v>164</v>
      </c>
      <c r="BM288" s="24" t="s">
        <v>629</v>
      </c>
    </row>
    <row r="289" s="12" customFormat="1">
      <c r="B289" s="245"/>
      <c r="C289" s="246"/>
      <c r="D289" s="247" t="s">
        <v>165</v>
      </c>
      <c r="E289" s="248" t="s">
        <v>21</v>
      </c>
      <c r="F289" s="249" t="s">
        <v>630</v>
      </c>
      <c r="G289" s="246"/>
      <c r="H289" s="250">
        <v>1</v>
      </c>
      <c r="I289" s="251"/>
      <c r="J289" s="246"/>
      <c r="K289" s="246"/>
      <c r="L289" s="252"/>
      <c r="M289" s="253"/>
      <c r="N289" s="254"/>
      <c r="O289" s="254"/>
      <c r="P289" s="254"/>
      <c r="Q289" s="254"/>
      <c r="R289" s="254"/>
      <c r="S289" s="254"/>
      <c r="T289" s="255"/>
      <c r="AT289" s="256" t="s">
        <v>165</v>
      </c>
      <c r="AU289" s="256" t="s">
        <v>81</v>
      </c>
      <c r="AV289" s="12" t="s">
        <v>81</v>
      </c>
      <c r="AW289" s="12" t="s">
        <v>35</v>
      </c>
      <c r="AX289" s="12" t="s">
        <v>79</v>
      </c>
      <c r="AY289" s="256" t="s">
        <v>156</v>
      </c>
    </row>
    <row r="290" s="1" customFormat="1" ht="16.5" customHeight="1">
      <c r="B290" s="46"/>
      <c r="C290" s="233" t="s">
        <v>470</v>
      </c>
      <c r="D290" s="233" t="s">
        <v>159</v>
      </c>
      <c r="E290" s="234" t="s">
        <v>631</v>
      </c>
      <c r="F290" s="235" t="s">
        <v>632</v>
      </c>
      <c r="G290" s="236" t="s">
        <v>487</v>
      </c>
      <c r="H290" s="237">
        <v>9</v>
      </c>
      <c r="I290" s="238"/>
      <c r="J290" s="239">
        <f>ROUND(I290*H290,2)</f>
        <v>0</v>
      </c>
      <c r="K290" s="235" t="s">
        <v>326</v>
      </c>
      <c r="L290" s="72"/>
      <c r="M290" s="240" t="s">
        <v>21</v>
      </c>
      <c r="N290" s="241" t="s">
        <v>42</v>
      </c>
      <c r="O290" s="47"/>
      <c r="P290" s="242">
        <f>O290*H290</f>
        <v>0</v>
      </c>
      <c r="Q290" s="242">
        <v>0</v>
      </c>
      <c r="R290" s="242">
        <f>Q290*H290</f>
        <v>0</v>
      </c>
      <c r="S290" s="242">
        <v>0.090999999999999998</v>
      </c>
      <c r="T290" s="243">
        <f>S290*H290</f>
        <v>0.81899999999999995</v>
      </c>
      <c r="AR290" s="24" t="s">
        <v>164</v>
      </c>
      <c r="AT290" s="24" t="s">
        <v>159</v>
      </c>
      <c r="AU290" s="24" t="s">
        <v>81</v>
      </c>
      <c r="AY290" s="24" t="s">
        <v>156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24" t="s">
        <v>79</v>
      </c>
      <c r="BK290" s="244">
        <f>ROUND(I290*H290,2)</f>
        <v>0</v>
      </c>
      <c r="BL290" s="24" t="s">
        <v>164</v>
      </c>
      <c r="BM290" s="24" t="s">
        <v>633</v>
      </c>
    </row>
    <row r="291" s="13" customFormat="1">
      <c r="B291" s="257"/>
      <c r="C291" s="258"/>
      <c r="D291" s="247" t="s">
        <v>165</v>
      </c>
      <c r="E291" s="259" t="s">
        <v>21</v>
      </c>
      <c r="F291" s="260" t="s">
        <v>634</v>
      </c>
      <c r="G291" s="258"/>
      <c r="H291" s="259" t="s">
        <v>21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AT291" s="266" t="s">
        <v>165</v>
      </c>
      <c r="AU291" s="266" t="s">
        <v>81</v>
      </c>
      <c r="AV291" s="13" t="s">
        <v>79</v>
      </c>
      <c r="AW291" s="13" t="s">
        <v>35</v>
      </c>
      <c r="AX291" s="13" t="s">
        <v>71</v>
      </c>
      <c r="AY291" s="266" t="s">
        <v>156</v>
      </c>
    </row>
    <row r="292" s="12" customFormat="1">
      <c r="B292" s="245"/>
      <c r="C292" s="246"/>
      <c r="D292" s="247" t="s">
        <v>165</v>
      </c>
      <c r="E292" s="248" t="s">
        <v>21</v>
      </c>
      <c r="F292" s="249" t="s">
        <v>635</v>
      </c>
      <c r="G292" s="246"/>
      <c r="H292" s="250">
        <v>9</v>
      </c>
      <c r="I292" s="251"/>
      <c r="J292" s="246"/>
      <c r="K292" s="246"/>
      <c r="L292" s="252"/>
      <c r="M292" s="253"/>
      <c r="N292" s="254"/>
      <c r="O292" s="254"/>
      <c r="P292" s="254"/>
      <c r="Q292" s="254"/>
      <c r="R292" s="254"/>
      <c r="S292" s="254"/>
      <c r="T292" s="255"/>
      <c r="AT292" s="256" t="s">
        <v>165</v>
      </c>
      <c r="AU292" s="256" t="s">
        <v>81</v>
      </c>
      <c r="AV292" s="12" t="s">
        <v>81</v>
      </c>
      <c r="AW292" s="12" t="s">
        <v>35</v>
      </c>
      <c r="AX292" s="12" t="s">
        <v>79</v>
      </c>
      <c r="AY292" s="256" t="s">
        <v>156</v>
      </c>
    </row>
    <row r="293" s="1" customFormat="1" ht="16.5" customHeight="1">
      <c r="B293" s="46"/>
      <c r="C293" s="233" t="s">
        <v>636</v>
      </c>
      <c r="D293" s="233" t="s">
        <v>159</v>
      </c>
      <c r="E293" s="234" t="s">
        <v>637</v>
      </c>
      <c r="F293" s="235" t="s">
        <v>638</v>
      </c>
      <c r="G293" s="236" t="s">
        <v>487</v>
      </c>
      <c r="H293" s="237">
        <v>4</v>
      </c>
      <c r="I293" s="238"/>
      <c r="J293" s="239">
        <f>ROUND(I293*H293,2)</f>
        <v>0</v>
      </c>
      <c r="K293" s="235" t="s">
        <v>326</v>
      </c>
      <c r="L293" s="72"/>
      <c r="M293" s="240" t="s">
        <v>21</v>
      </c>
      <c r="N293" s="241" t="s">
        <v>42</v>
      </c>
      <c r="O293" s="47"/>
      <c r="P293" s="242">
        <f>O293*H293</f>
        <v>0</v>
      </c>
      <c r="Q293" s="242">
        <v>0.00084000000000000003</v>
      </c>
      <c r="R293" s="242">
        <f>Q293*H293</f>
        <v>0.0033600000000000001</v>
      </c>
      <c r="S293" s="242">
        <v>0.02</v>
      </c>
      <c r="T293" s="243">
        <f>S293*H293</f>
        <v>0.080000000000000002</v>
      </c>
      <c r="AR293" s="24" t="s">
        <v>164</v>
      </c>
      <c r="AT293" s="24" t="s">
        <v>159</v>
      </c>
      <c r="AU293" s="24" t="s">
        <v>81</v>
      </c>
      <c r="AY293" s="24" t="s">
        <v>156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24" t="s">
        <v>79</v>
      </c>
      <c r="BK293" s="244">
        <f>ROUND(I293*H293,2)</f>
        <v>0</v>
      </c>
      <c r="BL293" s="24" t="s">
        <v>164</v>
      </c>
      <c r="BM293" s="24" t="s">
        <v>639</v>
      </c>
    </row>
    <row r="294" s="12" customFormat="1">
      <c r="B294" s="245"/>
      <c r="C294" s="246"/>
      <c r="D294" s="247" t="s">
        <v>165</v>
      </c>
      <c r="E294" s="248" t="s">
        <v>21</v>
      </c>
      <c r="F294" s="249" t="s">
        <v>640</v>
      </c>
      <c r="G294" s="246"/>
      <c r="H294" s="250">
        <v>4</v>
      </c>
      <c r="I294" s="251"/>
      <c r="J294" s="246"/>
      <c r="K294" s="246"/>
      <c r="L294" s="252"/>
      <c r="M294" s="253"/>
      <c r="N294" s="254"/>
      <c r="O294" s="254"/>
      <c r="P294" s="254"/>
      <c r="Q294" s="254"/>
      <c r="R294" s="254"/>
      <c r="S294" s="254"/>
      <c r="T294" s="255"/>
      <c r="AT294" s="256" t="s">
        <v>165</v>
      </c>
      <c r="AU294" s="256" t="s">
        <v>81</v>
      </c>
      <c r="AV294" s="12" t="s">
        <v>81</v>
      </c>
      <c r="AW294" s="12" t="s">
        <v>35</v>
      </c>
      <c r="AX294" s="12" t="s">
        <v>79</v>
      </c>
      <c r="AY294" s="256" t="s">
        <v>156</v>
      </c>
    </row>
    <row r="295" s="1" customFormat="1" ht="25.5" customHeight="1">
      <c r="B295" s="46"/>
      <c r="C295" s="233" t="s">
        <v>474</v>
      </c>
      <c r="D295" s="233" t="s">
        <v>159</v>
      </c>
      <c r="E295" s="234" t="s">
        <v>641</v>
      </c>
      <c r="F295" s="235" t="s">
        <v>642</v>
      </c>
      <c r="G295" s="236" t="s">
        <v>389</v>
      </c>
      <c r="H295" s="237">
        <v>32.759999999999998</v>
      </c>
      <c r="I295" s="238"/>
      <c r="J295" s="239">
        <f>ROUND(I295*H295,2)</f>
        <v>0</v>
      </c>
      <c r="K295" s="235" t="s">
        <v>326</v>
      </c>
      <c r="L295" s="72"/>
      <c r="M295" s="240" t="s">
        <v>21</v>
      </c>
      <c r="N295" s="241" t="s">
        <v>42</v>
      </c>
      <c r="O295" s="47"/>
      <c r="P295" s="242">
        <f>O295*H295</f>
        <v>0</v>
      </c>
      <c r="Q295" s="242">
        <v>0</v>
      </c>
      <c r="R295" s="242">
        <f>Q295*H295</f>
        <v>0</v>
      </c>
      <c r="S295" s="242">
        <v>0</v>
      </c>
      <c r="T295" s="243">
        <f>S295*H295</f>
        <v>0</v>
      </c>
      <c r="AR295" s="24" t="s">
        <v>164</v>
      </c>
      <c r="AT295" s="24" t="s">
        <v>159</v>
      </c>
      <c r="AU295" s="24" t="s">
        <v>81</v>
      </c>
      <c r="AY295" s="24" t="s">
        <v>156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24" t="s">
        <v>79</v>
      </c>
      <c r="BK295" s="244">
        <f>ROUND(I295*H295,2)</f>
        <v>0</v>
      </c>
      <c r="BL295" s="24" t="s">
        <v>164</v>
      </c>
      <c r="BM295" s="24" t="s">
        <v>643</v>
      </c>
    </row>
    <row r="296" s="12" customFormat="1">
      <c r="B296" s="245"/>
      <c r="C296" s="246"/>
      <c r="D296" s="247" t="s">
        <v>165</v>
      </c>
      <c r="E296" s="248" t="s">
        <v>21</v>
      </c>
      <c r="F296" s="249" t="s">
        <v>644</v>
      </c>
      <c r="G296" s="246"/>
      <c r="H296" s="250">
        <v>29.760000000000002</v>
      </c>
      <c r="I296" s="251"/>
      <c r="J296" s="246"/>
      <c r="K296" s="246"/>
      <c r="L296" s="252"/>
      <c r="M296" s="253"/>
      <c r="N296" s="254"/>
      <c r="O296" s="254"/>
      <c r="P296" s="254"/>
      <c r="Q296" s="254"/>
      <c r="R296" s="254"/>
      <c r="S296" s="254"/>
      <c r="T296" s="255"/>
      <c r="AT296" s="256" t="s">
        <v>165</v>
      </c>
      <c r="AU296" s="256" t="s">
        <v>81</v>
      </c>
      <c r="AV296" s="12" t="s">
        <v>81</v>
      </c>
      <c r="AW296" s="12" t="s">
        <v>35</v>
      </c>
      <c r="AX296" s="12" t="s">
        <v>71</v>
      </c>
      <c r="AY296" s="256" t="s">
        <v>156</v>
      </c>
    </row>
    <row r="297" s="12" customFormat="1">
      <c r="B297" s="245"/>
      <c r="C297" s="246"/>
      <c r="D297" s="247" t="s">
        <v>165</v>
      </c>
      <c r="E297" s="248" t="s">
        <v>21</v>
      </c>
      <c r="F297" s="249" t="s">
        <v>645</v>
      </c>
      <c r="G297" s="246"/>
      <c r="H297" s="250">
        <v>3</v>
      </c>
      <c r="I297" s="251"/>
      <c r="J297" s="246"/>
      <c r="K297" s="246"/>
      <c r="L297" s="252"/>
      <c r="M297" s="253"/>
      <c r="N297" s="254"/>
      <c r="O297" s="254"/>
      <c r="P297" s="254"/>
      <c r="Q297" s="254"/>
      <c r="R297" s="254"/>
      <c r="S297" s="254"/>
      <c r="T297" s="255"/>
      <c r="AT297" s="256" t="s">
        <v>165</v>
      </c>
      <c r="AU297" s="256" t="s">
        <v>81</v>
      </c>
      <c r="AV297" s="12" t="s">
        <v>81</v>
      </c>
      <c r="AW297" s="12" t="s">
        <v>35</v>
      </c>
      <c r="AX297" s="12" t="s">
        <v>71</v>
      </c>
      <c r="AY297" s="256" t="s">
        <v>156</v>
      </c>
    </row>
    <row r="298" s="1" customFormat="1" ht="25.5" customHeight="1">
      <c r="B298" s="46"/>
      <c r="C298" s="233" t="s">
        <v>646</v>
      </c>
      <c r="D298" s="233" t="s">
        <v>159</v>
      </c>
      <c r="E298" s="234" t="s">
        <v>647</v>
      </c>
      <c r="F298" s="235" t="s">
        <v>648</v>
      </c>
      <c r="G298" s="236" t="s">
        <v>389</v>
      </c>
      <c r="H298" s="237">
        <v>32.759999999999998</v>
      </c>
      <c r="I298" s="238"/>
      <c r="J298" s="239">
        <f>ROUND(I298*H298,2)</f>
        <v>0</v>
      </c>
      <c r="K298" s="235" t="s">
        <v>326</v>
      </c>
      <c r="L298" s="72"/>
      <c r="M298" s="240" t="s">
        <v>21</v>
      </c>
      <c r="N298" s="241" t="s">
        <v>42</v>
      </c>
      <c r="O298" s="47"/>
      <c r="P298" s="242">
        <f>O298*H298</f>
        <v>0</v>
      </c>
      <c r="Q298" s="242">
        <v>0</v>
      </c>
      <c r="R298" s="242">
        <f>Q298*H298</f>
        <v>0</v>
      </c>
      <c r="S298" s="242">
        <v>0</v>
      </c>
      <c r="T298" s="243">
        <f>S298*H298</f>
        <v>0</v>
      </c>
      <c r="AR298" s="24" t="s">
        <v>164</v>
      </c>
      <c r="AT298" s="24" t="s">
        <v>159</v>
      </c>
      <c r="AU298" s="24" t="s">
        <v>81</v>
      </c>
      <c r="AY298" s="24" t="s">
        <v>156</v>
      </c>
      <c r="BE298" s="244">
        <f>IF(N298="základní",J298,0)</f>
        <v>0</v>
      </c>
      <c r="BF298" s="244">
        <f>IF(N298="snížená",J298,0)</f>
        <v>0</v>
      </c>
      <c r="BG298" s="244">
        <f>IF(N298="zákl. přenesená",J298,0)</f>
        <v>0</v>
      </c>
      <c r="BH298" s="244">
        <f>IF(N298="sníž. přenesená",J298,0)</f>
        <v>0</v>
      </c>
      <c r="BI298" s="244">
        <f>IF(N298="nulová",J298,0)</f>
        <v>0</v>
      </c>
      <c r="BJ298" s="24" t="s">
        <v>79</v>
      </c>
      <c r="BK298" s="244">
        <f>ROUND(I298*H298,2)</f>
        <v>0</v>
      </c>
      <c r="BL298" s="24" t="s">
        <v>164</v>
      </c>
      <c r="BM298" s="24" t="s">
        <v>649</v>
      </c>
    </row>
    <row r="299" s="1" customFormat="1" ht="25.5" customHeight="1">
      <c r="B299" s="46"/>
      <c r="C299" s="233" t="s">
        <v>478</v>
      </c>
      <c r="D299" s="233" t="s">
        <v>159</v>
      </c>
      <c r="E299" s="234" t="s">
        <v>650</v>
      </c>
      <c r="F299" s="235" t="s">
        <v>651</v>
      </c>
      <c r="G299" s="236" t="s">
        <v>389</v>
      </c>
      <c r="H299" s="237">
        <v>327.60000000000002</v>
      </c>
      <c r="I299" s="238"/>
      <c r="J299" s="239">
        <f>ROUND(I299*H299,2)</f>
        <v>0</v>
      </c>
      <c r="K299" s="235" t="s">
        <v>326</v>
      </c>
      <c r="L299" s="72"/>
      <c r="M299" s="240" t="s">
        <v>21</v>
      </c>
      <c r="N299" s="241" t="s">
        <v>42</v>
      </c>
      <c r="O299" s="47"/>
      <c r="P299" s="242">
        <f>O299*H299</f>
        <v>0</v>
      </c>
      <c r="Q299" s="242">
        <v>0</v>
      </c>
      <c r="R299" s="242">
        <f>Q299*H299</f>
        <v>0</v>
      </c>
      <c r="S299" s="242">
        <v>0</v>
      </c>
      <c r="T299" s="243">
        <f>S299*H299</f>
        <v>0</v>
      </c>
      <c r="AR299" s="24" t="s">
        <v>164</v>
      </c>
      <c r="AT299" s="24" t="s">
        <v>159</v>
      </c>
      <c r="AU299" s="24" t="s">
        <v>81</v>
      </c>
      <c r="AY299" s="24" t="s">
        <v>156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24" t="s">
        <v>79</v>
      </c>
      <c r="BK299" s="244">
        <f>ROUND(I299*H299,2)</f>
        <v>0</v>
      </c>
      <c r="BL299" s="24" t="s">
        <v>164</v>
      </c>
      <c r="BM299" s="24" t="s">
        <v>652</v>
      </c>
    </row>
    <row r="300" s="12" customFormat="1">
      <c r="B300" s="245"/>
      <c r="C300" s="246"/>
      <c r="D300" s="247" t="s">
        <v>165</v>
      </c>
      <c r="E300" s="248" t="s">
        <v>21</v>
      </c>
      <c r="F300" s="249" t="s">
        <v>653</v>
      </c>
      <c r="G300" s="246"/>
      <c r="H300" s="250">
        <v>327.60000000000002</v>
      </c>
      <c r="I300" s="251"/>
      <c r="J300" s="246"/>
      <c r="K300" s="246"/>
      <c r="L300" s="252"/>
      <c r="M300" s="253"/>
      <c r="N300" s="254"/>
      <c r="O300" s="254"/>
      <c r="P300" s="254"/>
      <c r="Q300" s="254"/>
      <c r="R300" s="254"/>
      <c r="S300" s="254"/>
      <c r="T300" s="255"/>
      <c r="AT300" s="256" t="s">
        <v>165</v>
      </c>
      <c r="AU300" s="256" t="s">
        <v>81</v>
      </c>
      <c r="AV300" s="12" t="s">
        <v>81</v>
      </c>
      <c r="AW300" s="12" t="s">
        <v>35</v>
      </c>
      <c r="AX300" s="12" t="s">
        <v>79</v>
      </c>
      <c r="AY300" s="256" t="s">
        <v>156</v>
      </c>
    </row>
    <row r="301" s="1" customFormat="1" ht="25.5" customHeight="1">
      <c r="B301" s="46"/>
      <c r="C301" s="233" t="s">
        <v>654</v>
      </c>
      <c r="D301" s="233" t="s">
        <v>159</v>
      </c>
      <c r="E301" s="234" t="s">
        <v>655</v>
      </c>
      <c r="F301" s="235" t="s">
        <v>656</v>
      </c>
      <c r="G301" s="236" t="s">
        <v>389</v>
      </c>
      <c r="H301" s="237">
        <v>32.759999999999998</v>
      </c>
      <c r="I301" s="238"/>
      <c r="J301" s="239">
        <f>ROUND(I301*H301,2)</f>
        <v>0</v>
      </c>
      <c r="K301" s="235" t="s">
        <v>326</v>
      </c>
      <c r="L301" s="72"/>
      <c r="M301" s="240" t="s">
        <v>21</v>
      </c>
      <c r="N301" s="241" t="s">
        <v>42</v>
      </c>
      <c r="O301" s="47"/>
      <c r="P301" s="242">
        <f>O301*H301</f>
        <v>0</v>
      </c>
      <c r="Q301" s="242">
        <v>0</v>
      </c>
      <c r="R301" s="242">
        <f>Q301*H301</f>
        <v>0</v>
      </c>
      <c r="S301" s="242">
        <v>0</v>
      </c>
      <c r="T301" s="243">
        <f>S301*H301</f>
        <v>0</v>
      </c>
      <c r="AR301" s="24" t="s">
        <v>164</v>
      </c>
      <c r="AT301" s="24" t="s">
        <v>159</v>
      </c>
      <c r="AU301" s="24" t="s">
        <v>81</v>
      </c>
      <c r="AY301" s="24" t="s">
        <v>156</v>
      </c>
      <c r="BE301" s="244">
        <f>IF(N301="základní",J301,0)</f>
        <v>0</v>
      </c>
      <c r="BF301" s="244">
        <f>IF(N301="snížená",J301,0)</f>
        <v>0</v>
      </c>
      <c r="BG301" s="244">
        <f>IF(N301="zákl. přenesená",J301,0)</f>
        <v>0</v>
      </c>
      <c r="BH301" s="244">
        <f>IF(N301="sníž. přenesená",J301,0)</f>
        <v>0</v>
      </c>
      <c r="BI301" s="244">
        <f>IF(N301="nulová",J301,0)</f>
        <v>0</v>
      </c>
      <c r="BJ301" s="24" t="s">
        <v>79</v>
      </c>
      <c r="BK301" s="244">
        <f>ROUND(I301*H301,2)</f>
        <v>0</v>
      </c>
      <c r="BL301" s="24" t="s">
        <v>164</v>
      </c>
      <c r="BM301" s="24" t="s">
        <v>657</v>
      </c>
    </row>
    <row r="302" s="11" customFormat="1" ht="29.88" customHeight="1">
      <c r="B302" s="217"/>
      <c r="C302" s="218"/>
      <c r="D302" s="219" t="s">
        <v>70</v>
      </c>
      <c r="E302" s="231" t="s">
        <v>658</v>
      </c>
      <c r="F302" s="231" t="s">
        <v>659</v>
      </c>
      <c r="G302" s="218"/>
      <c r="H302" s="218"/>
      <c r="I302" s="221"/>
      <c r="J302" s="232">
        <f>BK302</f>
        <v>0</v>
      </c>
      <c r="K302" s="218"/>
      <c r="L302" s="223"/>
      <c r="M302" s="224"/>
      <c r="N302" s="225"/>
      <c r="O302" s="225"/>
      <c r="P302" s="226">
        <f>P303</f>
        <v>0</v>
      </c>
      <c r="Q302" s="225"/>
      <c r="R302" s="226">
        <f>R303</f>
        <v>0</v>
      </c>
      <c r="S302" s="225"/>
      <c r="T302" s="227">
        <f>T303</f>
        <v>0</v>
      </c>
      <c r="AR302" s="228" t="s">
        <v>79</v>
      </c>
      <c r="AT302" s="229" t="s">
        <v>70</v>
      </c>
      <c r="AU302" s="229" t="s">
        <v>79</v>
      </c>
      <c r="AY302" s="228" t="s">
        <v>156</v>
      </c>
      <c r="BK302" s="230">
        <f>BK303</f>
        <v>0</v>
      </c>
    </row>
    <row r="303" s="1" customFormat="1" ht="16.5" customHeight="1">
      <c r="B303" s="46"/>
      <c r="C303" s="233" t="s">
        <v>481</v>
      </c>
      <c r="D303" s="233" t="s">
        <v>159</v>
      </c>
      <c r="E303" s="234" t="s">
        <v>660</v>
      </c>
      <c r="F303" s="235" t="s">
        <v>661</v>
      </c>
      <c r="G303" s="236" t="s">
        <v>389</v>
      </c>
      <c r="H303" s="237">
        <v>127.12300000000001</v>
      </c>
      <c r="I303" s="238"/>
      <c r="J303" s="239">
        <f>ROUND(I303*H303,2)</f>
        <v>0</v>
      </c>
      <c r="K303" s="235" t="s">
        <v>326</v>
      </c>
      <c r="L303" s="72"/>
      <c r="M303" s="240" t="s">
        <v>21</v>
      </c>
      <c r="N303" s="241" t="s">
        <v>42</v>
      </c>
      <c r="O303" s="47"/>
      <c r="P303" s="242">
        <f>O303*H303</f>
        <v>0</v>
      </c>
      <c r="Q303" s="242">
        <v>0</v>
      </c>
      <c r="R303" s="242">
        <f>Q303*H303</f>
        <v>0</v>
      </c>
      <c r="S303" s="242">
        <v>0</v>
      </c>
      <c r="T303" s="243">
        <f>S303*H303</f>
        <v>0</v>
      </c>
      <c r="AR303" s="24" t="s">
        <v>164</v>
      </c>
      <c r="AT303" s="24" t="s">
        <v>159</v>
      </c>
      <c r="AU303" s="24" t="s">
        <v>81</v>
      </c>
      <c r="AY303" s="24" t="s">
        <v>156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24" t="s">
        <v>79</v>
      </c>
      <c r="BK303" s="244">
        <f>ROUND(I303*H303,2)</f>
        <v>0</v>
      </c>
      <c r="BL303" s="24" t="s">
        <v>164</v>
      </c>
      <c r="BM303" s="24" t="s">
        <v>662</v>
      </c>
    </row>
    <row r="304" s="11" customFormat="1" ht="37.44" customHeight="1">
      <c r="B304" s="217"/>
      <c r="C304" s="218"/>
      <c r="D304" s="219" t="s">
        <v>70</v>
      </c>
      <c r="E304" s="220" t="s">
        <v>663</v>
      </c>
      <c r="F304" s="220" t="s">
        <v>664</v>
      </c>
      <c r="G304" s="218"/>
      <c r="H304" s="218"/>
      <c r="I304" s="221"/>
      <c r="J304" s="222">
        <f>BK304</f>
        <v>0</v>
      </c>
      <c r="K304" s="218"/>
      <c r="L304" s="223"/>
      <c r="M304" s="224"/>
      <c r="N304" s="225"/>
      <c r="O304" s="225"/>
      <c r="P304" s="226">
        <f>P305+P319+P327+P338</f>
        <v>0</v>
      </c>
      <c r="Q304" s="225"/>
      <c r="R304" s="226">
        <f>R305+R319+R327+R338</f>
        <v>0.037680000000000005</v>
      </c>
      <c r="S304" s="225"/>
      <c r="T304" s="227">
        <f>T305+T319+T327+T338</f>
        <v>0</v>
      </c>
      <c r="AR304" s="228" t="s">
        <v>81</v>
      </c>
      <c r="AT304" s="229" t="s">
        <v>70</v>
      </c>
      <c r="AU304" s="229" t="s">
        <v>71</v>
      </c>
      <c r="AY304" s="228" t="s">
        <v>156</v>
      </c>
      <c r="BK304" s="230">
        <f>BK305+BK319+BK327+BK338</f>
        <v>0</v>
      </c>
    </row>
    <row r="305" s="11" customFormat="1" ht="19.92" customHeight="1">
      <c r="B305" s="217"/>
      <c r="C305" s="218"/>
      <c r="D305" s="219" t="s">
        <v>70</v>
      </c>
      <c r="E305" s="231" t="s">
        <v>665</v>
      </c>
      <c r="F305" s="231" t="s">
        <v>666</v>
      </c>
      <c r="G305" s="218"/>
      <c r="H305" s="218"/>
      <c r="I305" s="221"/>
      <c r="J305" s="232">
        <f>BK305</f>
        <v>0</v>
      </c>
      <c r="K305" s="218"/>
      <c r="L305" s="223"/>
      <c r="M305" s="224"/>
      <c r="N305" s="225"/>
      <c r="O305" s="225"/>
      <c r="P305" s="226">
        <f>SUM(P306:P318)</f>
        <v>0</v>
      </c>
      <c r="Q305" s="225"/>
      <c r="R305" s="226">
        <f>SUM(R306:R318)</f>
        <v>0.037680000000000005</v>
      </c>
      <c r="S305" s="225"/>
      <c r="T305" s="227">
        <f>SUM(T306:T318)</f>
        <v>0</v>
      </c>
      <c r="AR305" s="228" t="s">
        <v>81</v>
      </c>
      <c r="AT305" s="229" t="s">
        <v>70</v>
      </c>
      <c r="AU305" s="229" t="s">
        <v>79</v>
      </c>
      <c r="AY305" s="228" t="s">
        <v>156</v>
      </c>
      <c r="BK305" s="230">
        <f>SUM(BK306:BK318)</f>
        <v>0</v>
      </c>
    </row>
    <row r="306" s="1" customFormat="1" ht="25.5" customHeight="1">
      <c r="B306" s="46"/>
      <c r="C306" s="233" t="s">
        <v>667</v>
      </c>
      <c r="D306" s="233" t="s">
        <v>159</v>
      </c>
      <c r="E306" s="234" t="s">
        <v>668</v>
      </c>
      <c r="F306" s="235" t="s">
        <v>669</v>
      </c>
      <c r="G306" s="236" t="s">
        <v>487</v>
      </c>
      <c r="H306" s="237">
        <v>12</v>
      </c>
      <c r="I306" s="238"/>
      <c r="J306" s="239">
        <f>ROUND(I306*H306,2)</f>
        <v>0</v>
      </c>
      <c r="K306" s="235" t="s">
        <v>163</v>
      </c>
      <c r="L306" s="72"/>
      <c r="M306" s="240" t="s">
        <v>21</v>
      </c>
      <c r="N306" s="241" t="s">
        <v>42</v>
      </c>
      <c r="O306" s="47"/>
      <c r="P306" s="242">
        <f>O306*H306</f>
        <v>0</v>
      </c>
      <c r="Q306" s="242">
        <v>0.0028900000000000002</v>
      </c>
      <c r="R306" s="242">
        <f>Q306*H306</f>
        <v>0.034680000000000002</v>
      </c>
      <c r="S306" s="242">
        <v>0</v>
      </c>
      <c r="T306" s="243">
        <f>S306*H306</f>
        <v>0</v>
      </c>
      <c r="AR306" s="24" t="s">
        <v>197</v>
      </c>
      <c r="AT306" s="24" t="s">
        <v>159</v>
      </c>
      <c r="AU306" s="24" t="s">
        <v>81</v>
      </c>
      <c r="AY306" s="24" t="s">
        <v>156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24" t="s">
        <v>79</v>
      </c>
      <c r="BK306" s="244">
        <f>ROUND(I306*H306,2)</f>
        <v>0</v>
      </c>
      <c r="BL306" s="24" t="s">
        <v>197</v>
      </c>
      <c r="BM306" s="24" t="s">
        <v>670</v>
      </c>
    </row>
    <row r="307" s="13" customFormat="1">
      <c r="B307" s="257"/>
      <c r="C307" s="258"/>
      <c r="D307" s="247" t="s">
        <v>165</v>
      </c>
      <c r="E307" s="259" t="s">
        <v>21</v>
      </c>
      <c r="F307" s="260" t="s">
        <v>671</v>
      </c>
      <c r="G307" s="258"/>
      <c r="H307" s="259" t="s">
        <v>21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AT307" s="266" t="s">
        <v>165</v>
      </c>
      <c r="AU307" s="266" t="s">
        <v>81</v>
      </c>
      <c r="AV307" s="13" t="s">
        <v>79</v>
      </c>
      <c r="AW307" s="13" t="s">
        <v>35</v>
      </c>
      <c r="AX307" s="13" t="s">
        <v>71</v>
      </c>
      <c r="AY307" s="266" t="s">
        <v>156</v>
      </c>
    </row>
    <row r="308" s="12" customFormat="1">
      <c r="B308" s="245"/>
      <c r="C308" s="246"/>
      <c r="D308" s="247" t="s">
        <v>165</v>
      </c>
      <c r="E308" s="248" t="s">
        <v>21</v>
      </c>
      <c r="F308" s="249" t="s">
        <v>672</v>
      </c>
      <c r="G308" s="246"/>
      <c r="H308" s="250">
        <v>12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AT308" s="256" t="s">
        <v>165</v>
      </c>
      <c r="AU308" s="256" t="s">
        <v>81</v>
      </c>
      <c r="AV308" s="12" t="s">
        <v>81</v>
      </c>
      <c r="AW308" s="12" t="s">
        <v>35</v>
      </c>
      <c r="AX308" s="12" t="s">
        <v>79</v>
      </c>
      <c r="AY308" s="256" t="s">
        <v>156</v>
      </c>
    </row>
    <row r="309" s="1" customFormat="1" ht="16.5" customHeight="1">
      <c r="B309" s="46"/>
      <c r="C309" s="233" t="s">
        <v>488</v>
      </c>
      <c r="D309" s="233" t="s">
        <v>159</v>
      </c>
      <c r="E309" s="234" t="s">
        <v>673</v>
      </c>
      <c r="F309" s="235" t="s">
        <v>674</v>
      </c>
      <c r="G309" s="236" t="s">
        <v>487</v>
      </c>
      <c r="H309" s="237">
        <v>1</v>
      </c>
      <c r="I309" s="238"/>
      <c r="J309" s="239">
        <f>ROUND(I309*H309,2)</f>
        <v>0</v>
      </c>
      <c r="K309" s="235" t="s">
        <v>163</v>
      </c>
      <c r="L309" s="72"/>
      <c r="M309" s="240" t="s">
        <v>21</v>
      </c>
      <c r="N309" s="241" t="s">
        <v>42</v>
      </c>
      <c r="O309" s="47"/>
      <c r="P309" s="242">
        <f>O309*H309</f>
        <v>0</v>
      </c>
      <c r="Q309" s="242">
        <v>0.0030000000000000001</v>
      </c>
      <c r="R309" s="242">
        <f>Q309*H309</f>
        <v>0.0030000000000000001</v>
      </c>
      <c r="S309" s="242">
        <v>0</v>
      </c>
      <c r="T309" s="243">
        <f>S309*H309</f>
        <v>0</v>
      </c>
      <c r="AR309" s="24" t="s">
        <v>197</v>
      </c>
      <c r="AT309" s="24" t="s">
        <v>159</v>
      </c>
      <c r="AU309" s="24" t="s">
        <v>81</v>
      </c>
      <c r="AY309" s="24" t="s">
        <v>156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24" t="s">
        <v>79</v>
      </c>
      <c r="BK309" s="244">
        <f>ROUND(I309*H309,2)</f>
        <v>0</v>
      </c>
      <c r="BL309" s="24" t="s">
        <v>197</v>
      </c>
      <c r="BM309" s="24" t="s">
        <v>675</v>
      </c>
    </row>
    <row r="310" s="13" customFormat="1">
      <c r="B310" s="257"/>
      <c r="C310" s="258"/>
      <c r="D310" s="247" t="s">
        <v>165</v>
      </c>
      <c r="E310" s="259" t="s">
        <v>21</v>
      </c>
      <c r="F310" s="260" t="s">
        <v>676</v>
      </c>
      <c r="G310" s="258"/>
      <c r="H310" s="259" t="s">
        <v>21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AT310" s="266" t="s">
        <v>165</v>
      </c>
      <c r="AU310" s="266" t="s">
        <v>81</v>
      </c>
      <c r="AV310" s="13" t="s">
        <v>79</v>
      </c>
      <c r="AW310" s="13" t="s">
        <v>35</v>
      </c>
      <c r="AX310" s="13" t="s">
        <v>71</v>
      </c>
      <c r="AY310" s="266" t="s">
        <v>156</v>
      </c>
    </row>
    <row r="311" s="12" customFormat="1">
      <c r="B311" s="245"/>
      <c r="C311" s="246"/>
      <c r="D311" s="247" t="s">
        <v>165</v>
      </c>
      <c r="E311" s="248" t="s">
        <v>21</v>
      </c>
      <c r="F311" s="249" t="s">
        <v>79</v>
      </c>
      <c r="G311" s="246"/>
      <c r="H311" s="250">
        <v>1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AT311" s="256" t="s">
        <v>165</v>
      </c>
      <c r="AU311" s="256" t="s">
        <v>81</v>
      </c>
      <c r="AV311" s="12" t="s">
        <v>81</v>
      </c>
      <c r="AW311" s="12" t="s">
        <v>35</v>
      </c>
      <c r="AX311" s="12" t="s">
        <v>79</v>
      </c>
      <c r="AY311" s="256" t="s">
        <v>156</v>
      </c>
    </row>
    <row r="312" s="1" customFormat="1" ht="25.5" customHeight="1">
      <c r="B312" s="46"/>
      <c r="C312" s="233" t="s">
        <v>677</v>
      </c>
      <c r="D312" s="233" t="s">
        <v>159</v>
      </c>
      <c r="E312" s="234" t="s">
        <v>678</v>
      </c>
      <c r="F312" s="235" t="s">
        <v>679</v>
      </c>
      <c r="G312" s="236" t="s">
        <v>436</v>
      </c>
      <c r="H312" s="237">
        <v>9</v>
      </c>
      <c r="I312" s="238"/>
      <c r="J312" s="239">
        <f>ROUND(I312*H312,2)</f>
        <v>0</v>
      </c>
      <c r="K312" s="235" t="s">
        <v>163</v>
      </c>
      <c r="L312" s="72"/>
      <c r="M312" s="240" t="s">
        <v>21</v>
      </c>
      <c r="N312" s="241" t="s">
        <v>42</v>
      </c>
      <c r="O312" s="47"/>
      <c r="P312" s="242">
        <f>O312*H312</f>
        <v>0</v>
      </c>
      <c r="Q312" s="242">
        <v>0</v>
      </c>
      <c r="R312" s="242">
        <f>Q312*H312</f>
        <v>0</v>
      </c>
      <c r="S312" s="242">
        <v>0</v>
      </c>
      <c r="T312" s="243">
        <f>S312*H312</f>
        <v>0</v>
      </c>
      <c r="AR312" s="24" t="s">
        <v>197</v>
      </c>
      <c r="AT312" s="24" t="s">
        <v>159</v>
      </c>
      <c r="AU312" s="24" t="s">
        <v>81</v>
      </c>
      <c r="AY312" s="24" t="s">
        <v>156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24" t="s">
        <v>79</v>
      </c>
      <c r="BK312" s="244">
        <f>ROUND(I312*H312,2)</f>
        <v>0</v>
      </c>
      <c r="BL312" s="24" t="s">
        <v>197</v>
      </c>
      <c r="BM312" s="24" t="s">
        <v>680</v>
      </c>
    </row>
    <row r="313" s="13" customFormat="1">
      <c r="B313" s="257"/>
      <c r="C313" s="258"/>
      <c r="D313" s="247" t="s">
        <v>165</v>
      </c>
      <c r="E313" s="259" t="s">
        <v>21</v>
      </c>
      <c r="F313" s="260" t="s">
        <v>681</v>
      </c>
      <c r="G313" s="258"/>
      <c r="H313" s="259" t="s">
        <v>21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AT313" s="266" t="s">
        <v>165</v>
      </c>
      <c r="AU313" s="266" t="s">
        <v>81</v>
      </c>
      <c r="AV313" s="13" t="s">
        <v>79</v>
      </c>
      <c r="AW313" s="13" t="s">
        <v>35</v>
      </c>
      <c r="AX313" s="13" t="s">
        <v>71</v>
      </c>
      <c r="AY313" s="266" t="s">
        <v>156</v>
      </c>
    </row>
    <row r="314" s="12" customFormat="1">
      <c r="B314" s="245"/>
      <c r="C314" s="246"/>
      <c r="D314" s="247" t="s">
        <v>165</v>
      </c>
      <c r="E314" s="248" t="s">
        <v>21</v>
      </c>
      <c r="F314" s="249" t="s">
        <v>199</v>
      </c>
      <c r="G314" s="246"/>
      <c r="H314" s="250">
        <v>9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165</v>
      </c>
      <c r="AU314" s="256" t="s">
        <v>81</v>
      </c>
      <c r="AV314" s="12" t="s">
        <v>81</v>
      </c>
      <c r="AW314" s="12" t="s">
        <v>35</v>
      </c>
      <c r="AX314" s="12" t="s">
        <v>79</v>
      </c>
      <c r="AY314" s="256" t="s">
        <v>156</v>
      </c>
    </row>
    <row r="315" s="1" customFormat="1" ht="25.5" customHeight="1">
      <c r="B315" s="46"/>
      <c r="C315" s="233" t="s">
        <v>494</v>
      </c>
      <c r="D315" s="233" t="s">
        <v>159</v>
      </c>
      <c r="E315" s="234" t="s">
        <v>682</v>
      </c>
      <c r="F315" s="235" t="s">
        <v>683</v>
      </c>
      <c r="G315" s="236" t="s">
        <v>436</v>
      </c>
      <c r="H315" s="237">
        <v>1</v>
      </c>
      <c r="I315" s="238"/>
      <c r="J315" s="239">
        <f>ROUND(I315*H315,2)</f>
        <v>0</v>
      </c>
      <c r="K315" s="235" t="s">
        <v>163</v>
      </c>
      <c r="L315" s="72"/>
      <c r="M315" s="240" t="s">
        <v>21</v>
      </c>
      <c r="N315" s="241" t="s">
        <v>42</v>
      </c>
      <c r="O315" s="47"/>
      <c r="P315" s="242">
        <f>O315*H315</f>
        <v>0</v>
      </c>
      <c r="Q315" s="242">
        <v>0</v>
      </c>
      <c r="R315" s="242">
        <f>Q315*H315</f>
        <v>0</v>
      </c>
      <c r="S315" s="242">
        <v>0</v>
      </c>
      <c r="T315" s="243">
        <f>S315*H315</f>
        <v>0</v>
      </c>
      <c r="AR315" s="24" t="s">
        <v>197</v>
      </c>
      <c r="AT315" s="24" t="s">
        <v>159</v>
      </c>
      <c r="AU315" s="24" t="s">
        <v>81</v>
      </c>
      <c r="AY315" s="24" t="s">
        <v>156</v>
      </c>
      <c r="BE315" s="244">
        <f>IF(N315="základní",J315,0)</f>
        <v>0</v>
      </c>
      <c r="BF315" s="244">
        <f>IF(N315="snížená",J315,0)</f>
        <v>0</v>
      </c>
      <c r="BG315" s="244">
        <f>IF(N315="zákl. přenesená",J315,0)</f>
        <v>0</v>
      </c>
      <c r="BH315" s="244">
        <f>IF(N315="sníž. přenesená",J315,0)</f>
        <v>0</v>
      </c>
      <c r="BI315" s="244">
        <f>IF(N315="nulová",J315,0)</f>
        <v>0</v>
      </c>
      <c r="BJ315" s="24" t="s">
        <v>79</v>
      </c>
      <c r="BK315" s="244">
        <f>ROUND(I315*H315,2)</f>
        <v>0</v>
      </c>
      <c r="BL315" s="24" t="s">
        <v>197</v>
      </c>
      <c r="BM315" s="24" t="s">
        <v>684</v>
      </c>
    </row>
    <row r="316" s="13" customFormat="1">
      <c r="B316" s="257"/>
      <c r="C316" s="258"/>
      <c r="D316" s="247" t="s">
        <v>165</v>
      </c>
      <c r="E316" s="259" t="s">
        <v>21</v>
      </c>
      <c r="F316" s="260" t="s">
        <v>681</v>
      </c>
      <c r="G316" s="258"/>
      <c r="H316" s="259" t="s">
        <v>21</v>
      </c>
      <c r="I316" s="261"/>
      <c r="J316" s="258"/>
      <c r="K316" s="258"/>
      <c r="L316" s="262"/>
      <c r="M316" s="263"/>
      <c r="N316" s="264"/>
      <c r="O316" s="264"/>
      <c r="P316" s="264"/>
      <c r="Q316" s="264"/>
      <c r="R316" s="264"/>
      <c r="S316" s="264"/>
      <c r="T316" s="265"/>
      <c r="AT316" s="266" t="s">
        <v>165</v>
      </c>
      <c r="AU316" s="266" t="s">
        <v>81</v>
      </c>
      <c r="AV316" s="13" t="s">
        <v>79</v>
      </c>
      <c r="AW316" s="13" t="s">
        <v>35</v>
      </c>
      <c r="AX316" s="13" t="s">
        <v>71</v>
      </c>
      <c r="AY316" s="266" t="s">
        <v>156</v>
      </c>
    </row>
    <row r="317" s="12" customFormat="1">
      <c r="B317" s="245"/>
      <c r="C317" s="246"/>
      <c r="D317" s="247" t="s">
        <v>165</v>
      </c>
      <c r="E317" s="248" t="s">
        <v>21</v>
      </c>
      <c r="F317" s="249" t="s">
        <v>79</v>
      </c>
      <c r="G317" s="246"/>
      <c r="H317" s="250">
        <v>1</v>
      </c>
      <c r="I317" s="251"/>
      <c r="J317" s="246"/>
      <c r="K317" s="246"/>
      <c r="L317" s="252"/>
      <c r="M317" s="253"/>
      <c r="N317" s="254"/>
      <c r="O317" s="254"/>
      <c r="P317" s="254"/>
      <c r="Q317" s="254"/>
      <c r="R317" s="254"/>
      <c r="S317" s="254"/>
      <c r="T317" s="255"/>
      <c r="AT317" s="256" t="s">
        <v>165</v>
      </c>
      <c r="AU317" s="256" t="s">
        <v>81</v>
      </c>
      <c r="AV317" s="12" t="s">
        <v>81</v>
      </c>
      <c r="AW317" s="12" t="s">
        <v>35</v>
      </c>
      <c r="AX317" s="12" t="s">
        <v>79</v>
      </c>
      <c r="AY317" s="256" t="s">
        <v>156</v>
      </c>
    </row>
    <row r="318" s="1" customFormat="1" ht="16.5" customHeight="1">
      <c r="B318" s="46"/>
      <c r="C318" s="233" t="s">
        <v>685</v>
      </c>
      <c r="D318" s="233" t="s">
        <v>159</v>
      </c>
      <c r="E318" s="234" t="s">
        <v>686</v>
      </c>
      <c r="F318" s="235" t="s">
        <v>687</v>
      </c>
      <c r="G318" s="236" t="s">
        <v>688</v>
      </c>
      <c r="H318" s="291"/>
      <c r="I318" s="238"/>
      <c r="J318" s="239">
        <f>ROUND(I318*H318,2)</f>
        <v>0</v>
      </c>
      <c r="K318" s="235" t="s">
        <v>326</v>
      </c>
      <c r="L318" s="72"/>
      <c r="M318" s="240" t="s">
        <v>21</v>
      </c>
      <c r="N318" s="241" t="s">
        <v>42</v>
      </c>
      <c r="O318" s="47"/>
      <c r="P318" s="242">
        <f>O318*H318</f>
        <v>0</v>
      </c>
      <c r="Q318" s="242">
        <v>0</v>
      </c>
      <c r="R318" s="242">
        <f>Q318*H318</f>
        <v>0</v>
      </c>
      <c r="S318" s="242">
        <v>0</v>
      </c>
      <c r="T318" s="243">
        <f>S318*H318</f>
        <v>0</v>
      </c>
      <c r="AR318" s="24" t="s">
        <v>197</v>
      </c>
      <c r="AT318" s="24" t="s">
        <v>159</v>
      </c>
      <c r="AU318" s="24" t="s">
        <v>81</v>
      </c>
      <c r="AY318" s="24" t="s">
        <v>156</v>
      </c>
      <c r="BE318" s="244">
        <f>IF(N318="základní",J318,0)</f>
        <v>0</v>
      </c>
      <c r="BF318" s="244">
        <f>IF(N318="snížená",J318,0)</f>
        <v>0</v>
      </c>
      <c r="BG318" s="244">
        <f>IF(N318="zákl. přenesená",J318,0)</f>
        <v>0</v>
      </c>
      <c r="BH318" s="244">
        <f>IF(N318="sníž. přenesená",J318,0)</f>
        <v>0</v>
      </c>
      <c r="BI318" s="244">
        <f>IF(N318="nulová",J318,0)</f>
        <v>0</v>
      </c>
      <c r="BJ318" s="24" t="s">
        <v>79</v>
      </c>
      <c r="BK318" s="244">
        <f>ROUND(I318*H318,2)</f>
        <v>0</v>
      </c>
      <c r="BL318" s="24" t="s">
        <v>197</v>
      </c>
      <c r="BM318" s="24" t="s">
        <v>689</v>
      </c>
    </row>
    <row r="319" s="11" customFormat="1" ht="29.88" customHeight="1">
      <c r="B319" s="217"/>
      <c r="C319" s="218"/>
      <c r="D319" s="219" t="s">
        <v>70</v>
      </c>
      <c r="E319" s="231" t="s">
        <v>690</v>
      </c>
      <c r="F319" s="231" t="s">
        <v>691</v>
      </c>
      <c r="G319" s="218"/>
      <c r="H319" s="218"/>
      <c r="I319" s="221"/>
      <c r="J319" s="232">
        <f>BK319</f>
        <v>0</v>
      </c>
      <c r="K319" s="218"/>
      <c r="L319" s="223"/>
      <c r="M319" s="224"/>
      <c r="N319" s="225"/>
      <c r="O319" s="225"/>
      <c r="P319" s="226">
        <f>SUM(P320:P326)</f>
        <v>0</v>
      </c>
      <c r="Q319" s="225"/>
      <c r="R319" s="226">
        <f>SUM(R320:R326)</f>
        <v>0</v>
      </c>
      <c r="S319" s="225"/>
      <c r="T319" s="227">
        <f>SUM(T320:T326)</f>
        <v>0</v>
      </c>
      <c r="AR319" s="228" t="s">
        <v>81</v>
      </c>
      <c r="AT319" s="229" t="s">
        <v>70</v>
      </c>
      <c r="AU319" s="229" t="s">
        <v>79</v>
      </c>
      <c r="AY319" s="228" t="s">
        <v>156</v>
      </c>
      <c r="BK319" s="230">
        <f>SUM(BK320:BK326)</f>
        <v>0</v>
      </c>
    </row>
    <row r="320" s="1" customFormat="1" ht="16.5" customHeight="1">
      <c r="B320" s="46"/>
      <c r="C320" s="233" t="s">
        <v>499</v>
      </c>
      <c r="D320" s="233" t="s">
        <v>159</v>
      </c>
      <c r="E320" s="234" t="s">
        <v>692</v>
      </c>
      <c r="F320" s="235" t="s">
        <v>693</v>
      </c>
      <c r="G320" s="236" t="s">
        <v>436</v>
      </c>
      <c r="H320" s="237">
        <v>12</v>
      </c>
      <c r="I320" s="238"/>
      <c r="J320" s="239">
        <f>ROUND(I320*H320,2)</f>
        <v>0</v>
      </c>
      <c r="K320" s="235" t="s">
        <v>163</v>
      </c>
      <c r="L320" s="72"/>
      <c r="M320" s="240" t="s">
        <v>21</v>
      </c>
      <c r="N320" s="241" t="s">
        <v>42</v>
      </c>
      <c r="O320" s="47"/>
      <c r="P320" s="242">
        <f>O320*H320</f>
        <v>0</v>
      </c>
      <c r="Q320" s="242">
        <v>0</v>
      </c>
      <c r="R320" s="242">
        <f>Q320*H320</f>
        <v>0</v>
      </c>
      <c r="S320" s="242">
        <v>0</v>
      </c>
      <c r="T320" s="243">
        <f>S320*H320</f>
        <v>0</v>
      </c>
      <c r="AR320" s="24" t="s">
        <v>197</v>
      </c>
      <c r="AT320" s="24" t="s">
        <v>159</v>
      </c>
      <c r="AU320" s="24" t="s">
        <v>81</v>
      </c>
      <c r="AY320" s="24" t="s">
        <v>156</v>
      </c>
      <c r="BE320" s="244">
        <f>IF(N320="základní",J320,0)</f>
        <v>0</v>
      </c>
      <c r="BF320" s="244">
        <f>IF(N320="snížená",J320,0)</f>
        <v>0</v>
      </c>
      <c r="BG320" s="244">
        <f>IF(N320="zákl. přenesená",J320,0)</f>
        <v>0</v>
      </c>
      <c r="BH320" s="244">
        <f>IF(N320="sníž. přenesená",J320,0)</f>
        <v>0</v>
      </c>
      <c r="BI320" s="244">
        <f>IF(N320="nulová",J320,0)</f>
        <v>0</v>
      </c>
      <c r="BJ320" s="24" t="s">
        <v>79</v>
      </c>
      <c r="BK320" s="244">
        <f>ROUND(I320*H320,2)</f>
        <v>0</v>
      </c>
      <c r="BL320" s="24" t="s">
        <v>197</v>
      </c>
      <c r="BM320" s="24" t="s">
        <v>694</v>
      </c>
    </row>
    <row r="321" s="13" customFormat="1">
      <c r="B321" s="257"/>
      <c r="C321" s="258"/>
      <c r="D321" s="247" t="s">
        <v>165</v>
      </c>
      <c r="E321" s="259" t="s">
        <v>21</v>
      </c>
      <c r="F321" s="260" t="s">
        <v>695</v>
      </c>
      <c r="G321" s="258"/>
      <c r="H321" s="259" t="s">
        <v>21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AT321" s="266" t="s">
        <v>165</v>
      </c>
      <c r="AU321" s="266" t="s">
        <v>81</v>
      </c>
      <c r="AV321" s="13" t="s">
        <v>79</v>
      </c>
      <c r="AW321" s="13" t="s">
        <v>35</v>
      </c>
      <c r="AX321" s="13" t="s">
        <v>71</v>
      </c>
      <c r="AY321" s="266" t="s">
        <v>156</v>
      </c>
    </row>
    <row r="322" s="12" customFormat="1">
      <c r="B322" s="245"/>
      <c r="C322" s="246"/>
      <c r="D322" s="247" t="s">
        <v>165</v>
      </c>
      <c r="E322" s="248" t="s">
        <v>21</v>
      </c>
      <c r="F322" s="249" t="s">
        <v>188</v>
      </c>
      <c r="G322" s="246"/>
      <c r="H322" s="250">
        <v>12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165</v>
      </c>
      <c r="AU322" s="256" t="s">
        <v>81</v>
      </c>
      <c r="AV322" s="12" t="s">
        <v>81</v>
      </c>
      <c r="AW322" s="12" t="s">
        <v>35</v>
      </c>
      <c r="AX322" s="12" t="s">
        <v>79</v>
      </c>
      <c r="AY322" s="256" t="s">
        <v>156</v>
      </c>
    </row>
    <row r="323" s="1" customFormat="1" ht="38.25" customHeight="1">
      <c r="B323" s="46"/>
      <c r="C323" s="233" t="s">
        <v>696</v>
      </c>
      <c r="D323" s="233" t="s">
        <v>159</v>
      </c>
      <c r="E323" s="234" t="s">
        <v>697</v>
      </c>
      <c r="F323" s="235" t="s">
        <v>698</v>
      </c>
      <c r="G323" s="236" t="s">
        <v>487</v>
      </c>
      <c r="H323" s="237">
        <v>23.699999999999999</v>
      </c>
      <c r="I323" s="238"/>
      <c r="J323" s="239">
        <f>ROUND(I323*H323,2)</f>
        <v>0</v>
      </c>
      <c r="K323" s="235" t="s">
        <v>163</v>
      </c>
      <c r="L323" s="72"/>
      <c r="M323" s="240" t="s">
        <v>21</v>
      </c>
      <c r="N323" s="241" t="s">
        <v>42</v>
      </c>
      <c r="O323" s="47"/>
      <c r="P323" s="242">
        <f>O323*H323</f>
        <v>0</v>
      </c>
      <c r="Q323" s="242">
        <v>0</v>
      </c>
      <c r="R323" s="242">
        <f>Q323*H323</f>
        <v>0</v>
      </c>
      <c r="S323" s="242">
        <v>0</v>
      </c>
      <c r="T323" s="243">
        <f>S323*H323</f>
        <v>0</v>
      </c>
      <c r="AR323" s="24" t="s">
        <v>197</v>
      </c>
      <c r="AT323" s="24" t="s">
        <v>159</v>
      </c>
      <c r="AU323" s="24" t="s">
        <v>81</v>
      </c>
      <c r="AY323" s="24" t="s">
        <v>156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24" t="s">
        <v>79</v>
      </c>
      <c r="BK323" s="244">
        <f>ROUND(I323*H323,2)</f>
        <v>0</v>
      </c>
      <c r="BL323" s="24" t="s">
        <v>197</v>
      </c>
      <c r="BM323" s="24" t="s">
        <v>699</v>
      </c>
    </row>
    <row r="324" s="13" customFormat="1">
      <c r="B324" s="257"/>
      <c r="C324" s="258"/>
      <c r="D324" s="247" t="s">
        <v>165</v>
      </c>
      <c r="E324" s="259" t="s">
        <v>21</v>
      </c>
      <c r="F324" s="260" t="s">
        <v>695</v>
      </c>
      <c r="G324" s="258"/>
      <c r="H324" s="259" t="s">
        <v>21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AT324" s="266" t="s">
        <v>165</v>
      </c>
      <c r="AU324" s="266" t="s">
        <v>81</v>
      </c>
      <c r="AV324" s="13" t="s">
        <v>79</v>
      </c>
      <c r="AW324" s="13" t="s">
        <v>35</v>
      </c>
      <c r="AX324" s="13" t="s">
        <v>71</v>
      </c>
      <c r="AY324" s="266" t="s">
        <v>156</v>
      </c>
    </row>
    <row r="325" s="12" customFormat="1">
      <c r="B325" s="245"/>
      <c r="C325" s="246"/>
      <c r="D325" s="247" t="s">
        <v>165</v>
      </c>
      <c r="E325" s="248" t="s">
        <v>21</v>
      </c>
      <c r="F325" s="249" t="s">
        <v>700</v>
      </c>
      <c r="G325" s="246"/>
      <c r="H325" s="250">
        <v>23.699999999999999</v>
      </c>
      <c r="I325" s="251"/>
      <c r="J325" s="246"/>
      <c r="K325" s="246"/>
      <c r="L325" s="252"/>
      <c r="M325" s="253"/>
      <c r="N325" s="254"/>
      <c r="O325" s="254"/>
      <c r="P325" s="254"/>
      <c r="Q325" s="254"/>
      <c r="R325" s="254"/>
      <c r="S325" s="254"/>
      <c r="T325" s="255"/>
      <c r="AT325" s="256" t="s">
        <v>165</v>
      </c>
      <c r="AU325" s="256" t="s">
        <v>81</v>
      </c>
      <c r="AV325" s="12" t="s">
        <v>81</v>
      </c>
      <c r="AW325" s="12" t="s">
        <v>35</v>
      </c>
      <c r="AX325" s="12" t="s">
        <v>79</v>
      </c>
      <c r="AY325" s="256" t="s">
        <v>156</v>
      </c>
    </row>
    <row r="326" s="1" customFormat="1" ht="16.5" customHeight="1">
      <c r="B326" s="46"/>
      <c r="C326" s="233" t="s">
        <v>503</v>
      </c>
      <c r="D326" s="233" t="s">
        <v>159</v>
      </c>
      <c r="E326" s="234" t="s">
        <v>701</v>
      </c>
      <c r="F326" s="235" t="s">
        <v>702</v>
      </c>
      <c r="G326" s="236" t="s">
        <v>688</v>
      </c>
      <c r="H326" s="291"/>
      <c r="I326" s="238"/>
      <c r="J326" s="239">
        <f>ROUND(I326*H326,2)</f>
        <v>0</v>
      </c>
      <c r="K326" s="235" t="s">
        <v>326</v>
      </c>
      <c r="L326" s="72"/>
      <c r="M326" s="240" t="s">
        <v>21</v>
      </c>
      <c r="N326" s="241" t="s">
        <v>42</v>
      </c>
      <c r="O326" s="47"/>
      <c r="P326" s="242">
        <f>O326*H326</f>
        <v>0</v>
      </c>
      <c r="Q326" s="242">
        <v>0</v>
      </c>
      <c r="R326" s="242">
        <f>Q326*H326</f>
        <v>0</v>
      </c>
      <c r="S326" s="242">
        <v>0</v>
      </c>
      <c r="T326" s="243">
        <f>S326*H326</f>
        <v>0</v>
      </c>
      <c r="AR326" s="24" t="s">
        <v>197</v>
      </c>
      <c r="AT326" s="24" t="s">
        <v>159</v>
      </c>
      <c r="AU326" s="24" t="s">
        <v>81</v>
      </c>
      <c r="AY326" s="24" t="s">
        <v>156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24" t="s">
        <v>79</v>
      </c>
      <c r="BK326" s="244">
        <f>ROUND(I326*H326,2)</f>
        <v>0</v>
      </c>
      <c r="BL326" s="24" t="s">
        <v>197</v>
      </c>
      <c r="BM326" s="24" t="s">
        <v>703</v>
      </c>
    </row>
    <row r="327" s="11" customFormat="1" ht="29.88" customHeight="1">
      <c r="B327" s="217"/>
      <c r="C327" s="218"/>
      <c r="D327" s="219" t="s">
        <v>70</v>
      </c>
      <c r="E327" s="231" t="s">
        <v>704</v>
      </c>
      <c r="F327" s="231" t="s">
        <v>705</v>
      </c>
      <c r="G327" s="218"/>
      <c r="H327" s="218"/>
      <c r="I327" s="221"/>
      <c r="J327" s="232">
        <f>BK327</f>
        <v>0</v>
      </c>
      <c r="K327" s="218"/>
      <c r="L327" s="223"/>
      <c r="M327" s="224"/>
      <c r="N327" s="225"/>
      <c r="O327" s="225"/>
      <c r="P327" s="226">
        <f>SUM(P328:P337)</f>
        <v>0</v>
      </c>
      <c r="Q327" s="225"/>
      <c r="R327" s="226">
        <f>SUM(R328:R337)</f>
        <v>0</v>
      </c>
      <c r="S327" s="225"/>
      <c r="T327" s="227">
        <f>SUM(T328:T337)</f>
        <v>0</v>
      </c>
      <c r="AR327" s="228" t="s">
        <v>81</v>
      </c>
      <c r="AT327" s="229" t="s">
        <v>70</v>
      </c>
      <c r="AU327" s="229" t="s">
        <v>79</v>
      </c>
      <c r="AY327" s="228" t="s">
        <v>156</v>
      </c>
      <c r="BK327" s="230">
        <f>SUM(BK328:BK337)</f>
        <v>0</v>
      </c>
    </row>
    <row r="328" s="1" customFormat="1" ht="16.5" customHeight="1">
      <c r="B328" s="46"/>
      <c r="C328" s="233" t="s">
        <v>706</v>
      </c>
      <c r="D328" s="233" t="s">
        <v>159</v>
      </c>
      <c r="E328" s="234" t="s">
        <v>707</v>
      </c>
      <c r="F328" s="235" t="s">
        <v>708</v>
      </c>
      <c r="G328" s="236" t="s">
        <v>436</v>
      </c>
      <c r="H328" s="237">
        <v>3</v>
      </c>
      <c r="I328" s="238"/>
      <c r="J328" s="239">
        <f>ROUND(I328*H328,2)</f>
        <v>0</v>
      </c>
      <c r="K328" s="235" t="s">
        <v>163</v>
      </c>
      <c r="L328" s="72"/>
      <c r="M328" s="240" t="s">
        <v>21</v>
      </c>
      <c r="N328" s="241" t="s">
        <v>42</v>
      </c>
      <c r="O328" s="47"/>
      <c r="P328" s="242">
        <f>O328*H328</f>
        <v>0</v>
      </c>
      <c r="Q328" s="242">
        <v>0</v>
      </c>
      <c r="R328" s="242">
        <f>Q328*H328</f>
        <v>0</v>
      </c>
      <c r="S328" s="242">
        <v>0</v>
      </c>
      <c r="T328" s="243">
        <f>S328*H328</f>
        <v>0</v>
      </c>
      <c r="AR328" s="24" t="s">
        <v>197</v>
      </c>
      <c r="AT328" s="24" t="s">
        <v>159</v>
      </c>
      <c r="AU328" s="24" t="s">
        <v>81</v>
      </c>
      <c r="AY328" s="24" t="s">
        <v>156</v>
      </c>
      <c r="BE328" s="244">
        <f>IF(N328="základní",J328,0)</f>
        <v>0</v>
      </c>
      <c r="BF328" s="244">
        <f>IF(N328="snížená",J328,0)</f>
        <v>0</v>
      </c>
      <c r="BG328" s="244">
        <f>IF(N328="zákl. přenesená",J328,0)</f>
        <v>0</v>
      </c>
      <c r="BH328" s="244">
        <f>IF(N328="sníž. přenesená",J328,0)</f>
        <v>0</v>
      </c>
      <c r="BI328" s="244">
        <f>IF(N328="nulová",J328,0)</f>
        <v>0</v>
      </c>
      <c r="BJ328" s="24" t="s">
        <v>79</v>
      </c>
      <c r="BK328" s="244">
        <f>ROUND(I328*H328,2)</f>
        <v>0</v>
      </c>
      <c r="BL328" s="24" t="s">
        <v>197</v>
      </c>
      <c r="BM328" s="24" t="s">
        <v>709</v>
      </c>
    </row>
    <row r="329" s="13" customFormat="1">
      <c r="B329" s="257"/>
      <c r="C329" s="258"/>
      <c r="D329" s="247" t="s">
        <v>165</v>
      </c>
      <c r="E329" s="259" t="s">
        <v>21</v>
      </c>
      <c r="F329" s="260" t="s">
        <v>710</v>
      </c>
      <c r="G329" s="258"/>
      <c r="H329" s="259" t="s">
        <v>21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AT329" s="266" t="s">
        <v>165</v>
      </c>
      <c r="AU329" s="266" t="s">
        <v>81</v>
      </c>
      <c r="AV329" s="13" t="s">
        <v>79</v>
      </c>
      <c r="AW329" s="13" t="s">
        <v>35</v>
      </c>
      <c r="AX329" s="13" t="s">
        <v>71</v>
      </c>
      <c r="AY329" s="266" t="s">
        <v>156</v>
      </c>
    </row>
    <row r="330" s="13" customFormat="1">
      <c r="B330" s="257"/>
      <c r="C330" s="258"/>
      <c r="D330" s="247" t="s">
        <v>165</v>
      </c>
      <c r="E330" s="259" t="s">
        <v>21</v>
      </c>
      <c r="F330" s="260" t="s">
        <v>711</v>
      </c>
      <c r="G330" s="258"/>
      <c r="H330" s="259" t="s">
        <v>21</v>
      </c>
      <c r="I330" s="261"/>
      <c r="J330" s="258"/>
      <c r="K330" s="258"/>
      <c r="L330" s="262"/>
      <c r="M330" s="263"/>
      <c r="N330" s="264"/>
      <c r="O330" s="264"/>
      <c r="P330" s="264"/>
      <c r="Q330" s="264"/>
      <c r="R330" s="264"/>
      <c r="S330" s="264"/>
      <c r="T330" s="265"/>
      <c r="AT330" s="266" t="s">
        <v>165</v>
      </c>
      <c r="AU330" s="266" t="s">
        <v>81</v>
      </c>
      <c r="AV330" s="13" t="s">
        <v>79</v>
      </c>
      <c r="AW330" s="13" t="s">
        <v>35</v>
      </c>
      <c r="AX330" s="13" t="s">
        <v>71</v>
      </c>
      <c r="AY330" s="266" t="s">
        <v>156</v>
      </c>
    </row>
    <row r="331" s="13" customFormat="1">
      <c r="B331" s="257"/>
      <c r="C331" s="258"/>
      <c r="D331" s="247" t="s">
        <v>165</v>
      </c>
      <c r="E331" s="259" t="s">
        <v>21</v>
      </c>
      <c r="F331" s="260" t="s">
        <v>712</v>
      </c>
      <c r="G331" s="258"/>
      <c r="H331" s="259" t="s">
        <v>21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AT331" s="266" t="s">
        <v>165</v>
      </c>
      <c r="AU331" s="266" t="s">
        <v>81</v>
      </c>
      <c r="AV331" s="13" t="s">
        <v>79</v>
      </c>
      <c r="AW331" s="13" t="s">
        <v>35</v>
      </c>
      <c r="AX331" s="13" t="s">
        <v>71</v>
      </c>
      <c r="AY331" s="266" t="s">
        <v>156</v>
      </c>
    </row>
    <row r="332" s="12" customFormat="1">
      <c r="B332" s="245"/>
      <c r="C332" s="246"/>
      <c r="D332" s="247" t="s">
        <v>165</v>
      </c>
      <c r="E332" s="248" t="s">
        <v>21</v>
      </c>
      <c r="F332" s="249" t="s">
        <v>713</v>
      </c>
      <c r="G332" s="246"/>
      <c r="H332" s="250">
        <v>3</v>
      </c>
      <c r="I332" s="251"/>
      <c r="J332" s="246"/>
      <c r="K332" s="246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165</v>
      </c>
      <c r="AU332" s="256" t="s">
        <v>81</v>
      </c>
      <c r="AV332" s="12" t="s">
        <v>81</v>
      </c>
      <c r="AW332" s="12" t="s">
        <v>35</v>
      </c>
      <c r="AX332" s="12" t="s">
        <v>79</v>
      </c>
      <c r="AY332" s="256" t="s">
        <v>156</v>
      </c>
    </row>
    <row r="333" s="1" customFormat="1" ht="16.5" customHeight="1">
      <c r="B333" s="46"/>
      <c r="C333" s="233" t="s">
        <v>509</v>
      </c>
      <c r="D333" s="233" t="s">
        <v>159</v>
      </c>
      <c r="E333" s="234" t="s">
        <v>714</v>
      </c>
      <c r="F333" s="235" t="s">
        <v>715</v>
      </c>
      <c r="G333" s="236" t="s">
        <v>436</v>
      </c>
      <c r="H333" s="237">
        <v>2</v>
      </c>
      <c r="I333" s="238"/>
      <c r="J333" s="239">
        <f>ROUND(I333*H333,2)</f>
        <v>0</v>
      </c>
      <c r="K333" s="235" t="s">
        <v>163</v>
      </c>
      <c r="L333" s="72"/>
      <c r="M333" s="240" t="s">
        <v>21</v>
      </c>
      <c r="N333" s="241" t="s">
        <v>42</v>
      </c>
      <c r="O333" s="47"/>
      <c r="P333" s="242">
        <f>O333*H333</f>
        <v>0</v>
      </c>
      <c r="Q333" s="242">
        <v>0</v>
      </c>
      <c r="R333" s="242">
        <f>Q333*H333</f>
        <v>0</v>
      </c>
      <c r="S333" s="242">
        <v>0</v>
      </c>
      <c r="T333" s="243">
        <f>S333*H333</f>
        <v>0</v>
      </c>
      <c r="AR333" s="24" t="s">
        <v>197</v>
      </c>
      <c r="AT333" s="24" t="s">
        <v>159</v>
      </c>
      <c r="AU333" s="24" t="s">
        <v>81</v>
      </c>
      <c r="AY333" s="24" t="s">
        <v>156</v>
      </c>
      <c r="BE333" s="244">
        <f>IF(N333="základní",J333,0)</f>
        <v>0</v>
      </c>
      <c r="BF333" s="244">
        <f>IF(N333="snížená",J333,0)</f>
        <v>0</v>
      </c>
      <c r="BG333" s="244">
        <f>IF(N333="zákl. přenesená",J333,0)</f>
        <v>0</v>
      </c>
      <c r="BH333" s="244">
        <f>IF(N333="sníž. přenesená",J333,0)</f>
        <v>0</v>
      </c>
      <c r="BI333" s="244">
        <f>IF(N333="nulová",J333,0)</f>
        <v>0</v>
      </c>
      <c r="BJ333" s="24" t="s">
        <v>79</v>
      </c>
      <c r="BK333" s="244">
        <f>ROUND(I333*H333,2)</f>
        <v>0</v>
      </c>
      <c r="BL333" s="24" t="s">
        <v>197</v>
      </c>
      <c r="BM333" s="24" t="s">
        <v>716</v>
      </c>
    </row>
    <row r="334" s="13" customFormat="1">
      <c r="B334" s="257"/>
      <c r="C334" s="258"/>
      <c r="D334" s="247" t="s">
        <v>165</v>
      </c>
      <c r="E334" s="259" t="s">
        <v>21</v>
      </c>
      <c r="F334" s="260" t="s">
        <v>710</v>
      </c>
      <c r="G334" s="258"/>
      <c r="H334" s="259" t="s">
        <v>21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AT334" s="266" t="s">
        <v>165</v>
      </c>
      <c r="AU334" s="266" t="s">
        <v>81</v>
      </c>
      <c r="AV334" s="13" t="s">
        <v>79</v>
      </c>
      <c r="AW334" s="13" t="s">
        <v>35</v>
      </c>
      <c r="AX334" s="13" t="s">
        <v>71</v>
      </c>
      <c r="AY334" s="266" t="s">
        <v>156</v>
      </c>
    </row>
    <row r="335" s="13" customFormat="1">
      <c r="B335" s="257"/>
      <c r="C335" s="258"/>
      <c r="D335" s="247" t="s">
        <v>165</v>
      </c>
      <c r="E335" s="259" t="s">
        <v>21</v>
      </c>
      <c r="F335" s="260" t="s">
        <v>717</v>
      </c>
      <c r="G335" s="258"/>
      <c r="H335" s="259" t="s">
        <v>21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AT335" s="266" t="s">
        <v>165</v>
      </c>
      <c r="AU335" s="266" t="s">
        <v>81</v>
      </c>
      <c r="AV335" s="13" t="s">
        <v>79</v>
      </c>
      <c r="AW335" s="13" t="s">
        <v>35</v>
      </c>
      <c r="AX335" s="13" t="s">
        <v>71</v>
      </c>
      <c r="AY335" s="266" t="s">
        <v>156</v>
      </c>
    </row>
    <row r="336" s="12" customFormat="1">
      <c r="B336" s="245"/>
      <c r="C336" s="246"/>
      <c r="D336" s="247" t="s">
        <v>165</v>
      </c>
      <c r="E336" s="248" t="s">
        <v>21</v>
      </c>
      <c r="F336" s="249" t="s">
        <v>81</v>
      </c>
      <c r="G336" s="246"/>
      <c r="H336" s="250">
        <v>2</v>
      </c>
      <c r="I336" s="251"/>
      <c r="J336" s="246"/>
      <c r="K336" s="246"/>
      <c r="L336" s="252"/>
      <c r="M336" s="253"/>
      <c r="N336" s="254"/>
      <c r="O336" s="254"/>
      <c r="P336" s="254"/>
      <c r="Q336" s="254"/>
      <c r="R336" s="254"/>
      <c r="S336" s="254"/>
      <c r="T336" s="255"/>
      <c r="AT336" s="256" t="s">
        <v>165</v>
      </c>
      <c r="AU336" s="256" t="s">
        <v>81</v>
      </c>
      <c r="AV336" s="12" t="s">
        <v>81</v>
      </c>
      <c r="AW336" s="12" t="s">
        <v>35</v>
      </c>
      <c r="AX336" s="12" t="s">
        <v>79</v>
      </c>
      <c r="AY336" s="256" t="s">
        <v>156</v>
      </c>
    </row>
    <row r="337" s="1" customFormat="1" ht="16.5" customHeight="1">
      <c r="B337" s="46"/>
      <c r="C337" s="233" t="s">
        <v>718</v>
      </c>
      <c r="D337" s="233" t="s">
        <v>159</v>
      </c>
      <c r="E337" s="234" t="s">
        <v>719</v>
      </c>
      <c r="F337" s="235" t="s">
        <v>720</v>
      </c>
      <c r="G337" s="236" t="s">
        <v>688</v>
      </c>
      <c r="H337" s="291"/>
      <c r="I337" s="238"/>
      <c r="J337" s="239">
        <f>ROUND(I337*H337,2)</f>
        <v>0</v>
      </c>
      <c r="K337" s="235" t="s">
        <v>326</v>
      </c>
      <c r="L337" s="72"/>
      <c r="M337" s="240" t="s">
        <v>21</v>
      </c>
      <c r="N337" s="241" t="s">
        <v>42</v>
      </c>
      <c r="O337" s="47"/>
      <c r="P337" s="242">
        <f>O337*H337</f>
        <v>0</v>
      </c>
      <c r="Q337" s="242">
        <v>0</v>
      </c>
      <c r="R337" s="242">
        <f>Q337*H337</f>
        <v>0</v>
      </c>
      <c r="S337" s="242">
        <v>0</v>
      </c>
      <c r="T337" s="243">
        <f>S337*H337</f>
        <v>0</v>
      </c>
      <c r="AR337" s="24" t="s">
        <v>197</v>
      </c>
      <c r="AT337" s="24" t="s">
        <v>159</v>
      </c>
      <c r="AU337" s="24" t="s">
        <v>81</v>
      </c>
      <c r="AY337" s="24" t="s">
        <v>156</v>
      </c>
      <c r="BE337" s="244">
        <f>IF(N337="základní",J337,0)</f>
        <v>0</v>
      </c>
      <c r="BF337" s="244">
        <f>IF(N337="snížená",J337,0)</f>
        <v>0</v>
      </c>
      <c r="BG337" s="244">
        <f>IF(N337="zákl. přenesená",J337,0)</f>
        <v>0</v>
      </c>
      <c r="BH337" s="244">
        <f>IF(N337="sníž. přenesená",J337,0)</f>
        <v>0</v>
      </c>
      <c r="BI337" s="244">
        <f>IF(N337="nulová",J337,0)</f>
        <v>0</v>
      </c>
      <c r="BJ337" s="24" t="s">
        <v>79</v>
      </c>
      <c r="BK337" s="244">
        <f>ROUND(I337*H337,2)</f>
        <v>0</v>
      </c>
      <c r="BL337" s="24" t="s">
        <v>197</v>
      </c>
      <c r="BM337" s="24" t="s">
        <v>721</v>
      </c>
    </row>
    <row r="338" s="11" customFormat="1" ht="29.88" customHeight="1">
      <c r="B338" s="217"/>
      <c r="C338" s="218"/>
      <c r="D338" s="219" t="s">
        <v>70</v>
      </c>
      <c r="E338" s="231" t="s">
        <v>722</v>
      </c>
      <c r="F338" s="231" t="s">
        <v>723</v>
      </c>
      <c r="G338" s="218"/>
      <c r="H338" s="218"/>
      <c r="I338" s="221"/>
      <c r="J338" s="232">
        <f>BK338</f>
        <v>0</v>
      </c>
      <c r="K338" s="218"/>
      <c r="L338" s="223"/>
      <c r="M338" s="224"/>
      <c r="N338" s="225"/>
      <c r="O338" s="225"/>
      <c r="P338" s="226">
        <f>SUM(P339:P418)</f>
        <v>0</v>
      </c>
      <c r="Q338" s="225"/>
      <c r="R338" s="226">
        <f>SUM(R339:R418)</f>
        <v>0</v>
      </c>
      <c r="S338" s="225"/>
      <c r="T338" s="227">
        <f>SUM(T339:T418)</f>
        <v>0</v>
      </c>
      <c r="AR338" s="228" t="s">
        <v>79</v>
      </c>
      <c r="AT338" s="229" t="s">
        <v>70</v>
      </c>
      <c r="AU338" s="229" t="s">
        <v>79</v>
      </c>
      <c r="AY338" s="228" t="s">
        <v>156</v>
      </c>
      <c r="BK338" s="230">
        <f>SUM(BK339:BK418)</f>
        <v>0</v>
      </c>
    </row>
    <row r="339" s="1" customFormat="1" ht="51" customHeight="1">
      <c r="B339" s="46"/>
      <c r="C339" s="233" t="s">
        <v>513</v>
      </c>
      <c r="D339" s="233" t="s">
        <v>159</v>
      </c>
      <c r="E339" s="234" t="s">
        <v>724</v>
      </c>
      <c r="F339" s="235" t="s">
        <v>725</v>
      </c>
      <c r="G339" s="236" t="s">
        <v>351</v>
      </c>
      <c r="H339" s="237">
        <v>121.09999999999999</v>
      </c>
      <c r="I339" s="238"/>
      <c r="J339" s="239">
        <f>ROUND(I339*H339,2)</f>
        <v>0</v>
      </c>
      <c r="K339" s="235" t="s">
        <v>163</v>
      </c>
      <c r="L339" s="72"/>
      <c r="M339" s="240" t="s">
        <v>21</v>
      </c>
      <c r="N339" s="241" t="s">
        <v>42</v>
      </c>
      <c r="O339" s="47"/>
      <c r="P339" s="242">
        <f>O339*H339</f>
        <v>0</v>
      </c>
      <c r="Q339" s="242">
        <v>0</v>
      </c>
      <c r="R339" s="242">
        <f>Q339*H339</f>
        <v>0</v>
      </c>
      <c r="S339" s="242">
        <v>0</v>
      </c>
      <c r="T339" s="243">
        <f>S339*H339</f>
        <v>0</v>
      </c>
      <c r="AR339" s="24" t="s">
        <v>164</v>
      </c>
      <c r="AT339" s="24" t="s">
        <v>159</v>
      </c>
      <c r="AU339" s="24" t="s">
        <v>81</v>
      </c>
      <c r="AY339" s="24" t="s">
        <v>156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24" t="s">
        <v>79</v>
      </c>
      <c r="BK339" s="244">
        <f>ROUND(I339*H339,2)</f>
        <v>0</v>
      </c>
      <c r="BL339" s="24" t="s">
        <v>164</v>
      </c>
      <c r="BM339" s="24" t="s">
        <v>726</v>
      </c>
    </row>
    <row r="340" s="12" customFormat="1">
      <c r="B340" s="245"/>
      <c r="C340" s="246"/>
      <c r="D340" s="247" t="s">
        <v>165</v>
      </c>
      <c r="E340" s="248" t="s">
        <v>21</v>
      </c>
      <c r="F340" s="249" t="s">
        <v>727</v>
      </c>
      <c r="G340" s="246"/>
      <c r="H340" s="250">
        <v>88.5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165</v>
      </c>
      <c r="AU340" s="256" t="s">
        <v>81</v>
      </c>
      <c r="AV340" s="12" t="s">
        <v>81</v>
      </c>
      <c r="AW340" s="12" t="s">
        <v>35</v>
      </c>
      <c r="AX340" s="12" t="s">
        <v>71</v>
      </c>
      <c r="AY340" s="256" t="s">
        <v>156</v>
      </c>
    </row>
    <row r="341" s="12" customFormat="1">
      <c r="B341" s="245"/>
      <c r="C341" s="246"/>
      <c r="D341" s="247" t="s">
        <v>165</v>
      </c>
      <c r="E341" s="248" t="s">
        <v>21</v>
      </c>
      <c r="F341" s="249" t="s">
        <v>728</v>
      </c>
      <c r="G341" s="246"/>
      <c r="H341" s="250">
        <v>20.399999999999999</v>
      </c>
      <c r="I341" s="251"/>
      <c r="J341" s="246"/>
      <c r="K341" s="246"/>
      <c r="L341" s="252"/>
      <c r="M341" s="253"/>
      <c r="N341" s="254"/>
      <c r="O341" s="254"/>
      <c r="P341" s="254"/>
      <c r="Q341" s="254"/>
      <c r="R341" s="254"/>
      <c r="S341" s="254"/>
      <c r="T341" s="255"/>
      <c r="AT341" s="256" t="s">
        <v>165</v>
      </c>
      <c r="AU341" s="256" t="s">
        <v>81</v>
      </c>
      <c r="AV341" s="12" t="s">
        <v>81</v>
      </c>
      <c r="AW341" s="12" t="s">
        <v>35</v>
      </c>
      <c r="AX341" s="12" t="s">
        <v>71</v>
      </c>
      <c r="AY341" s="256" t="s">
        <v>156</v>
      </c>
    </row>
    <row r="342" s="12" customFormat="1">
      <c r="B342" s="245"/>
      <c r="C342" s="246"/>
      <c r="D342" s="247" t="s">
        <v>165</v>
      </c>
      <c r="E342" s="248" t="s">
        <v>21</v>
      </c>
      <c r="F342" s="249" t="s">
        <v>729</v>
      </c>
      <c r="G342" s="246"/>
      <c r="H342" s="250">
        <v>12.199999999999999</v>
      </c>
      <c r="I342" s="251"/>
      <c r="J342" s="246"/>
      <c r="K342" s="246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165</v>
      </c>
      <c r="AU342" s="256" t="s">
        <v>81</v>
      </c>
      <c r="AV342" s="12" t="s">
        <v>81</v>
      </c>
      <c r="AW342" s="12" t="s">
        <v>35</v>
      </c>
      <c r="AX342" s="12" t="s">
        <v>71</v>
      </c>
      <c r="AY342" s="256" t="s">
        <v>156</v>
      </c>
    </row>
    <row r="343" s="1" customFormat="1" ht="38.25" customHeight="1">
      <c r="B343" s="46"/>
      <c r="C343" s="233" t="s">
        <v>730</v>
      </c>
      <c r="D343" s="233" t="s">
        <v>159</v>
      </c>
      <c r="E343" s="234" t="s">
        <v>731</v>
      </c>
      <c r="F343" s="235" t="s">
        <v>732</v>
      </c>
      <c r="G343" s="236" t="s">
        <v>487</v>
      </c>
      <c r="H343" s="237">
        <v>5</v>
      </c>
      <c r="I343" s="238"/>
      <c r="J343" s="239">
        <f>ROUND(I343*H343,2)</f>
        <v>0</v>
      </c>
      <c r="K343" s="235" t="s">
        <v>163</v>
      </c>
      <c r="L343" s="72"/>
      <c r="M343" s="240" t="s">
        <v>21</v>
      </c>
      <c r="N343" s="241" t="s">
        <v>42</v>
      </c>
      <c r="O343" s="47"/>
      <c r="P343" s="242">
        <f>O343*H343</f>
        <v>0</v>
      </c>
      <c r="Q343" s="242">
        <v>0</v>
      </c>
      <c r="R343" s="242">
        <f>Q343*H343</f>
        <v>0</v>
      </c>
      <c r="S343" s="242">
        <v>0</v>
      </c>
      <c r="T343" s="243">
        <f>S343*H343</f>
        <v>0</v>
      </c>
      <c r="AR343" s="24" t="s">
        <v>164</v>
      </c>
      <c r="AT343" s="24" t="s">
        <v>159</v>
      </c>
      <c r="AU343" s="24" t="s">
        <v>81</v>
      </c>
      <c r="AY343" s="24" t="s">
        <v>156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24" t="s">
        <v>79</v>
      </c>
      <c r="BK343" s="244">
        <f>ROUND(I343*H343,2)</f>
        <v>0</v>
      </c>
      <c r="BL343" s="24" t="s">
        <v>164</v>
      </c>
      <c r="BM343" s="24" t="s">
        <v>733</v>
      </c>
    </row>
    <row r="344" s="13" customFormat="1">
      <c r="B344" s="257"/>
      <c r="C344" s="258"/>
      <c r="D344" s="247" t="s">
        <v>165</v>
      </c>
      <c r="E344" s="259" t="s">
        <v>21</v>
      </c>
      <c r="F344" s="260" t="s">
        <v>734</v>
      </c>
      <c r="G344" s="258"/>
      <c r="H344" s="259" t="s">
        <v>21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AT344" s="266" t="s">
        <v>165</v>
      </c>
      <c r="AU344" s="266" t="s">
        <v>81</v>
      </c>
      <c r="AV344" s="13" t="s">
        <v>79</v>
      </c>
      <c r="AW344" s="13" t="s">
        <v>35</v>
      </c>
      <c r="AX344" s="13" t="s">
        <v>71</v>
      </c>
      <c r="AY344" s="266" t="s">
        <v>156</v>
      </c>
    </row>
    <row r="345" s="13" customFormat="1">
      <c r="B345" s="257"/>
      <c r="C345" s="258"/>
      <c r="D345" s="247" t="s">
        <v>165</v>
      </c>
      <c r="E345" s="259" t="s">
        <v>21</v>
      </c>
      <c r="F345" s="260" t="s">
        <v>735</v>
      </c>
      <c r="G345" s="258"/>
      <c r="H345" s="259" t="s">
        <v>21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AT345" s="266" t="s">
        <v>165</v>
      </c>
      <c r="AU345" s="266" t="s">
        <v>81</v>
      </c>
      <c r="AV345" s="13" t="s">
        <v>79</v>
      </c>
      <c r="AW345" s="13" t="s">
        <v>35</v>
      </c>
      <c r="AX345" s="13" t="s">
        <v>71</v>
      </c>
      <c r="AY345" s="266" t="s">
        <v>156</v>
      </c>
    </row>
    <row r="346" s="12" customFormat="1">
      <c r="B346" s="245"/>
      <c r="C346" s="246"/>
      <c r="D346" s="247" t="s">
        <v>165</v>
      </c>
      <c r="E346" s="248" t="s">
        <v>21</v>
      </c>
      <c r="F346" s="249" t="s">
        <v>736</v>
      </c>
      <c r="G346" s="246"/>
      <c r="H346" s="250">
        <v>5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165</v>
      </c>
      <c r="AU346" s="256" t="s">
        <v>81</v>
      </c>
      <c r="AV346" s="12" t="s">
        <v>81</v>
      </c>
      <c r="AW346" s="12" t="s">
        <v>35</v>
      </c>
      <c r="AX346" s="12" t="s">
        <v>79</v>
      </c>
      <c r="AY346" s="256" t="s">
        <v>156</v>
      </c>
    </row>
    <row r="347" s="1" customFormat="1" ht="25.5" customHeight="1">
      <c r="B347" s="46"/>
      <c r="C347" s="233" t="s">
        <v>518</v>
      </c>
      <c r="D347" s="233" t="s">
        <v>159</v>
      </c>
      <c r="E347" s="234" t="s">
        <v>737</v>
      </c>
      <c r="F347" s="235" t="s">
        <v>738</v>
      </c>
      <c r="G347" s="236" t="s">
        <v>436</v>
      </c>
      <c r="H347" s="237">
        <v>2</v>
      </c>
      <c r="I347" s="238"/>
      <c r="J347" s="239">
        <f>ROUND(I347*H347,2)</f>
        <v>0</v>
      </c>
      <c r="K347" s="235" t="s">
        <v>163</v>
      </c>
      <c r="L347" s="72"/>
      <c r="M347" s="240" t="s">
        <v>21</v>
      </c>
      <c r="N347" s="241" t="s">
        <v>42</v>
      </c>
      <c r="O347" s="47"/>
      <c r="P347" s="242">
        <f>O347*H347</f>
        <v>0</v>
      </c>
      <c r="Q347" s="242">
        <v>0</v>
      </c>
      <c r="R347" s="242">
        <f>Q347*H347</f>
        <v>0</v>
      </c>
      <c r="S347" s="242">
        <v>0</v>
      </c>
      <c r="T347" s="243">
        <f>S347*H347</f>
        <v>0</v>
      </c>
      <c r="AR347" s="24" t="s">
        <v>164</v>
      </c>
      <c r="AT347" s="24" t="s">
        <v>159</v>
      </c>
      <c r="AU347" s="24" t="s">
        <v>81</v>
      </c>
      <c r="AY347" s="24" t="s">
        <v>156</v>
      </c>
      <c r="BE347" s="244">
        <f>IF(N347="základní",J347,0)</f>
        <v>0</v>
      </c>
      <c r="BF347" s="244">
        <f>IF(N347="snížená",J347,0)</f>
        <v>0</v>
      </c>
      <c r="BG347" s="244">
        <f>IF(N347="zákl. přenesená",J347,0)</f>
        <v>0</v>
      </c>
      <c r="BH347" s="244">
        <f>IF(N347="sníž. přenesená",J347,0)</f>
        <v>0</v>
      </c>
      <c r="BI347" s="244">
        <f>IF(N347="nulová",J347,0)</f>
        <v>0</v>
      </c>
      <c r="BJ347" s="24" t="s">
        <v>79</v>
      </c>
      <c r="BK347" s="244">
        <f>ROUND(I347*H347,2)</f>
        <v>0</v>
      </c>
      <c r="BL347" s="24" t="s">
        <v>164</v>
      </c>
      <c r="BM347" s="24" t="s">
        <v>739</v>
      </c>
    </row>
    <row r="348" s="13" customFormat="1">
      <c r="B348" s="257"/>
      <c r="C348" s="258"/>
      <c r="D348" s="247" t="s">
        <v>165</v>
      </c>
      <c r="E348" s="259" t="s">
        <v>21</v>
      </c>
      <c r="F348" s="260" t="s">
        <v>734</v>
      </c>
      <c r="G348" s="258"/>
      <c r="H348" s="259" t="s">
        <v>21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AT348" s="266" t="s">
        <v>165</v>
      </c>
      <c r="AU348" s="266" t="s">
        <v>81</v>
      </c>
      <c r="AV348" s="13" t="s">
        <v>79</v>
      </c>
      <c r="AW348" s="13" t="s">
        <v>35</v>
      </c>
      <c r="AX348" s="13" t="s">
        <v>71</v>
      </c>
      <c r="AY348" s="266" t="s">
        <v>156</v>
      </c>
    </row>
    <row r="349" s="13" customFormat="1">
      <c r="B349" s="257"/>
      <c r="C349" s="258"/>
      <c r="D349" s="247" t="s">
        <v>165</v>
      </c>
      <c r="E349" s="259" t="s">
        <v>21</v>
      </c>
      <c r="F349" s="260" t="s">
        <v>735</v>
      </c>
      <c r="G349" s="258"/>
      <c r="H349" s="259" t="s">
        <v>21</v>
      </c>
      <c r="I349" s="261"/>
      <c r="J349" s="258"/>
      <c r="K349" s="258"/>
      <c r="L349" s="262"/>
      <c r="M349" s="263"/>
      <c r="N349" s="264"/>
      <c r="O349" s="264"/>
      <c r="P349" s="264"/>
      <c r="Q349" s="264"/>
      <c r="R349" s="264"/>
      <c r="S349" s="264"/>
      <c r="T349" s="265"/>
      <c r="AT349" s="266" t="s">
        <v>165</v>
      </c>
      <c r="AU349" s="266" t="s">
        <v>81</v>
      </c>
      <c r="AV349" s="13" t="s">
        <v>79</v>
      </c>
      <c r="AW349" s="13" t="s">
        <v>35</v>
      </c>
      <c r="AX349" s="13" t="s">
        <v>71</v>
      </c>
      <c r="AY349" s="266" t="s">
        <v>156</v>
      </c>
    </row>
    <row r="350" s="13" customFormat="1">
      <c r="B350" s="257"/>
      <c r="C350" s="258"/>
      <c r="D350" s="247" t="s">
        <v>165</v>
      </c>
      <c r="E350" s="259" t="s">
        <v>21</v>
      </c>
      <c r="F350" s="260" t="s">
        <v>740</v>
      </c>
      <c r="G350" s="258"/>
      <c r="H350" s="259" t="s">
        <v>21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AT350" s="266" t="s">
        <v>165</v>
      </c>
      <c r="AU350" s="266" t="s">
        <v>81</v>
      </c>
      <c r="AV350" s="13" t="s">
        <v>79</v>
      </c>
      <c r="AW350" s="13" t="s">
        <v>35</v>
      </c>
      <c r="AX350" s="13" t="s">
        <v>71</v>
      </c>
      <c r="AY350" s="266" t="s">
        <v>156</v>
      </c>
    </row>
    <row r="351" s="13" customFormat="1">
      <c r="B351" s="257"/>
      <c r="C351" s="258"/>
      <c r="D351" s="247" t="s">
        <v>165</v>
      </c>
      <c r="E351" s="259" t="s">
        <v>21</v>
      </c>
      <c r="F351" s="260" t="s">
        <v>741</v>
      </c>
      <c r="G351" s="258"/>
      <c r="H351" s="259" t="s">
        <v>21</v>
      </c>
      <c r="I351" s="261"/>
      <c r="J351" s="258"/>
      <c r="K351" s="258"/>
      <c r="L351" s="262"/>
      <c r="M351" s="263"/>
      <c r="N351" s="264"/>
      <c r="O351" s="264"/>
      <c r="P351" s="264"/>
      <c r="Q351" s="264"/>
      <c r="R351" s="264"/>
      <c r="S351" s="264"/>
      <c r="T351" s="265"/>
      <c r="AT351" s="266" t="s">
        <v>165</v>
      </c>
      <c r="AU351" s="266" t="s">
        <v>81</v>
      </c>
      <c r="AV351" s="13" t="s">
        <v>79</v>
      </c>
      <c r="AW351" s="13" t="s">
        <v>35</v>
      </c>
      <c r="AX351" s="13" t="s">
        <v>71</v>
      </c>
      <c r="AY351" s="266" t="s">
        <v>156</v>
      </c>
    </row>
    <row r="352" s="13" customFormat="1">
      <c r="B352" s="257"/>
      <c r="C352" s="258"/>
      <c r="D352" s="247" t="s">
        <v>165</v>
      </c>
      <c r="E352" s="259" t="s">
        <v>21</v>
      </c>
      <c r="F352" s="260" t="s">
        <v>742</v>
      </c>
      <c r="G352" s="258"/>
      <c r="H352" s="259" t="s">
        <v>21</v>
      </c>
      <c r="I352" s="261"/>
      <c r="J352" s="258"/>
      <c r="K352" s="258"/>
      <c r="L352" s="262"/>
      <c r="M352" s="263"/>
      <c r="N352" s="264"/>
      <c r="O352" s="264"/>
      <c r="P352" s="264"/>
      <c r="Q352" s="264"/>
      <c r="R352" s="264"/>
      <c r="S352" s="264"/>
      <c r="T352" s="265"/>
      <c r="AT352" s="266" t="s">
        <v>165</v>
      </c>
      <c r="AU352" s="266" t="s">
        <v>81</v>
      </c>
      <c r="AV352" s="13" t="s">
        <v>79</v>
      </c>
      <c r="AW352" s="13" t="s">
        <v>35</v>
      </c>
      <c r="AX352" s="13" t="s">
        <v>71</v>
      </c>
      <c r="AY352" s="266" t="s">
        <v>156</v>
      </c>
    </row>
    <row r="353" s="13" customFormat="1">
      <c r="B353" s="257"/>
      <c r="C353" s="258"/>
      <c r="D353" s="247" t="s">
        <v>165</v>
      </c>
      <c r="E353" s="259" t="s">
        <v>21</v>
      </c>
      <c r="F353" s="260" t="s">
        <v>743</v>
      </c>
      <c r="G353" s="258"/>
      <c r="H353" s="259" t="s">
        <v>21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AT353" s="266" t="s">
        <v>165</v>
      </c>
      <c r="AU353" s="266" t="s">
        <v>81</v>
      </c>
      <c r="AV353" s="13" t="s">
        <v>79</v>
      </c>
      <c r="AW353" s="13" t="s">
        <v>35</v>
      </c>
      <c r="AX353" s="13" t="s">
        <v>71</v>
      </c>
      <c r="AY353" s="266" t="s">
        <v>156</v>
      </c>
    </row>
    <row r="354" s="12" customFormat="1">
      <c r="B354" s="245"/>
      <c r="C354" s="246"/>
      <c r="D354" s="247" t="s">
        <v>165</v>
      </c>
      <c r="E354" s="248" t="s">
        <v>21</v>
      </c>
      <c r="F354" s="249" t="s">
        <v>81</v>
      </c>
      <c r="G354" s="246"/>
      <c r="H354" s="250">
        <v>2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165</v>
      </c>
      <c r="AU354" s="256" t="s">
        <v>81</v>
      </c>
      <c r="AV354" s="12" t="s">
        <v>81</v>
      </c>
      <c r="AW354" s="12" t="s">
        <v>35</v>
      </c>
      <c r="AX354" s="12" t="s">
        <v>79</v>
      </c>
      <c r="AY354" s="256" t="s">
        <v>156</v>
      </c>
    </row>
    <row r="355" s="1" customFormat="1" ht="25.5" customHeight="1">
      <c r="B355" s="46"/>
      <c r="C355" s="233" t="s">
        <v>744</v>
      </c>
      <c r="D355" s="233" t="s">
        <v>159</v>
      </c>
      <c r="E355" s="234" t="s">
        <v>745</v>
      </c>
      <c r="F355" s="235" t="s">
        <v>746</v>
      </c>
      <c r="G355" s="236" t="s">
        <v>436</v>
      </c>
      <c r="H355" s="237">
        <v>1</v>
      </c>
      <c r="I355" s="238"/>
      <c r="J355" s="239">
        <f>ROUND(I355*H355,2)</f>
        <v>0</v>
      </c>
      <c r="K355" s="235" t="s">
        <v>163</v>
      </c>
      <c r="L355" s="72"/>
      <c r="M355" s="240" t="s">
        <v>21</v>
      </c>
      <c r="N355" s="241" t="s">
        <v>42</v>
      </c>
      <c r="O355" s="47"/>
      <c r="P355" s="242">
        <f>O355*H355</f>
        <v>0</v>
      </c>
      <c r="Q355" s="242">
        <v>0</v>
      </c>
      <c r="R355" s="242">
        <f>Q355*H355</f>
        <v>0</v>
      </c>
      <c r="S355" s="242">
        <v>0</v>
      </c>
      <c r="T355" s="243">
        <f>S355*H355</f>
        <v>0</v>
      </c>
      <c r="AR355" s="24" t="s">
        <v>164</v>
      </c>
      <c r="AT355" s="24" t="s">
        <v>159</v>
      </c>
      <c r="AU355" s="24" t="s">
        <v>81</v>
      </c>
      <c r="AY355" s="24" t="s">
        <v>156</v>
      </c>
      <c r="BE355" s="244">
        <f>IF(N355="základní",J355,0)</f>
        <v>0</v>
      </c>
      <c r="BF355" s="244">
        <f>IF(N355="snížená",J355,0)</f>
        <v>0</v>
      </c>
      <c r="BG355" s="244">
        <f>IF(N355="zákl. přenesená",J355,0)</f>
        <v>0</v>
      </c>
      <c r="BH355" s="244">
        <f>IF(N355="sníž. přenesená",J355,0)</f>
        <v>0</v>
      </c>
      <c r="BI355" s="244">
        <f>IF(N355="nulová",J355,0)</f>
        <v>0</v>
      </c>
      <c r="BJ355" s="24" t="s">
        <v>79</v>
      </c>
      <c r="BK355" s="244">
        <f>ROUND(I355*H355,2)</f>
        <v>0</v>
      </c>
      <c r="BL355" s="24" t="s">
        <v>164</v>
      </c>
      <c r="BM355" s="24" t="s">
        <v>747</v>
      </c>
    </row>
    <row r="356" s="13" customFormat="1">
      <c r="B356" s="257"/>
      <c r="C356" s="258"/>
      <c r="D356" s="247" t="s">
        <v>165</v>
      </c>
      <c r="E356" s="259" t="s">
        <v>21</v>
      </c>
      <c r="F356" s="260" t="s">
        <v>734</v>
      </c>
      <c r="G356" s="258"/>
      <c r="H356" s="259" t="s">
        <v>21</v>
      </c>
      <c r="I356" s="261"/>
      <c r="J356" s="258"/>
      <c r="K356" s="258"/>
      <c r="L356" s="262"/>
      <c r="M356" s="263"/>
      <c r="N356" s="264"/>
      <c r="O356" s="264"/>
      <c r="P356" s="264"/>
      <c r="Q356" s="264"/>
      <c r="R356" s="264"/>
      <c r="S356" s="264"/>
      <c r="T356" s="265"/>
      <c r="AT356" s="266" t="s">
        <v>165</v>
      </c>
      <c r="AU356" s="266" t="s">
        <v>81</v>
      </c>
      <c r="AV356" s="13" t="s">
        <v>79</v>
      </c>
      <c r="AW356" s="13" t="s">
        <v>35</v>
      </c>
      <c r="AX356" s="13" t="s">
        <v>71</v>
      </c>
      <c r="AY356" s="266" t="s">
        <v>156</v>
      </c>
    </row>
    <row r="357" s="13" customFormat="1">
      <c r="B357" s="257"/>
      <c r="C357" s="258"/>
      <c r="D357" s="247" t="s">
        <v>165</v>
      </c>
      <c r="E357" s="259" t="s">
        <v>21</v>
      </c>
      <c r="F357" s="260" t="s">
        <v>735</v>
      </c>
      <c r="G357" s="258"/>
      <c r="H357" s="259" t="s">
        <v>21</v>
      </c>
      <c r="I357" s="261"/>
      <c r="J357" s="258"/>
      <c r="K357" s="258"/>
      <c r="L357" s="262"/>
      <c r="M357" s="263"/>
      <c r="N357" s="264"/>
      <c r="O357" s="264"/>
      <c r="P357" s="264"/>
      <c r="Q357" s="264"/>
      <c r="R357" s="264"/>
      <c r="S357" s="264"/>
      <c r="T357" s="265"/>
      <c r="AT357" s="266" t="s">
        <v>165</v>
      </c>
      <c r="AU357" s="266" t="s">
        <v>81</v>
      </c>
      <c r="AV357" s="13" t="s">
        <v>79</v>
      </c>
      <c r="AW357" s="13" t="s">
        <v>35</v>
      </c>
      <c r="AX357" s="13" t="s">
        <v>71</v>
      </c>
      <c r="AY357" s="266" t="s">
        <v>156</v>
      </c>
    </row>
    <row r="358" s="13" customFormat="1">
      <c r="B358" s="257"/>
      <c r="C358" s="258"/>
      <c r="D358" s="247" t="s">
        <v>165</v>
      </c>
      <c r="E358" s="259" t="s">
        <v>21</v>
      </c>
      <c r="F358" s="260" t="s">
        <v>740</v>
      </c>
      <c r="G358" s="258"/>
      <c r="H358" s="259" t="s">
        <v>21</v>
      </c>
      <c r="I358" s="261"/>
      <c r="J358" s="258"/>
      <c r="K358" s="258"/>
      <c r="L358" s="262"/>
      <c r="M358" s="263"/>
      <c r="N358" s="264"/>
      <c r="O358" s="264"/>
      <c r="P358" s="264"/>
      <c r="Q358" s="264"/>
      <c r="R358" s="264"/>
      <c r="S358" s="264"/>
      <c r="T358" s="265"/>
      <c r="AT358" s="266" t="s">
        <v>165</v>
      </c>
      <c r="AU358" s="266" t="s">
        <v>81</v>
      </c>
      <c r="AV358" s="13" t="s">
        <v>79</v>
      </c>
      <c r="AW358" s="13" t="s">
        <v>35</v>
      </c>
      <c r="AX358" s="13" t="s">
        <v>71</v>
      </c>
      <c r="AY358" s="266" t="s">
        <v>156</v>
      </c>
    </row>
    <row r="359" s="13" customFormat="1">
      <c r="B359" s="257"/>
      <c r="C359" s="258"/>
      <c r="D359" s="247" t="s">
        <v>165</v>
      </c>
      <c r="E359" s="259" t="s">
        <v>21</v>
      </c>
      <c r="F359" s="260" t="s">
        <v>748</v>
      </c>
      <c r="G359" s="258"/>
      <c r="H359" s="259" t="s">
        <v>21</v>
      </c>
      <c r="I359" s="261"/>
      <c r="J359" s="258"/>
      <c r="K359" s="258"/>
      <c r="L359" s="262"/>
      <c r="M359" s="263"/>
      <c r="N359" s="264"/>
      <c r="O359" s="264"/>
      <c r="P359" s="264"/>
      <c r="Q359" s="264"/>
      <c r="R359" s="264"/>
      <c r="S359" s="264"/>
      <c r="T359" s="265"/>
      <c r="AT359" s="266" t="s">
        <v>165</v>
      </c>
      <c r="AU359" s="266" t="s">
        <v>81</v>
      </c>
      <c r="AV359" s="13" t="s">
        <v>79</v>
      </c>
      <c r="AW359" s="13" t="s">
        <v>35</v>
      </c>
      <c r="AX359" s="13" t="s">
        <v>71</v>
      </c>
      <c r="AY359" s="266" t="s">
        <v>156</v>
      </c>
    </row>
    <row r="360" s="13" customFormat="1">
      <c r="B360" s="257"/>
      <c r="C360" s="258"/>
      <c r="D360" s="247" t="s">
        <v>165</v>
      </c>
      <c r="E360" s="259" t="s">
        <v>21</v>
      </c>
      <c r="F360" s="260" t="s">
        <v>749</v>
      </c>
      <c r="G360" s="258"/>
      <c r="H360" s="259" t="s">
        <v>21</v>
      </c>
      <c r="I360" s="261"/>
      <c r="J360" s="258"/>
      <c r="K360" s="258"/>
      <c r="L360" s="262"/>
      <c r="M360" s="263"/>
      <c r="N360" s="264"/>
      <c r="O360" s="264"/>
      <c r="P360" s="264"/>
      <c r="Q360" s="264"/>
      <c r="R360" s="264"/>
      <c r="S360" s="264"/>
      <c r="T360" s="265"/>
      <c r="AT360" s="266" t="s">
        <v>165</v>
      </c>
      <c r="AU360" s="266" t="s">
        <v>81</v>
      </c>
      <c r="AV360" s="13" t="s">
        <v>79</v>
      </c>
      <c r="AW360" s="13" t="s">
        <v>35</v>
      </c>
      <c r="AX360" s="13" t="s">
        <v>71</v>
      </c>
      <c r="AY360" s="266" t="s">
        <v>156</v>
      </c>
    </row>
    <row r="361" s="13" customFormat="1">
      <c r="B361" s="257"/>
      <c r="C361" s="258"/>
      <c r="D361" s="247" t="s">
        <v>165</v>
      </c>
      <c r="E361" s="259" t="s">
        <v>21</v>
      </c>
      <c r="F361" s="260" t="s">
        <v>750</v>
      </c>
      <c r="G361" s="258"/>
      <c r="H361" s="259" t="s">
        <v>21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AT361" s="266" t="s">
        <v>165</v>
      </c>
      <c r="AU361" s="266" t="s">
        <v>81</v>
      </c>
      <c r="AV361" s="13" t="s">
        <v>79</v>
      </c>
      <c r="AW361" s="13" t="s">
        <v>35</v>
      </c>
      <c r="AX361" s="13" t="s">
        <v>71</v>
      </c>
      <c r="AY361" s="266" t="s">
        <v>156</v>
      </c>
    </row>
    <row r="362" s="12" customFormat="1">
      <c r="B362" s="245"/>
      <c r="C362" s="246"/>
      <c r="D362" s="247" t="s">
        <v>165</v>
      </c>
      <c r="E362" s="248" t="s">
        <v>21</v>
      </c>
      <c r="F362" s="249" t="s">
        <v>79</v>
      </c>
      <c r="G362" s="246"/>
      <c r="H362" s="250">
        <v>1</v>
      </c>
      <c r="I362" s="251"/>
      <c r="J362" s="246"/>
      <c r="K362" s="246"/>
      <c r="L362" s="252"/>
      <c r="M362" s="253"/>
      <c r="N362" s="254"/>
      <c r="O362" s="254"/>
      <c r="P362" s="254"/>
      <c r="Q362" s="254"/>
      <c r="R362" s="254"/>
      <c r="S362" s="254"/>
      <c r="T362" s="255"/>
      <c r="AT362" s="256" t="s">
        <v>165</v>
      </c>
      <c r="AU362" s="256" t="s">
        <v>81</v>
      </c>
      <c r="AV362" s="12" t="s">
        <v>81</v>
      </c>
      <c r="AW362" s="12" t="s">
        <v>35</v>
      </c>
      <c r="AX362" s="12" t="s">
        <v>79</v>
      </c>
      <c r="AY362" s="256" t="s">
        <v>156</v>
      </c>
    </row>
    <row r="363" s="1" customFormat="1" ht="25.5" customHeight="1">
      <c r="B363" s="46"/>
      <c r="C363" s="233" t="s">
        <v>521</v>
      </c>
      <c r="D363" s="233" t="s">
        <v>159</v>
      </c>
      <c r="E363" s="234" t="s">
        <v>751</v>
      </c>
      <c r="F363" s="235" t="s">
        <v>752</v>
      </c>
      <c r="G363" s="236" t="s">
        <v>436</v>
      </c>
      <c r="H363" s="237">
        <v>1</v>
      </c>
      <c r="I363" s="238"/>
      <c r="J363" s="239">
        <f>ROUND(I363*H363,2)</f>
        <v>0</v>
      </c>
      <c r="K363" s="235" t="s">
        <v>163</v>
      </c>
      <c r="L363" s="72"/>
      <c r="M363" s="240" t="s">
        <v>21</v>
      </c>
      <c r="N363" s="241" t="s">
        <v>42</v>
      </c>
      <c r="O363" s="47"/>
      <c r="P363" s="242">
        <f>O363*H363</f>
        <v>0</v>
      </c>
      <c r="Q363" s="242">
        <v>0</v>
      </c>
      <c r="R363" s="242">
        <f>Q363*H363</f>
        <v>0</v>
      </c>
      <c r="S363" s="242">
        <v>0</v>
      </c>
      <c r="T363" s="243">
        <f>S363*H363</f>
        <v>0</v>
      </c>
      <c r="AR363" s="24" t="s">
        <v>164</v>
      </c>
      <c r="AT363" s="24" t="s">
        <v>159</v>
      </c>
      <c r="AU363" s="24" t="s">
        <v>81</v>
      </c>
      <c r="AY363" s="24" t="s">
        <v>156</v>
      </c>
      <c r="BE363" s="244">
        <f>IF(N363="základní",J363,0)</f>
        <v>0</v>
      </c>
      <c r="BF363" s="244">
        <f>IF(N363="snížená",J363,0)</f>
        <v>0</v>
      </c>
      <c r="BG363" s="244">
        <f>IF(N363="zákl. přenesená",J363,0)</f>
        <v>0</v>
      </c>
      <c r="BH363" s="244">
        <f>IF(N363="sníž. přenesená",J363,0)</f>
        <v>0</v>
      </c>
      <c r="BI363" s="244">
        <f>IF(N363="nulová",J363,0)</f>
        <v>0</v>
      </c>
      <c r="BJ363" s="24" t="s">
        <v>79</v>
      </c>
      <c r="BK363" s="244">
        <f>ROUND(I363*H363,2)</f>
        <v>0</v>
      </c>
      <c r="BL363" s="24" t="s">
        <v>164</v>
      </c>
      <c r="BM363" s="24" t="s">
        <v>753</v>
      </c>
    </row>
    <row r="364" s="13" customFormat="1">
      <c r="B364" s="257"/>
      <c r="C364" s="258"/>
      <c r="D364" s="247" t="s">
        <v>165</v>
      </c>
      <c r="E364" s="259" t="s">
        <v>21</v>
      </c>
      <c r="F364" s="260" t="s">
        <v>734</v>
      </c>
      <c r="G364" s="258"/>
      <c r="H364" s="259" t="s">
        <v>21</v>
      </c>
      <c r="I364" s="261"/>
      <c r="J364" s="258"/>
      <c r="K364" s="258"/>
      <c r="L364" s="262"/>
      <c r="M364" s="263"/>
      <c r="N364" s="264"/>
      <c r="O364" s="264"/>
      <c r="P364" s="264"/>
      <c r="Q364" s="264"/>
      <c r="R364" s="264"/>
      <c r="S364" s="264"/>
      <c r="T364" s="265"/>
      <c r="AT364" s="266" t="s">
        <v>165</v>
      </c>
      <c r="AU364" s="266" t="s">
        <v>81</v>
      </c>
      <c r="AV364" s="13" t="s">
        <v>79</v>
      </c>
      <c r="AW364" s="13" t="s">
        <v>35</v>
      </c>
      <c r="AX364" s="13" t="s">
        <v>71</v>
      </c>
      <c r="AY364" s="266" t="s">
        <v>156</v>
      </c>
    </row>
    <row r="365" s="13" customFormat="1">
      <c r="B365" s="257"/>
      <c r="C365" s="258"/>
      <c r="D365" s="247" t="s">
        <v>165</v>
      </c>
      <c r="E365" s="259" t="s">
        <v>21</v>
      </c>
      <c r="F365" s="260" t="s">
        <v>735</v>
      </c>
      <c r="G365" s="258"/>
      <c r="H365" s="259" t="s">
        <v>21</v>
      </c>
      <c r="I365" s="261"/>
      <c r="J365" s="258"/>
      <c r="K365" s="258"/>
      <c r="L365" s="262"/>
      <c r="M365" s="263"/>
      <c r="N365" s="264"/>
      <c r="O365" s="264"/>
      <c r="P365" s="264"/>
      <c r="Q365" s="264"/>
      <c r="R365" s="264"/>
      <c r="S365" s="264"/>
      <c r="T365" s="265"/>
      <c r="AT365" s="266" t="s">
        <v>165</v>
      </c>
      <c r="AU365" s="266" t="s">
        <v>81</v>
      </c>
      <c r="AV365" s="13" t="s">
        <v>79</v>
      </c>
      <c r="AW365" s="13" t="s">
        <v>35</v>
      </c>
      <c r="AX365" s="13" t="s">
        <v>71</v>
      </c>
      <c r="AY365" s="266" t="s">
        <v>156</v>
      </c>
    </row>
    <row r="366" s="13" customFormat="1">
      <c r="B366" s="257"/>
      <c r="C366" s="258"/>
      <c r="D366" s="247" t="s">
        <v>165</v>
      </c>
      <c r="E366" s="259" t="s">
        <v>21</v>
      </c>
      <c r="F366" s="260" t="s">
        <v>740</v>
      </c>
      <c r="G366" s="258"/>
      <c r="H366" s="259" t="s">
        <v>21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AT366" s="266" t="s">
        <v>165</v>
      </c>
      <c r="AU366" s="266" t="s">
        <v>81</v>
      </c>
      <c r="AV366" s="13" t="s">
        <v>79</v>
      </c>
      <c r="AW366" s="13" t="s">
        <v>35</v>
      </c>
      <c r="AX366" s="13" t="s">
        <v>71</v>
      </c>
      <c r="AY366" s="266" t="s">
        <v>156</v>
      </c>
    </row>
    <row r="367" s="13" customFormat="1">
      <c r="B367" s="257"/>
      <c r="C367" s="258"/>
      <c r="D367" s="247" t="s">
        <v>165</v>
      </c>
      <c r="E367" s="259" t="s">
        <v>21</v>
      </c>
      <c r="F367" s="260" t="s">
        <v>754</v>
      </c>
      <c r="G367" s="258"/>
      <c r="H367" s="259" t="s">
        <v>21</v>
      </c>
      <c r="I367" s="261"/>
      <c r="J367" s="258"/>
      <c r="K367" s="258"/>
      <c r="L367" s="262"/>
      <c r="M367" s="263"/>
      <c r="N367" s="264"/>
      <c r="O367" s="264"/>
      <c r="P367" s="264"/>
      <c r="Q367" s="264"/>
      <c r="R367" s="264"/>
      <c r="S367" s="264"/>
      <c r="T367" s="265"/>
      <c r="AT367" s="266" t="s">
        <v>165</v>
      </c>
      <c r="AU367" s="266" t="s">
        <v>81</v>
      </c>
      <c r="AV367" s="13" t="s">
        <v>79</v>
      </c>
      <c r="AW367" s="13" t="s">
        <v>35</v>
      </c>
      <c r="AX367" s="13" t="s">
        <v>71</v>
      </c>
      <c r="AY367" s="266" t="s">
        <v>156</v>
      </c>
    </row>
    <row r="368" s="13" customFormat="1">
      <c r="B368" s="257"/>
      <c r="C368" s="258"/>
      <c r="D368" s="247" t="s">
        <v>165</v>
      </c>
      <c r="E368" s="259" t="s">
        <v>21</v>
      </c>
      <c r="F368" s="260" t="s">
        <v>755</v>
      </c>
      <c r="G368" s="258"/>
      <c r="H368" s="259" t="s">
        <v>21</v>
      </c>
      <c r="I368" s="261"/>
      <c r="J368" s="258"/>
      <c r="K368" s="258"/>
      <c r="L368" s="262"/>
      <c r="M368" s="263"/>
      <c r="N368" s="264"/>
      <c r="O368" s="264"/>
      <c r="P368" s="264"/>
      <c r="Q368" s="264"/>
      <c r="R368" s="264"/>
      <c r="S368" s="264"/>
      <c r="T368" s="265"/>
      <c r="AT368" s="266" t="s">
        <v>165</v>
      </c>
      <c r="AU368" s="266" t="s">
        <v>81</v>
      </c>
      <c r="AV368" s="13" t="s">
        <v>79</v>
      </c>
      <c r="AW368" s="13" t="s">
        <v>35</v>
      </c>
      <c r="AX368" s="13" t="s">
        <v>71</v>
      </c>
      <c r="AY368" s="266" t="s">
        <v>156</v>
      </c>
    </row>
    <row r="369" s="13" customFormat="1">
      <c r="B369" s="257"/>
      <c r="C369" s="258"/>
      <c r="D369" s="247" t="s">
        <v>165</v>
      </c>
      <c r="E369" s="259" t="s">
        <v>21</v>
      </c>
      <c r="F369" s="260" t="s">
        <v>756</v>
      </c>
      <c r="G369" s="258"/>
      <c r="H369" s="259" t="s">
        <v>21</v>
      </c>
      <c r="I369" s="261"/>
      <c r="J369" s="258"/>
      <c r="K369" s="258"/>
      <c r="L369" s="262"/>
      <c r="M369" s="263"/>
      <c r="N369" s="264"/>
      <c r="O369" s="264"/>
      <c r="P369" s="264"/>
      <c r="Q369" s="264"/>
      <c r="R369" s="264"/>
      <c r="S369" s="264"/>
      <c r="T369" s="265"/>
      <c r="AT369" s="266" t="s">
        <v>165</v>
      </c>
      <c r="AU369" s="266" t="s">
        <v>81</v>
      </c>
      <c r="AV369" s="13" t="s">
        <v>79</v>
      </c>
      <c r="AW369" s="13" t="s">
        <v>35</v>
      </c>
      <c r="AX369" s="13" t="s">
        <v>71</v>
      </c>
      <c r="AY369" s="266" t="s">
        <v>156</v>
      </c>
    </row>
    <row r="370" s="12" customFormat="1">
      <c r="B370" s="245"/>
      <c r="C370" s="246"/>
      <c r="D370" s="247" t="s">
        <v>165</v>
      </c>
      <c r="E370" s="248" t="s">
        <v>21</v>
      </c>
      <c r="F370" s="249" t="s">
        <v>79</v>
      </c>
      <c r="G370" s="246"/>
      <c r="H370" s="250">
        <v>1</v>
      </c>
      <c r="I370" s="251"/>
      <c r="J370" s="246"/>
      <c r="K370" s="246"/>
      <c r="L370" s="252"/>
      <c r="M370" s="253"/>
      <c r="N370" s="254"/>
      <c r="O370" s="254"/>
      <c r="P370" s="254"/>
      <c r="Q370" s="254"/>
      <c r="R370" s="254"/>
      <c r="S370" s="254"/>
      <c r="T370" s="255"/>
      <c r="AT370" s="256" t="s">
        <v>165</v>
      </c>
      <c r="AU370" s="256" t="s">
        <v>81</v>
      </c>
      <c r="AV370" s="12" t="s">
        <v>81</v>
      </c>
      <c r="AW370" s="12" t="s">
        <v>35</v>
      </c>
      <c r="AX370" s="12" t="s">
        <v>79</v>
      </c>
      <c r="AY370" s="256" t="s">
        <v>156</v>
      </c>
    </row>
    <row r="371" s="1" customFormat="1" ht="25.5" customHeight="1">
      <c r="B371" s="46"/>
      <c r="C371" s="233" t="s">
        <v>757</v>
      </c>
      <c r="D371" s="233" t="s">
        <v>159</v>
      </c>
      <c r="E371" s="234" t="s">
        <v>758</v>
      </c>
      <c r="F371" s="235" t="s">
        <v>759</v>
      </c>
      <c r="G371" s="236" t="s">
        <v>487</v>
      </c>
      <c r="H371" s="237">
        <v>4.4000000000000004</v>
      </c>
      <c r="I371" s="238"/>
      <c r="J371" s="239">
        <f>ROUND(I371*H371,2)</f>
        <v>0</v>
      </c>
      <c r="K371" s="235" t="s">
        <v>163</v>
      </c>
      <c r="L371" s="72"/>
      <c r="M371" s="240" t="s">
        <v>21</v>
      </c>
      <c r="N371" s="241" t="s">
        <v>42</v>
      </c>
      <c r="O371" s="47"/>
      <c r="P371" s="242">
        <f>O371*H371</f>
        <v>0</v>
      </c>
      <c r="Q371" s="242">
        <v>0</v>
      </c>
      <c r="R371" s="242">
        <f>Q371*H371</f>
        <v>0</v>
      </c>
      <c r="S371" s="242">
        <v>0</v>
      </c>
      <c r="T371" s="243">
        <f>S371*H371</f>
        <v>0</v>
      </c>
      <c r="AR371" s="24" t="s">
        <v>164</v>
      </c>
      <c r="AT371" s="24" t="s">
        <v>159</v>
      </c>
      <c r="AU371" s="24" t="s">
        <v>81</v>
      </c>
      <c r="AY371" s="24" t="s">
        <v>156</v>
      </c>
      <c r="BE371" s="244">
        <f>IF(N371="základní",J371,0)</f>
        <v>0</v>
      </c>
      <c r="BF371" s="244">
        <f>IF(N371="snížená",J371,0)</f>
        <v>0</v>
      </c>
      <c r="BG371" s="244">
        <f>IF(N371="zákl. přenesená",J371,0)</f>
        <v>0</v>
      </c>
      <c r="BH371" s="244">
        <f>IF(N371="sníž. přenesená",J371,0)</f>
        <v>0</v>
      </c>
      <c r="BI371" s="244">
        <f>IF(N371="nulová",J371,0)</f>
        <v>0</v>
      </c>
      <c r="BJ371" s="24" t="s">
        <v>79</v>
      </c>
      <c r="BK371" s="244">
        <f>ROUND(I371*H371,2)</f>
        <v>0</v>
      </c>
      <c r="BL371" s="24" t="s">
        <v>164</v>
      </c>
      <c r="BM371" s="24" t="s">
        <v>760</v>
      </c>
    </row>
    <row r="372" s="13" customFormat="1">
      <c r="B372" s="257"/>
      <c r="C372" s="258"/>
      <c r="D372" s="247" t="s">
        <v>165</v>
      </c>
      <c r="E372" s="259" t="s">
        <v>21</v>
      </c>
      <c r="F372" s="260" t="s">
        <v>734</v>
      </c>
      <c r="G372" s="258"/>
      <c r="H372" s="259" t="s">
        <v>21</v>
      </c>
      <c r="I372" s="261"/>
      <c r="J372" s="258"/>
      <c r="K372" s="258"/>
      <c r="L372" s="262"/>
      <c r="M372" s="263"/>
      <c r="N372" s="264"/>
      <c r="O372" s="264"/>
      <c r="P372" s="264"/>
      <c r="Q372" s="264"/>
      <c r="R372" s="264"/>
      <c r="S372" s="264"/>
      <c r="T372" s="265"/>
      <c r="AT372" s="266" t="s">
        <v>165</v>
      </c>
      <c r="AU372" s="266" t="s">
        <v>81</v>
      </c>
      <c r="AV372" s="13" t="s">
        <v>79</v>
      </c>
      <c r="AW372" s="13" t="s">
        <v>35</v>
      </c>
      <c r="AX372" s="13" t="s">
        <v>71</v>
      </c>
      <c r="AY372" s="266" t="s">
        <v>156</v>
      </c>
    </row>
    <row r="373" s="13" customFormat="1">
      <c r="B373" s="257"/>
      <c r="C373" s="258"/>
      <c r="D373" s="247" t="s">
        <v>165</v>
      </c>
      <c r="E373" s="259" t="s">
        <v>21</v>
      </c>
      <c r="F373" s="260" t="s">
        <v>735</v>
      </c>
      <c r="G373" s="258"/>
      <c r="H373" s="259" t="s">
        <v>21</v>
      </c>
      <c r="I373" s="261"/>
      <c r="J373" s="258"/>
      <c r="K373" s="258"/>
      <c r="L373" s="262"/>
      <c r="M373" s="263"/>
      <c r="N373" s="264"/>
      <c r="O373" s="264"/>
      <c r="P373" s="264"/>
      <c r="Q373" s="264"/>
      <c r="R373" s="264"/>
      <c r="S373" s="264"/>
      <c r="T373" s="265"/>
      <c r="AT373" s="266" t="s">
        <v>165</v>
      </c>
      <c r="AU373" s="266" t="s">
        <v>81</v>
      </c>
      <c r="AV373" s="13" t="s">
        <v>79</v>
      </c>
      <c r="AW373" s="13" t="s">
        <v>35</v>
      </c>
      <c r="AX373" s="13" t="s">
        <v>71</v>
      </c>
      <c r="AY373" s="266" t="s">
        <v>156</v>
      </c>
    </row>
    <row r="374" s="13" customFormat="1">
      <c r="B374" s="257"/>
      <c r="C374" s="258"/>
      <c r="D374" s="247" t="s">
        <v>165</v>
      </c>
      <c r="E374" s="259" t="s">
        <v>21</v>
      </c>
      <c r="F374" s="260" t="s">
        <v>740</v>
      </c>
      <c r="G374" s="258"/>
      <c r="H374" s="259" t="s">
        <v>21</v>
      </c>
      <c r="I374" s="261"/>
      <c r="J374" s="258"/>
      <c r="K374" s="258"/>
      <c r="L374" s="262"/>
      <c r="M374" s="263"/>
      <c r="N374" s="264"/>
      <c r="O374" s="264"/>
      <c r="P374" s="264"/>
      <c r="Q374" s="264"/>
      <c r="R374" s="264"/>
      <c r="S374" s="264"/>
      <c r="T374" s="265"/>
      <c r="AT374" s="266" t="s">
        <v>165</v>
      </c>
      <c r="AU374" s="266" t="s">
        <v>81</v>
      </c>
      <c r="AV374" s="13" t="s">
        <v>79</v>
      </c>
      <c r="AW374" s="13" t="s">
        <v>35</v>
      </c>
      <c r="AX374" s="13" t="s">
        <v>71</v>
      </c>
      <c r="AY374" s="266" t="s">
        <v>156</v>
      </c>
    </row>
    <row r="375" s="13" customFormat="1">
      <c r="B375" s="257"/>
      <c r="C375" s="258"/>
      <c r="D375" s="247" t="s">
        <v>165</v>
      </c>
      <c r="E375" s="259" t="s">
        <v>21</v>
      </c>
      <c r="F375" s="260" t="s">
        <v>761</v>
      </c>
      <c r="G375" s="258"/>
      <c r="H375" s="259" t="s">
        <v>21</v>
      </c>
      <c r="I375" s="261"/>
      <c r="J375" s="258"/>
      <c r="K375" s="258"/>
      <c r="L375" s="262"/>
      <c r="M375" s="263"/>
      <c r="N375" s="264"/>
      <c r="O375" s="264"/>
      <c r="P375" s="264"/>
      <c r="Q375" s="264"/>
      <c r="R375" s="264"/>
      <c r="S375" s="264"/>
      <c r="T375" s="265"/>
      <c r="AT375" s="266" t="s">
        <v>165</v>
      </c>
      <c r="AU375" s="266" t="s">
        <v>81</v>
      </c>
      <c r="AV375" s="13" t="s">
        <v>79</v>
      </c>
      <c r="AW375" s="13" t="s">
        <v>35</v>
      </c>
      <c r="AX375" s="13" t="s">
        <v>71</v>
      </c>
      <c r="AY375" s="266" t="s">
        <v>156</v>
      </c>
    </row>
    <row r="376" s="13" customFormat="1">
      <c r="B376" s="257"/>
      <c r="C376" s="258"/>
      <c r="D376" s="247" t="s">
        <v>165</v>
      </c>
      <c r="E376" s="259" t="s">
        <v>21</v>
      </c>
      <c r="F376" s="260" t="s">
        <v>762</v>
      </c>
      <c r="G376" s="258"/>
      <c r="H376" s="259" t="s">
        <v>21</v>
      </c>
      <c r="I376" s="261"/>
      <c r="J376" s="258"/>
      <c r="K376" s="258"/>
      <c r="L376" s="262"/>
      <c r="M376" s="263"/>
      <c r="N376" s="264"/>
      <c r="O376" s="264"/>
      <c r="P376" s="264"/>
      <c r="Q376" s="264"/>
      <c r="R376" s="264"/>
      <c r="S376" s="264"/>
      <c r="T376" s="265"/>
      <c r="AT376" s="266" t="s">
        <v>165</v>
      </c>
      <c r="AU376" s="266" t="s">
        <v>81</v>
      </c>
      <c r="AV376" s="13" t="s">
        <v>79</v>
      </c>
      <c r="AW376" s="13" t="s">
        <v>35</v>
      </c>
      <c r="AX376" s="13" t="s">
        <v>71</v>
      </c>
      <c r="AY376" s="266" t="s">
        <v>156</v>
      </c>
    </row>
    <row r="377" s="13" customFormat="1">
      <c r="B377" s="257"/>
      <c r="C377" s="258"/>
      <c r="D377" s="247" t="s">
        <v>165</v>
      </c>
      <c r="E377" s="259" t="s">
        <v>21</v>
      </c>
      <c r="F377" s="260" t="s">
        <v>763</v>
      </c>
      <c r="G377" s="258"/>
      <c r="H377" s="259" t="s">
        <v>21</v>
      </c>
      <c r="I377" s="261"/>
      <c r="J377" s="258"/>
      <c r="K377" s="258"/>
      <c r="L377" s="262"/>
      <c r="M377" s="263"/>
      <c r="N377" s="264"/>
      <c r="O377" s="264"/>
      <c r="P377" s="264"/>
      <c r="Q377" s="264"/>
      <c r="R377" s="264"/>
      <c r="S377" s="264"/>
      <c r="T377" s="265"/>
      <c r="AT377" s="266" t="s">
        <v>165</v>
      </c>
      <c r="AU377" s="266" t="s">
        <v>81</v>
      </c>
      <c r="AV377" s="13" t="s">
        <v>79</v>
      </c>
      <c r="AW377" s="13" t="s">
        <v>35</v>
      </c>
      <c r="AX377" s="13" t="s">
        <v>71</v>
      </c>
      <c r="AY377" s="266" t="s">
        <v>156</v>
      </c>
    </row>
    <row r="378" s="12" customFormat="1">
      <c r="B378" s="245"/>
      <c r="C378" s="246"/>
      <c r="D378" s="247" t="s">
        <v>165</v>
      </c>
      <c r="E378" s="248" t="s">
        <v>21</v>
      </c>
      <c r="F378" s="249" t="s">
        <v>764</v>
      </c>
      <c r="G378" s="246"/>
      <c r="H378" s="250">
        <v>4.4000000000000004</v>
      </c>
      <c r="I378" s="251"/>
      <c r="J378" s="246"/>
      <c r="K378" s="246"/>
      <c r="L378" s="252"/>
      <c r="M378" s="253"/>
      <c r="N378" s="254"/>
      <c r="O378" s="254"/>
      <c r="P378" s="254"/>
      <c r="Q378" s="254"/>
      <c r="R378" s="254"/>
      <c r="S378" s="254"/>
      <c r="T378" s="255"/>
      <c r="AT378" s="256" t="s">
        <v>165</v>
      </c>
      <c r="AU378" s="256" t="s">
        <v>81</v>
      </c>
      <c r="AV378" s="12" t="s">
        <v>81</v>
      </c>
      <c r="AW378" s="12" t="s">
        <v>35</v>
      </c>
      <c r="AX378" s="12" t="s">
        <v>79</v>
      </c>
      <c r="AY378" s="256" t="s">
        <v>156</v>
      </c>
    </row>
    <row r="379" s="1" customFormat="1" ht="38.25" customHeight="1">
      <c r="B379" s="46"/>
      <c r="C379" s="233" t="s">
        <v>525</v>
      </c>
      <c r="D379" s="233" t="s">
        <v>159</v>
      </c>
      <c r="E379" s="234" t="s">
        <v>765</v>
      </c>
      <c r="F379" s="235" t="s">
        <v>766</v>
      </c>
      <c r="G379" s="236" t="s">
        <v>351</v>
      </c>
      <c r="H379" s="237">
        <v>1.8</v>
      </c>
      <c r="I379" s="238"/>
      <c r="J379" s="239">
        <f>ROUND(I379*H379,2)</f>
        <v>0</v>
      </c>
      <c r="K379" s="235" t="s">
        <v>163</v>
      </c>
      <c r="L379" s="72"/>
      <c r="M379" s="240" t="s">
        <v>21</v>
      </c>
      <c r="N379" s="241" t="s">
        <v>42</v>
      </c>
      <c r="O379" s="47"/>
      <c r="P379" s="242">
        <f>O379*H379</f>
        <v>0</v>
      </c>
      <c r="Q379" s="242">
        <v>0</v>
      </c>
      <c r="R379" s="242">
        <f>Q379*H379</f>
        <v>0</v>
      </c>
      <c r="S379" s="242">
        <v>0</v>
      </c>
      <c r="T379" s="243">
        <f>S379*H379</f>
        <v>0</v>
      </c>
      <c r="AR379" s="24" t="s">
        <v>164</v>
      </c>
      <c r="AT379" s="24" t="s">
        <v>159</v>
      </c>
      <c r="AU379" s="24" t="s">
        <v>81</v>
      </c>
      <c r="AY379" s="24" t="s">
        <v>156</v>
      </c>
      <c r="BE379" s="244">
        <f>IF(N379="základní",J379,0)</f>
        <v>0</v>
      </c>
      <c r="BF379" s="244">
        <f>IF(N379="snížená",J379,0)</f>
        <v>0</v>
      </c>
      <c r="BG379" s="244">
        <f>IF(N379="zákl. přenesená",J379,0)</f>
        <v>0</v>
      </c>
      <c r="BH379" s="244">
        <f>IF(N379="sníž. přenesená",J379,0)</f>
        <v>0</v>
      </c>
      <c r="BI379" s="244">
        <f>IF(N379="nulová",J379,0)</f>
        <v>0</v>
      </c>
      <c r="BJ379" s="24" t="s">
        <v>79</v>
      </c>
      <c r="BK379" s="244">
        <f>ROUND(I379*H379,2)</f>
        <v>0</v>
      </c>
      <c r="BL379" s="24" t="s">
        <v>164</v>
      </c>
      <c r="BM379" s="24" t="s">
        <v>767</v>
      </c>
    </row>
    <row r="380" s="13" customFormat="1">
      <c r="B380" s="257"/>
      <c r="C380" s="258"/>
      <c r="D380" s="247" t="s">
        <v>165</v>
      </c>
      <c r="E380" s="259" t="s">
        <v>21</v>
      </c>
      <c r="F380" s="260" t="s">
        <v>768</v>
      </c>
      <c r="G380" s="258"/>
      <c r="H380" s="259" t="s">
        <v>21</v>
      </c>
      <c r="I380" s="261"/>
      <c r="J380" s="258"/>
      <c r="K380" s="258"/>
      <c r="L380" s="262"/>
      <c r="M380" s="263"/>
      <c r="N380" s="264"/>
      <c r="O380" s="264"/>
      <c r="P380" s="264"/>
      <c r="Q380" s="264"/>
      <c r="R380" s="264"/>
      <c r="S380" s="264"/>
      <c r="T380" s="265"/>
      <c r="AT380" s="266" t="s">
        <v>165</v>
      </c>
      <c r="AU380" s="266" t="s">
        <v>81</v>
      </c>
      <c r="AV380" s="13" t="s">
        <v>79</v>
      </c>
      <c r="AW380" s="13" t="s">
        <v>35</v>
      </c>
      <c r="AX380" s="13" t="s">
        <v>71</v>
      </c>
      <c r="AY380" s="266" t="s">
        <v>156</v>
      </c>
    </row>
    <row r="381" s="13" customFormat="1">
      <c r="B381" s="257"/>
      <c r="C381" s="258"/>
      <c r="D381" s="247" t="s">
        <v>165</v>
      </c>
      <c r="E381" s="259" t="s">
        <v>21</v>
      </c>
      <c r="F381" s="260" t="s">
        <v>734</v>
      </c>
      <c r="G381" s="258"/>
      <c r="H381" s="259" t="s">
        <v>21</v>
      </c>
      <c r="I381" s="261"/>
      <c r="J381" s="258"/>
      <c r="K381" s="258"/>
      <c r="L381" s="262"/>
      <c r="M381" s="263"/>
      <c r="N381" s="264"/>
      <c r="O381" s="264"/>
      <c r="P381" s="264"/>
      <c r="Q381" s="264"/>
      <c r="R381" s="264"/>
      <c r="S381" s="264"/>
      <c r="T381" s="265"/>
      <c r="AT381" s="266" t="s">
        <v>165</v>
      </c>
      <c r="AU381" s="266" t="s">
        <v>81</v>
      </c>
      <c r="AV381" s="13" t="s">
        <v>79</v>
      </c>
      <c r="AW381" s="13" t="s">
        <v>35</v>
      </c>
      <c r="AX381" s="13" t="s">
        <v>71</v>
      </c>
      <c r="AY381" s="266" t="s">
        <v>156</v>
      </c>
    </row>
    <row r="382" s="13" customFormat="1">
      <c r="B382" s="257"/>
      <c r="C382" s="258"/>
      <c r="D382" s="247" t="s">
        <v>165</v>
      </c>
      <c r="E382" s="259" t="s">
        <v>21</v>
      </c>
      <c r="F382" s="260" t="s">
        <v>735</v>
      </c>
      <c r="G382" s="258"/>
      <c r="H382" s="259" t="s">
        <v>21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AT382" s="266" t="s">
        <v>165</v>
      </c>
      <c r="AU382" s="266" t="s">
        <v>81</v>
      </c>
      <c r="AV382" s="13" t="s">
        <v>79</v>
      </c>
      <c r="AW382" s="13" t="s">
        <v>35</v>
      </c>
      <c r="AX382" s="13" t="s">
        <v>71</v>
      </c>
      <c r="AY382" s="266" t="s">
        <v>156</v>
      </c>
    </row>
    <row r="383" s="13" customFormat="1">
      <c r="B383" s="257"/>
      <c r="C383" s="258"/>
      <c r="D383" s="247" t="s">
        <v>165</v>
      </c>
      <c r="E383" s="259" t="s">
        <v>21</v>
      </c>
      <c r="F383" s="260" t="s">
        <v>740</v>
      </c>
      <c r="G383" s="258"/>
      <c r="H383" s="259" t="s">
        <v>21</v>
      </c>
      <c r="I383" s="261"/>
      <c r="J383" s="258"/>
      <c r="K383" s="258"/>
      <c r="L383" s="262"/>
      <c r="M383" s="263"/>
      <c r="N383" s="264"/>
      <c r="O383" s="264"/>
      <c r="P383" s="264"/>
      <c r="Q383" s="264"/>
      <c r="R383" s="264"/>
      <c r="S383" s="264"/>
      <c r="T383" s="265"/>
      <c r="AT383" s="266" t="s">
        <v>165</v>
      </c>
      <c r="AU383" s="266" t="s">
        <v>81</v>
      </c>
      <c r="AV383" s="13" t="s">
        <v>79</v>
      </c>
      <c r="AW383" s="13" t="s">
        <v>35</v>
      </c>
      <c r="AX383" s="13" t="s">
        <v>71</v>
      </c>
      <c r="AY383" s="266" t="s">
        <v>156</v>
      </c>
    </row>
    <row r="384" s="13" customFormat="1">
      <c r="B384" s="257"/>
      <c r="C384" s="258"/>
      <c r="D384" s="247" t="s">
        <v>165</v>
      </c>
      <c r="E384" s="259" t="s">
        <v>21</v>
      </c>
      <c r="F384" s="260" t="s">
        <v>769</v>
      </c>
      <c r="G384" s="258"/>
      <c r="H384" s="259" t="s">
        <v>21</v>
      </c>
      <c r="I384" s="261"/>
      <c r="J384" s="258"/>
      <c r="K384" s="258"/>
      <c r="L384" s="262"/>
      <c r="M384" s="263"/>
      <c r="N384" s="264"/>
      <c r="O384" s="264"/>
      <c r="P384" s="264"/>
      <c r="Q384" s="264"/>
      <c r="R384" s="264"/>
      <c r="S384" s="264"/>
      <c r="T384" s="265"/>
      <c r="AT384" s="266" t="s">
        <v>165</v>
      </c>
      <c r="AU384" s="266" t="s">
        <v>81</v>
      </c>
      <c r="AV384" s="13" t="s">
        <v>79</v>
      </c>
      <c r="AW384" s="13" t="s">
        <v>35</v>
      </c>
      <c r="AX384" s="13" t="s">
        <v>71</v>
      </c>
      <c r="AY384" s="266" t="s">
        <v>156</v>
      </c>
    </row>
    <row r="385" s="12" customFormat="1">
      <c r="B385" s="245"/>
      <c r="C385" s="246"/>
      <c r="D385" s="247" t="s">
        <v>165</v>
      </c>
      <c r="E385" s="248" t="s">
        <v>21</v>
      </c>
      <c r="F385" s="249" t="s">
        <v>770</v>
      </c>
      <c r="G385" s="246"/>
      <c r="H385" s="250">
        <v>1.8</v>
      </c>
      <c r="I385" s="251"/>
      <c r="J385" s="246"/>
      <c r="K385" s="246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165</v>
      </c>
      <c r="AU385" s="256" t="s">
        <v>81</v>
      </c>
      <c r="AV385" s="12" t="s">
        <v>81</v>
      </c>
      <c r="AW385" s="12" t="s">
        <v>35</v>
      </c>
      <c r="AX385" s="12" t="s">
        <v>79</v>
      </c>
      <c r="AY385" s="256" t="s">
        <v>156</v>
      </c>
    </row>
    <row r="386" s="1" customFormat="1" ht="51" customHeight="1">
      <c r="B386" s="46"/>
      <c r="C386" s="233" t="s">
        <v>771</v>
      </c>
      <c r="D386" s="233" t="s">
        <v>159</v>
      </c>
      <c r="E386" s="234" t="s">
        <v>772</v>
      </c>
      <c r="F386" s="235" t="s">
        <v>773</v>
      </c>
      <c r="G386" s="236" t="s">
        <v>351</v>
      </c>
      <c r="H386" s="237">
        <v>2.7999999999999998</v>
      </c>
      <c r="I386" s="238"/>
      <c r="J386" s="239">
        <f>ROUND(I386*H386,2)</f>
        <v>0</v>
      </c>
      <c r="K386" s="235" t="s">
        <v>163</v>
      </c>
      <c r="L386" s="72"/>
      <c r="M386" s="240" t="s">
        <v>21</v>
      </c>
      <c r="N386" s="241" t="s">
        <v>42</v>
      </c>
      <c r="O386" s="47"/>
      <c r="P386" s="242">
        <f>O386*H386</f>
        <v>0</v>
      </c>
      <c r="Q386" s="242">
        <v>0</v>
      </c>
      <c r="R386" s="242">
        <f>Q386*H386</f>
        <v>0</v>
      </c>
      <c r="S386" s="242">
        <v>0</v>
      </c>
      <c r="T386" s="243">
        <f>S386*H386</f>
        <v>0</v>
      </c>
      <c r="AR386" s="24" t="s">
        <v>164</v>
      </c>
      <c r="AT386" s="24" t="s">
        <v>159</v>
      </c>
      <c r="AU386" s="24" t="s">
        <v>81</v>
      </c>
      <c r="AY386" s="24" t="s">
        <v>156</v>
      </c>
      <c r="BE386" s="244">
        <f>IF(N386="základní",J386,0)</f>
        <v>0</v>
      </c>
      <c r="BF386" s="244">
        <f>IF(N386="snížená",J386,0)</f>
        <v>0</v>
      </c>
      <c r="BG386" s="244">
        <f>IF(N386="zákl. přenesená",J386,0)</f>
        <v>0</v>
      </c>
      <c r="BH386" s="244">
        <f>IF(N386="sníž. přenesená",J386,0)</f>
        <v>0</v>
      </c>
      <c r="BI386" s="244">
        <f>IF(N386="nulová",J386,0)</f>
        <v>0</v>
      </c>
      <c r="BJ386" s="24" t="s">
        <v>79</v>
      </c>
      <c r="BK386" s="244">
        <f>ROUND(I386*H386,2)</f>
        <v>0</v>
      </c>
      <c r="BL386" s="24" t="s">
        <v>164</v>
      </c>
      <c r="BM386" s="24" t="s">
        <v>774</v>
      </c>
    </row>
    <row r="387" s="13" customFormat="1">
      <c r="B387" s="257"/>
      <c r="C387" s="258"/>
      <c r="D387" s="247" t="s">
        <v>165</v>
      </c>
      <c r="E387" s="259" t="s">
        <v>21</v>
      </c>
      <c r="F387" s="260" t="s">
        <v>768</v>
      </c>
      <c r="G387" s="258"/>
      <c r="H387" s="259" t="s">
        <v>21</v>
      </c>
      <c r="I387" s="261"/>
      <c r="J387" s="258"/>
      <c r="K387" s="258"/>
      <c r="L387" s="262"/>
      <c r="M387" s="263"/>
      <c r="N387" s="264"/>
      <c r="O387" s="264"/>
      <c r="P387" s="264"/>
      <c r="Q387" s="264"/>
      <c r="R387" s="264"/>
      <c r="S387" s="264"/>
      <c r="T387" s="265"/>
      <c r="AT387" s="266" t="s">
        <v>165</v>
      </c>
      <c r="AU387" s="266" t="s">
        <v>81</v>
      </c>
      <c r="AV387" s="13" t="s">
        <v>79</v>
      </c>
      <c r="AW387" s="13" t="s">
        <v>35</v>
      </c>
      <c r="AX387" s="13" t="s">
        <v>71</v>
      </c>
      <c r="AY387" s="266" t="s">
        <v>156</v>
      </c>
    </row>
    <row r="388" s="13" customFormat="1">
      <c r="B388" s="257"/>
      <c r="C388" s="258"/>
      <c r="D388" s="247" t="s">
        <v>165</v>
      </c>
      <c r="E388" s="259" t="s">
        <v>21</v>
      </c>
      <c r="F388" s="260" t="s">
        <v>775</v>
      </c>
      <c r="G388" s="258"/>
      <c r="H388" s="259" t="s">
        <v>21</v>
      </c>
      <c r="I388" s="261"/>
      <c r="J388" s="258"/>
      <c r="K388" s="258"/>
      <c r="L388" s="262"/>
      <c r="M388" s="263"/>
      <c r="N388" s="264"/>
      <c r="O388" s="264"/>
      <c r="P388" s="264"/>
      <c r="Q388" s="264"/>
      <c r="R388" s="264"/>
      <c r="S388" s="264"/>
      <c r="T388" s="265"/>
      <c r="AT388" s="266" t="s">
        <v>165</v>
      </c>
      <c r="AU388" s="266" t="s">
        <v>81</v>
      </c>
      <c r="AV388" s="13" t="s">
        <v>79</v>
      </c>
      <c r="AW388" s="13" t="s">
        <v>35</v>
      </c>
      <c r="AX388" s="13" t="s">
        <v>71</v>
      </c>
      <c r="AY388" s="266" t="s">
        <v>156</v>
      </c>
    </row>
    <row r="389" s="13" customFormat="1">
      <c r="B389" s="257"/>
      <c r="C389" s="258"/>
      <c r="D389" s="247" t="s">
        <v>165</v>
      </c>
      <c r="E389" s="259" t="s">
        <v>21</v>
      </c>
      <c r="F389" s="260" t="s">
        <v>735</v>
      </c>
      <c r="G389" s="258"/>
      <c r="H389" s="259" t="s">
        <v>21</v>
      </c>
      <c r="I389" s="261"/>
      <c r="J389" s="258"/>
      <c r="K389" s="258"/>
      <c r="L389" s="262"/>
      <c r="M389" s="263"/>
      <c r="N389" s="264"/>
      <c r="O389" s="264"/>
      <c r="P389" s="264"/>
      <c r="Q389" s="264"/>
      <c r="R389" s="264"/>
      <c r="S389" s="264"/>
      <c r="T389" s="265"/>
      <c r="AT389" s="266" t="s">
        <v>165</v>
      </c>
      <c r="AU389" s="266" t="s">
        <v>81</v>
      </c>
      <c r="AV389" s="13" t="s">
        <v>79</v>
      </c>
      <c r="AW389" s="13" t="s">
        <v>35</v>
      </c>
      <c r="AX389" s="13" t="s">
        <v>71</v>
      </c>
      <c r="AY389" s="266" t="s">
        <v>156</v>
      </c>
    </row>
    <row r="390" s="13" customFormat="1">
      <c r="B390" s="257"/>
      <c r="C390" s="258"/>
      <c r="D390" s="247" t="s">
        <v>165</v>
      </c>
      <c r="E390" s="259" t="s">
        <v>21</v>
      </c>
      <c r="F390" s="260" t="s">
        <v>740</v>
      </c>
      <c r="G390" s="258"/>
      <c r="H390" s="259" t="s">
        <v>21</v>
      </c>
      <c r="I390" s="261"/>
      <c r="J390" s="258"/>
      <c r="K390" s="258"/>
      <c r="L390" s="262"/>
      <c r="M390" s="263"/>
      <c r="N390" s="264"/>
      <c r="O390" s="264"/>
      <c r="P390" s="264"/>
      <c r="Q390" s="264"/>
      <c r="R390" s="264"/>
      <c r="S390" s="264"/>
      <c r="T390" s="265"/>
      <c r="AT390" s="266" t="s">
        <v>165</v>
      </c>
      <c r="AU390" s="266" t="s">
        <v>81</v>
      </c>
      <c r="AV390" s="13" t="s">
        <v>79</v>
      </c>
      <c r="AW390" s="13" t="s">
        <v>35</v>
      </c>
      <c r="AX390" s="13" t="s">
        <v>71</v>
      </c>
      <c r="AY390" s="266" t="s">
        <v>156</v>
      </c>
    </row>
    <row r="391" s="13" customFormat="1">
      <c r="B391" s="257"/>
      <c r="C391" s="258"/>
      <c r="D391" s="247" t="s">
        <v>165</v>
      </c>
      <c r="E391" s="259" t="s">
        <v>21</v>
      </c>
      <c r="F391" s="260" t="s">
        <v>776</v>
      </c>
      <c r="G391" s="258"/>
      <c r="H391" s="259" t="s">
        <v>21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AT391" s="266" t="s">
        <v>165</v>
      </c>
      <c r="AU391" s="266" t="s">
        <v>81</v>
      </c>
      <c r="AV391" s="13" t="s">
        <v>79</v>
      </c>
      <c r="AW391" s="13" t="s">
        <v>35</v>
      </c>
      <c r="AX391" s="13" t="s">
        <v>71</v>
      </c>
      <c r="AY391" s="266" t="s">
        <v>156</v>
      </c>
    </row>
    <row r="392" s="13" customFormat="1">
      <c r="B392" s="257"/>
      <c r="C392" s="258"/>
      <c r="D392" s="247" t="s">
        <v>165</v>
      </c>
      <c r="E392" s="259" t="s">
        <v>21</v>
      </c>
      <c r="F392" s="260" t="s">
        <v>777</v>
      </c>
      <c r="G392" s="258"/>
      <c r="H392" s="259" t="s">
        <v>21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AT392" s="266" t="s">
        <v>165</v>
      </c>
      <c r="AU392" s="266" t="s">
        <v>81</v>
      </c>
      <c r="AV392" s="13" t="s">
        <v>79</v>
      </c>
      <c r="AW392" s="13" t="s">
        <v>35</v>
      </c>
      <c r="AX392" s="13" t="s">
        <v>71</v>
      </c>
      <c r="AY392" s="266" t="s">
        <v>156</v>
      </c>
    </row>
    <row r="393" s="12" customFormat="1">
      <c r="B393" s="245"/>
      <c r="C393" s="246"/>
      <c r="D393" s="247" t="s">
        <v>165</v>
      </c>
      <c r="E393" s="248" t="s">
        <v>21</v>
      </c>
      <c r="F393" s="249" t="s">
        <v>778</v>
      </c>
      <c r="G393" s="246"/>
      <c r="H393" s="250">
        <v>2.7999999999999998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165</v>
      </c>
      <c r="AU393" s="256" t="s">
        <v>81</v>
      </c>
      <c r="AV393" s="12" t="s">
        <v>81</v>
      </c>
      <c r="AW393" s="12" t="s">
        <v>35</v>
      </c>
      <c r="AX393" s="12" t="s">
        <v>79</v>
      </c>
      <c r="AY393" s="256" t="s">
        <v>156</v>
      </c>
    </row>
    <row r="394" s="1" customFormat="1" ht="25.5" customHeight="1">
      <c r="B394" s="46"/>
      <c r="C394" s="233" t="s">
        <v>533</v>
      </c>
      <c r="D394" s="233" t="s">
        <v>159</v>
      </c>
      <c r="E394" s="234" t="s">
        <v>779</v>
      </c>
      <c r="F394" s="235" t="s">
        <v>780</v>
      </c>
      <c r="G394" s="236" t="s">
        <v>436</v>
      </c>
      <c r="H394" s="237">
        <v>1</v>
      </c>
      <c r="I394" s="238"/>
      <c r="J394" s="239">
        <f>ROUND(I394*H394,2)</f>
        <v>0</v>
      </c>
      <c r="K394" s="235" t="s">
        <v>163</v>
      </c>
      <c r="L394" s="72"/>
      <c r="M394" s="240" t="s">
        <v>21</v>
      </c>
      <c r="N394" s="241" t="s">
        <v>42</v>
      </c>
      <c r="O394" s="47"/>
      <c r="P394" s="242">
        <f>O394*H394</f>
        <v>0</v>
      </c>
      <c r="Q394" s="242">
        <v>0</v>
      </c>
      <c r="R394" s="242">
        <f>Q394*H394</f>
        <v>0</v>
      </c>
      <c r="S394" s="242">
        <v>0</v>
      </c>
      <c r="T394" s="243">
        <f>S394*H394</f>
        <v>0</v>
      </c>
      <c r="AR394" s="24" t="s">
        <v>164</v>
      </c>
      <c r="AT394" s="24" t="s">
        <v>159</v>
      </c>
      <c r="AU394" s="24" t="s">
        <v>81</v>
      </c>
      <c r="AY394" s="24" t="s">
        <v>156</v>
      </c>
      <c r="BE394" s="244">
        <f>IF(N394="základní",J394,0)</f>
        <v>0</v>
      </c>
      <c r="BF394" s="244">
        <f>IF(N394="snížená",J394,0)</f>
        <v>0</v>
      </c>
      <c r="BG394" s="244">
        <f>IF(N394="zákl. přenesená",J394,0)</f>
        <v>0</v>
      </c>
      <c r="BH394" s="244">
        <f>IF(N394="sníž. přenesená",J394,0)</f>
        <v>0</v>
      </c>
      <c r="BI394" s="244">
        <f>IF(N394="nulová",J394,0)</f>
        <v>0</v>
      </c>
      <c r="BJ394" s="24" t="s">
        <v>79</v>
      </c>
      <c r="BK394" s="244">
        <f>ROUND(I394*H394,2)</f>
        <v>0</v>
      </c>
      <c r="BL394" s="24" t="s">
        <v>164</v>
      </c>
      <c r="BM394" s="24" t="s">
        <v>781</v>
      </c>
    </row>
    <row r="395" s="13" customFormat="1">
      <c r="B395" s="257"/>
      <c r="C395" s="258"/>
      <c r="D395" s="247" t="s">
        <v>165</v>
      </c>
      <c r="E395" s="259" t="s">
        <v>21</v>
      </c>
      <c r="F395" s="260" t="s">
        <v>775</v>
      </c>
      <c r="G395" s="258"/>
      <c r="H395" s="259" t="s">
        <v>21</v>
      </c>
      <c r="I395" s="261"/>
      <c r="J395" s="258"/>
      <c r="K395" s="258"/>
      <c r="L395" s="262"/>
      <c r="M395" s="263"/>
      <c r="N395" s="264"/>
      <c r="O395" s="264"/>
      <c r="P395" s="264"/>
      <c r="Q395" s="264"/>
      <c r="R395" s="264"/>
      <c r="S395" s="264"/>
      <c r="T395" s="265"/>
      <c r="AT395" s="266" t="s">
        <v>165</v>
      </c>
      <c r="AU395" s="266" t="s">
        <v>81</v>
      </c>
      <c r="AV395" s="13" t="s">
        <v>79</v>
      </c>
      <c r="AW395" s="13" t="s">
        <v>35</v>
      </c>
      <c r="AX395" s="13" t="s">
        <v>71</v>
      </c>
      <c r="AY395" s="266" t="s">
        <v>156</v>
      </c>
    </row>
    <row r="396" s="13" customFormat="1">
      <c r="B396" s="257"/>
      <c r="C396" s="258"/>
      <c r="D396" s="247" t="s">
        <v>165</v>
      </c>
      <c r="E396" s="259" t="s">
        <v>21</v>
      </c>
      <c r="F396" s="260" t="s">
        <v>735</v>
      </c>
      <c r="G396" s="258"/>
      <c r="H396" s="259" t="s">
        <v>21</v>
      </c>
      <c r="I396" s="261"/>
      <c r="J396" s="258"/>
      <c r="K396" s="258"/>
      <c r="L396" s="262"/>
      <c r="M396" s="263"/>
      <c r="N396" s="264"/>
      <c r="O396" s="264"/>
      <c r="P396" s="264"/>
      <c r="Q396" s="264"/>
      <c r="R396" s="264"/>
      <c r="S396" s="264"/>
      <c r="T396" s="265"/>
      <c r="AT396" s="266" t="s">
        <v>165</v>
      </c>
      <c r="AU396" s="266" t="s">
        <v>81</v>
      </c>
      <c r="AV396" s="13" t="s">
        <v>79</v>
      </c>
      <c r="AW396" s="13" t="s">
        <v>35</v>
      </c>
      <c r="AX396" s="13" t="s">
        <v>71</v>
      </c>
      <c r="AY396" s="266" t="s">
        <v>156</v>
      </c>
    </row>
    <row r="397" s="13" customFormat="1">
      <c r="B397" s="257"/>
      <c r="C397" s="258"/>
      <c r="D397" s="247" t="s">
        <v>165</v>
      </c>
      <c r="E397" s="259" t="s">
        <v>21</v>
      </c>
      <c r="F397" s="260" t="s">
        <v>740</v>
      </c>
      <c r="G397" s="258"/>
      <c r="H397" s="259" t="s">
        <v>21</v>
      </c>
      <c r="I397" s="261"/>
      <c r="J397" s="258"/>
      <c r="K397" s="258"/>
      <c r="L397" s="262"/>
      <c r="M397" s="263"/>
      <c r="N397" s="264"/>
      <c r="O397" s="264"/>
      <c r="P397" s="264"/>
      <c r="Q397" s="264"/>
      <c r="R397" s="264"/>
      <c r="S397" s="264"/>
      <c r="T397" s="265"/>
      <c r="AT397" s="266" t="s">
        <v>165</v>
      </c>
      <c r="AU397" s="266" t="s">
        <v>81</v>
      </c>
      <c r="AV397" s="13" t="s">
        <v>79</v>
      </c>
      <c r="AW397" s="13" t="s">
        <v>35</v>
      </c>
      <c r="AX397" s="13" t="s">
        <v>71</v>
      </c>
      <c r="AY397" s="266" t="s">
        <v>156</v>
      </c>
    </row>
    <row r="398" s="13" customFormat="1">
      <c r="B398" s="257"/>
      <c r="C398" s="258"/>
      <c r="D398" s="247" t="s">
        <v>165</v>
      </c>
      <c r="E398" s="259" t="s">
        <v>21</v>
      </c>
      <c r="F398" s="260" t="s">
        <v>782</v>
      </c>
      <c r="G398" s="258"/>
      <c r="H398" s="259" t="s">
        <v>21</v>
      </c>
      <c r="I398" s="261"/>
      <c r="J398" s="258"/>
      <c r="K398" s="258"/>
      <c r="L398" s="262"/>
      <c r="M398" s="263"/>
      <c r="N398" s="264"/>
      <c r="O398" s="264"/>
      <c r="P398" s="264"/>
      <c r="Q398" s="264"/>
      <c r="R398" s="264"/>
      <c r="S398" s="264"/>
      <c r="T398" s="265"/>
      <c r="AT398" s="266" t="s">
        <v>165</v>
      </c>
      <c r="AU398" s="266" t="s">
        <v>81</v>
      </c>
      <c r="AV398" s="13" t="s">
        <v>79</v>
      </c>
      <c r="AW398" s="13" t="s">
        <v>35</v>
      </c>
      <c r="AX398" s="13" t="s">
        <v>71</v>
      </c>
      <c r="AY398" s="266" t="s">
        <v>156</v>
      </c>
    </row>
    <row r="399" s="13" customFormat="1">
      <c r="B399" s="257"/>
      <c r="C399" s="258"/>
      <c r="D399" s="247" t="s">
        <v>165</v>
      </c>
      <c r="E399" s="259" t="s">
        <v>21</v>
      </c>
      <c r="F399" s="260" t="s">
        <v>783</v>
      </c>
      <c r="G399" s="258"/>
      <c r="H399" s="259" t="s">
        <v>21</v>
      </c>
      <c r="I399" s="261"/>
      <c r="J399" s="258"/>
      <c r="K399" s="258"/>
      <c r="L399" s="262"/>
      <c r="M399" s="263"/>
      <c r="N399" s="264"/>
      <c r="O399" s="264"/>
      <c r="P399" s="264"/>
      <c r="Q399" s="264"/>
      <c r="R399" s="264"/>
      <c r="S399" s="264"/>
      <c r="T399" s="265"/>
      <c r="AT399" s="266" t="s">
        <v>165</v>
      </c>
      <c r="AU399" s="266" t="s">
        <v>81</v>
      </c>
      <c r="AV399" s="13" t="s">
        <v>79</v>
      </c>
      <c r="AW399" s="13" t="s">
        <v>35</v>
      </c>
      <c r="AX399" s="13" t="s">
        <v>71</v>
      </c>
      <c r="AY399" s="266" t="s">
        <v>156</v>
      </c>
    </row>
    <row r="400" s="13" customFormat="1">
      <c r="B400" s="257"/>
      <c r="C400" s="258"/>
      <c r="D400" s="247" t="s">
        <v>165</v>
      </c>
      <c r="E400" s="259" t="s">
        <v>21</v>
      </c>
      <c r="F400" s="260" t="s">
        <v>784</v>
      </c>
      <c r="G400" s="258"/>
      <c r="H400" s="259" t="s">
        <v>21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AT400" s="266" t="s">
        <v>165</v>
      </c>
      <c r="AU400" s="266" t="s">
        <v>81</v>
      </c>
      <c r="AV400" s="13" t="s">
        <v>79</v>
      </c>
      <c r="AW400" s="13" t="s">
        <v>35</v>
      </c>
      <c r="AX400" s="13" t="s">
        <v>71</v>
      </c>
      <c r="AY400" s="266" t="s">
        <v>156</v>
      </c>
    </row>
    <row r="401" s="12" customFormat="1">
      <c r="B401" s="245"/>
      <c r="C401" s="246"/>
      <c r="D401" s="247" t="s">
        <v>165</v>
      </c>
      <c r="E401" s="248" t="s">
        <v>21</v>
      </c>
      <c r="F401" s="249" t="s">
        <v>79</v>
      </c>
      <c r="G401" s="246"/>
      <c r="H401" s="250">
        <v>1</v>
      </c>
      <c r="I401" s="251"/>
      <c r="J401" s="246"/>
      <c r="K401" s="246"/>
      <c r="L401" s="252"/>
      <c r="M401" s="253"/>
      <c r="N401" s="254"/>
      <c r="O401" s="254"/>
      <c r="P401" s="254"/>
      <c r="Q401" s="254"/>
      <c r="R401" s="254"/>
      <c r="S401" s="254"/>
      <c r="T401" s="255"/>
      <c r="AT401" s="256" t="s">
        <v>165</v>
      </c>
      <c r="AU401" s="256" t="s">
        <v>81</v>
      </c>
      <c r="AV401" s="12" t="s">
        <v>81</v>
      </c>
      <c r="AW401" s="12" t="s">
        <v>35</v>
      </c>
      <c r="AX401" s="12" t="s">
        <v>79</v>
      </c>
      <c r="AY401" s="256" t="s">
        <v>156</v>
      </c>
    </row>
    <row r="402" s="1" customFormat="1" ht="16.5" customHeight="1">
      <c r="B402" s="46"/>
      <c r="C402" s="233" t="s">
        <v>785</v>
      </c>
      <c r="D402" s="233" t="s">
        <v>159</v>
      </c>
      <c r="E402" s="234" t="s">
        <v>786</v>
      </c>
      <c r="F402" s="235" t="s">
        <v>787</v>
      </c>
      <c r="G402" s="236" t="s">
        <v>351</v>
      </c>
      <c r="H402" s="237">
        <v>20.68</v>
      </c>
      <c r="I402" s="238"/>
      <c r="J402" s="239">
        <f>ROUND(I402*H402,2)</f>
        <v>0</v>
      </c>
      <c r="K402" s="235" t="s">
        <v>163</v>
      </c>
      <c r="L402" s="72"/>
      <c r="M402" s="240" t="s">
        <v>21</v>
      </c>
      <c r="N402" s="241" t="s">
        <v>42</v>
      </c>
      <c r="O402" s="47"/>
      <c r="P402" s="242">
        <f>O402*H402</f>
        <v>0</v>
      </c>
      <c r="Q402" s="242">
        <v>0</v>
      </c>
      <c r="R402" s="242">
        <f>Q402*H402</f>
        <v>0</v>
      </c>
      <c r="S402" s="242">
        <v>0</v>
      </c>
      <c r="T402" s="243">
        <f>S402*H402</f>
        <v>0</v>
      </c>
      <c r="AR402" s="24" t="s">
        <v>164</v>
      </c>
      <c r="AT402" s="24" t="s">
        <v>159</v>
      </c>
      <c r="AU402" s="24" t="s">
        <v>81</v>
      </c>
      <c r="AY402" s="24" t="s">
        <v>156</v>
      </c>
      <c r="BE402" s="244">
        <f>IF(N402="základní",J402,0)</f>
        <v>0</v>
      </c>
      <c r="BF402" s="244">
        <f>IF(N402="snížená",J402,0)</f>
        <v>0</v>
      </c>
      <c r="BG402" s="244">
        <f>IF(N402="zákl. přenesená",J402,0)</f>
        <v>0</v>
      </c>
      <c r="BH402" s="244">
        <f>IF(N402="sníž. přenesená",J402,0)</f>
        <v>0</v>
      </c>
      <c r="BI402" s="244">
        <f>IF(N402="nulová",J402,0)</f>
        <v>0</v>
      </c>
      <c r="BJ402" s="24" t="s">
        <v>79</v>
      </c>
      <c r="BK402" s="244">
        <f>ROUND(I402*H402,2)</f>
        <v>0</v>
      </c>
      <c r="BL402" s="24" t="s">
        <v>164</v>
      </c>
      <c r="BM402" s="24" t="s">
        <v>788</v>
      </c>
    </row>
    <row r="403" s="13" customFormat="1">
      <c r="B403" s="257"/>
      <c r="C403" s="258"/>
      <c r="D403" s="247" t="s">
        <v>165</v>
      </c>
      <c r="E403" s="259" t="s">
        <v>21</v>
      </c>
      <c r="F403" s="260" t="s">
        <v>775</v>
      </c>
      <c r="G403" s="258"/>
      <c r="H403" s="259" t="s">
        <v>21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AT403" s="266" t="s">
        <v>165</v>
      </c>
      <c r="AU403" s="266" t="s">
        <v>81</v>
      </c>
      <c r="AV403" s="13" t="s">
        <v>79</v>
      </c>
      <c r="AW403" s="13" t="s">
        <v>35</v>
      </c>
      <c r="AX403" s="13" t="s">
        <v>71</v>
      </c>
      <c r="AY403" s="266" t="s">
        <v>156</v>
      </c>
    </row>
    <row r="404" s="13" customFormat="1">
      <c r="B404" s="257"/>
      <c r="C404" s="258"/>
      <c r="D404" s="247" t="s">
        <v>165</v>
      </c>
      <c r="E404" s="259" t="s">
        <v>21</v>
      </c>
      <c r="F404" s="260" t="s">
        <v>735</v>
      </c>
      <c r="G404" s="258"/>
      <c r="H404" s="259" t="s">
        <v>21</v>
      </c>
      <c r="I404" s="261"/>
      <c r="J404" s="258"/>
      <c r="K404" s="258"/>
      <c r="L404" s="262"/>
      <c r="M404" s="263"/>
      <c r="N404" s="264"/>
      <c r="O404" s="264"/>
      <c r="P404" s="264"/>
      <c r="Q404" s="264"/>
      <c r="R404" s="264"/>
      <c r="S404" s="264"/>
      <c r="T404" s="265"/>
      <c r="AT404" s="266" t="s">
        <v>165</v>
      </c>
      <c r="AU404" s="266" t="s">
        <v>81</v>
      </c>
      <c r="AV404" s="13" t="s">
        <v>79</v>
      </c>
      <c r="AW404" s="13" t="s">
        <v>35</v>
      </c>
      <c r="AX404" s="13" t="s">
        <v>71</v>
      </c>
      <c r="AY404" s="266" t="s">
        <v>156</v>
      </c>
    </row>
    <row r="405" s="13" customFormat="1">
      <c r="B405" s="257"/>
      <c r="C405" s="258"/>
      <c r="D405" s="247" t="s">
        <v>165</v>
      </c>
      <c r="E405" s="259" t="s">
        <v>21</v>
      </c>
      <c r="F405" s="260" t="s">
        <v>740</v>
      </c>
      <c r="G405" s="258"/>
      <c r="H405" s="259" t="s">
        <v>21</v>
      </c>
      <c r="I405" s="261"/>
      <c r="J405" s="258"/>
      <c r="K405" s="258"/>
      <c r="L405" s="262"/>
      <c r="M405" s="263"/>
      <c r="N405" s="264"/>
      <c r="O405" s="264"/>
      <c r="P405" s="264"/>
      <c r="Q405" s="264"/>
      <c r="R405" s="264"/>
      <c r="S405" s="264"/>
      <c r="T405" s="265"/>
      <c r="AT405" s="266" t="s">
        <v>165</v>
      </c>
      <c r="AU405" s="266" t="s">
        <v>81</v>
      </c>
      <c r="AV405" s="13" t="s">
        <v>79</v>
      </c>
      <c r="AW405" s="13" t="s">
        <v>35</v>
      </c>
      <c r="AX405" s="13" t="s">
        <v>71</v>
      </c>
      <c r="AY405" s="266" t="s">
        <v>156</v>
      </c>
    </row>
    <row r="406" s="12" customFormat="1">
      <c r="B406" s="245"/>
      <c r="C406" s="246"/>
      <c r="D406" s="247" t="s">
        <v>165</v>
      </c>
      <c r="E406" s="248" t="s">
        <v>21</v>
      </c>
      <c r="F406" s="249" t="s">
        <v>789</v>
      </c>
      <c r="G406" s="246"/>
      <c r="H406" s="250">
        <v>20.68</v>
      </c>
      <c r="I406" s="251"/>
      <c r="J406" s="246"/>
      <c r="K406" s="246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165</v>
      </c>
      <c r="AU406" s="256" t="s">
        <v>81</v>
      </c>
      <c r="AV406" s="12" t="s">
        <v>81</v>
      </c>
      <c r="AW406" s="12" t="s">
        <v>35</v>
      </c>
      <c r="AX406" s="12" t="s">
        <v>79</v>
      </c>
      <c r="AY406" s="256" t="s">
        <v>156</v>
      </c>
    </row>
    <row r="407" s="1" customFormat="1" ht="25.5" customHeight="1">
      <c r="B407" s="46"/>
      <c r="C407" s="233" t="s">
        <v>539</v>
      </c>
      <c r="D407" s="233" t="s">
        <v>159</v>
      </c>
      <c r="E407" s="234" t="s">
        <v>790</v>
      </c>
      <c r="F407" s="235" t="s">
        <v>791</v>
      </c>
      <c r="G407" s="236" t="s">
        <v>436</v>
      </c>
      <c r="H407" s="237">
        <v>1</v>
      </c>
      <c r="I407" s="238"/>
      <c r="J407" s="239">
        <f>ROUND(I407*H407,2)</f>
        <v>0</v>
      </c>
      <c r="K407" s="235" t="s">
        <v>163</v>
      </c>
      <c r="L407" s="72"/>
      <c r="M407" s="240" t="s">
        <v>21</v>
      </c>
      <c r="N407" s="241" t="s">
        <v>42</v>
      </c>
      <c r="O407" s="47"/>
      <c r="P407" s="242">
        <f>O407*H407</f>
        <v>0</v>
      </c>
      <c r="Q407" s="242">
        <v>0</v>
      </c>
      <c r="R407" s="242">
        <f>Q407*H407</f>
        <v>0</v>
      </c>
      <c r="S407" s="242">
        <v>0</v>
      </c>
      <c r="T407" s="243">
        <f>S407*H407</f>
        <v>0</v>
      </c>
      <c r="AR407" s="24" t="s">
        <v>164</v>
      </c>
      <c r="AT407" s="24" t="s">
        <v>159</v>
      </c>
      <c r="AU407" s="24" t="s">
        <v>81</v>
      </c>
      <c r="AY407" s="24" t="s">
        <v>156</v>
      </c>
      <c r="BE407" s="244">
        <f>IF(N407="základní",J407,0)</f>
        <v>0</v>
      </c>
      <c r="BF407" s="244">
        <f>IF(N407="snížená",J407,0)</f>
        <v>0</v>
      </c>
      <c r="BG407" s="244">
        <f>IF(N407="zákl. přenesená",J407,0)</f>
        <v>0</v>
      </c>
      <c r="BH407" s="244">
        <f>IF(N407="sníž. přenesená",J407,0)</f>
        <v>0</v>
      </c>
      <c r="BI407" s="244">
        <f>IF(N407="nulová",J407,0)</f>
        <v>0</v>
      </c>
      <c r="BJ407" s="24" t="s">
        <v>79</v>
      </c>
      <c r="BK407" s="244">
        <f>ROUND(I407*H407,2)</f>
        <v>0</v>
      </c>
      <c r="BL407" s="24" t="s">
        <v>164</v>
      </c>
      <c r="BM407" s="24" t="s">
        <v>792</v>
      </c>
    </row>
    <row r="408" s="13" customFormat="1">
      <c r="B408" s="257"/>
      <c r="C408" s="258"/>
      <c r="D408" s="247" t="s">
        <v>165</v>
      </c>
      <c r="E408" s="259" t="s">
        <v>21</v>
      </c>
      <c r="F408" s="260" t="s">
        <v>775</v>
      </c>
      <c r="G408" s="258"/>
      <c r="H408" s="259" t="s">
        <v>21</v>
      </c>
      <c r="I408" s="261"/>
      <c r="J408" s="258"/>
      <c r="K408" s="258"/>
      <c r="L408" s="262"/>
      <c r="M408" s="263"/>
      <c r="N408" s="264"/>
      <c r="O408" s="264"/>
      <c r="P408" s="264"/>
      <c r="Q408" s="264"/>
      <c r="R408" s="264"/>
      <c r="S408" s="264"/>
      <c r="T408" s="265"/>
      <c r="AT408" s="266" t="s">
        <v>165</v>
      </c>
      <c r="AU408" s="266" t="s">
        <v>81</v>
      </c>
      <c r="AV408" s="13" t="s">
        <v>79</v>
      </c>
      <c r="AW408" s="13" t="s">
        <v>35</v>
      </c>
      <c r="AX408" s="13" t="s">
        <v>71</v>
      </c>
      <c r="AY408" s="266" t="s">
        <v>156</v>
      </c>
    </row>
    <row r="409" s="13" customFormat="1">
      <c r="B409" s="257"/>
      <c r="C409" s="258"/>
      <c r="D409" s="247" t="s">
        <v>165</v>
      </c>
      <c r="E409" s="259" t="s">
        <v>21</v>
      </c>
      <c r="F409" s="260" t="s">
        <v>735</v>
      </c>
      <c r="G409" s="258"/>
      <c r="H409" s="259" t="s">
        <v>21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AT409" s="266" t="s">
        <v>165</v>
      </c>
      <c r="AU409" s="266" t="s">
        <v>81</v>
      </c>
      <c r="AV409" s="13" t="s">
        <v>79</v>
      </c>
      <c r="AW409" s="13" t="s">
        <v>35</v>
      </c>
      <c r="AX409" s="13" t="s">
        <v>71</v>
      </c>
      <c r="AY409" s="266" t="s">
        <v>156</v>
      </c>
    </row>
    <row r="410" s="13" customFormat="1">
      <c r="B410" s="257"/>
      <c r="C410" s="258"/>
      <c r="D410" s="247" t="s">
        <v>165</v>
      </c>
      <c r="E410" s="259" t="s">
        <v>21</v>
      </c>
      <c r="F410" s="260" t="s">
        <v>793</v>
      </c>
      <c r="G410" s="258"/>
      <c r="H410" s="259" t="s">
        <v>21</v>
      </c>
      <c r="I410" s="261"/>
      <c r="J410" s="258"/>
      <c r="K410" s="258"/>
      <c r="L410" s="262"/>
      <c r="M410" s="263"/>
      <c r="N410" s="264"/>
      <c r="O410" s="264"/>
      <c r="P410" s="264"/>
      <c r="Q410" s="264"/>
      <c r="R410" s="264"/>
      <c r="S410" s="264"/>
      <c r="T410" s="265"/>
      <c r="AT410" s="266" t="s">
        <v>165</v>
      </c>
      <c r="AU410" s="266" t="s">
        <v>81</v>
      </c>
      <c r="AV410" s="13" t="s">
        <v>79</v>
      </c>
      <c r="AW410" s="13" t="s">
        <v>35</v>
      </c>
      <c r="AX410" s="13" t="s">
        <v>71</v>
      </c>
      <c r="AY410" s="266" t="s">
        <v>156</v>
      </c>
    </row>
    <row r="411" s="13" customFormat="1">
      <c r="B411" s="257"/>
      <c r="C411" s="258"/>
      <c r="D411" s="247" t="s">
        <v>165</v>
      </c>
      <c r="E411" s="259" t="s">
        <v>21</v>
      </c>
      <c r="F411" s="260" t="s">
        <v>794</v>
      </c>
      <c r="G411" s="258"/>
      <c r="H411" s="259" t="s">
        <v>21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AT411" s="266" t="s">
        <v>165</v>
      </c>
      <c r="AU411" s="266" t="s">
        <v>81</v>
      </c>
      <c r="AV411" s="13" t="s">
        <v>79</v>
      </c>
      <c r="AW411" s="13" t="s">
        <v>35</v>
      </c>
      <c r="AX411" s="13" t="s">
        <v>71</v>
      </c>
      <c r="AY411" s="266" t="s">
        <v>156</v>
      </c>
    </row>
    <row r="412" s="13" customFormat="1">
      <c r="B412" s="257"/>
      <c r="C412" s="258"/>
      <c r="D412" s="247" t="s">
        <v>165</v>
      </c>
      <c r="E412" s="259" t="s">
        <v>21</v>
      </c>
      <c r="F412" s="260" t="s">
        <v>795</v>
      </c>
      <c r="G412" s="258"/>
      <c r="H412" s="259" t="s">
        <v>21</v>
      </c>
      <c r="I412" s="261"/>
      <c r="J412" s="258"/>
      <c r="K412" s="258"/>
      <c r="L412" s="262"/>
      <c r="M412" s="263"/>
      <c r="N412" s="264"/>
      <c r="O412" s="264"/>
      <c r="P412" s="264"/>
      <c r="Q412" s="264"/>
      <c r="R412" s="264"/>
      <c r="S412" s="264"/>
      <c r="T412" s="265"/>
      <c r="AT412" s="266" t="s">
        <v>165</v>
      </c>
      <c r="AU412" s="266" t="s">
        <v>81</v>
      </c>
      <c r="AV412" s="13" t="s">
        <v>79</v>
      </c>
      <c r="AW412" s="13" t="s">
        <v>35</v>
      </c>
      <c r="AX412" s="13" t="s">
        <v>71</v>
      </c>
      <c r="AY412" s="266" t="s">
        <v>156</v>
      </c>
    </row>
    <row r="413" s="13" customFormat="1">
      <c r="B413" s="257"/>
      <c r="C413" s="258"/>
      <c r="D413" s="247" t="s">
        <v>165</v>
      </c>
      <c r="E413" s="259" t="s">
        <v>21</v>
      </c>
      <c r="F413" s="260" t="s">
        <v>796</v>
      </c>
      <c r="G413" s="258"/>
      <c r="H413" s="259" t="s">
        <v>21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AT413" s="266" t="s">
        <v>165</v>
      </c>
      <c r="AU413" s="266" t="s">
        <v>81</v>
      </c>
      <c r="AV413" s="13" t="s">
        <v>79</v>
      </c>
      <c r="AW413" s="13" t="s">
        <v>35</v>
      </c>
      <c r="AX413" s="13" t="s">
        <v>71</v>
      </c>
      <c r="AY413" s="266" t="s">
        <v>156</v>
      </c>
    </row>
    <row r="414" s="12" customFormat="1">
      <c r="B414" s="245"/>
      <c r="C414" s="246"/>
      <c r="D414" s="247" t="s">
        <v>165</v>
      </c>
      <c r="E414" s="248" t="s">
        <v>21</v>
      </c>
      <c r="F414" s="249" t="s">
        <v>79</v>
      </c>
      <c r="G414" s="246"/>
      <c r="H414" s="250">
        <v>1</v>
      </c>
      <c r="I414" s="251"/>
      <c r="J414" s="246"/>
      <c r="K414" s="246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165</v>
      </c>
      <c r="AU414" s="256" t="s">
        <v>81</v>
      </c>
      <c r="AV414" s="12" t="s">
        <v>81</v>
      </c>
      <c r="AW414" s="12" t="s">
        <v>35</v>
      </c>
      <c r="AX414" s="12" t="s">
        <v>79</v>
      </c>
      <c r="AY414" s="256" t="s">
        <v>156</v>
      </c>
    </row>
    <row r="415" s="1" customFormat="1" ht="25.5" customHeight="1">
      <c r="B415" s="46"/>
      <c r="C415" s="233" t="s">
        <v>596</v>
      </c>
      <c r="D415" s="233" t="s">
        <v>159</v>
      </c>
      <c r="E415" s="234" t="s">
        <v>797</v>
      </c>
      <c r="F415" s="235" t="s">
        <v>798</v>
      </c>
      <c r="G415" s="236" t="s">
        <v>436</v>
      </c>
      <c r="H415" s="237">
        <v>12</v>
      </c>
      <c r="I415" s="238"/>
      <c r="J415" s="239">
        <f>ROUND(I415*H415,2)</f>
        <v>0</v>
      </c>
      <c r="K415" s="235" t="s">
        <v>163</v>
      </c>
      <c r="L415" s="72"/>
      <c r="M415" s="240" t="s">
        <v>21</v>
      </c>
      <c r="N415" s="241" t="s">
        <v>42</v>
      </c>
      <c r="O415" s="47"/>
      <c r="P415" s="242">
        <f>O415*H415</f>
        <v>0</v>
      </c>
      <c r="Q415" s="242">
        <v>0</v>
      </c>
      <c r="R415" s="242">
        <f>Q415*H415</f>
        <v>0</v>
      </c>
      <c r="S415" s="242">
        <v>0</v>
      </c>
      <c r="T415" s="243">
        <f>S415*H415</f>
        <v>0</v>
      </c>
      <c r="AR415" s="24" t="s">
        <v>164</v>
      </c>
      <c r="AT415" s="24" t="s">
        <v>159</v>
      </c>
      <c r="AU415" s="24" t="s">
        <v>81</v>
      </c>
      <c r="AY415" s="24" t="s">
        <v>156</v>
      </c>
      <c r="BE415" s="244">
        <f>IF(N415="základní",J415,0)</f>
        <v>0</v>
      </c>
      <c r="BF415" s="244">
        <f>IF(N415="snížená",J415,0)</f>
        <v>0</v>
      </c>
      <c r="BG415" s="244">
        <f>IF(N415="zákl. přenesená",J415,0)</f>
        <v>0</v>
      </c>
      <c r="BH415" s="244">
        <f>IF(N415="sníž. přenesená",J415,0)</f>
        <v>0</v>
      </c>
      <c r="BI415" s="244">
        <f>IF(N415="nulová",J415,0)</f>
        <v>0</v>
      </c>
      <c r="BJ415" s="24" t="s">
        <v>79</v>
      </c>
      <c r="BK415" s="244">
        <f>ROUND(I415*H415,2)</f>
        <v>0</v>
      </c>
      <c r="BL415" s="24" t="s">
        <v>164</v>
      </c>
      <c r="BM415" s="24" t="s">
        <v>799</v>
      </c>
    </row>
    <row r="416" s="13" customFormat="1">
      <c r="B416" s="257"/>
      <c r="C416" s="258"/>
      <c r="D416" s="247" t="s">
        <v>165</v>
      </c>
      <c r="E416" s="259" t="s">
        <v>21</v>
      </c>
      <c r="F416" s="260" t="s">
        <v>775</v>
      </c>
      <c r="G416" s="258"/>
      <c r="H416" s="259" t="s">
        <v>21</v>
      </c>
      <c r="I416" s="261"/>
      <c r="J416" s="258"/>
      <c r="K416" s="258"/>
      <c r="L416" s="262"/>
      <c r="M416" s="263"/>
      <c r="N416" s="264"/>
      <c r="O416" s="264"/>
      <c r="P416" s="264"/>
      <c r="Q416" s="264"/>
      <c r="R416" s="264"/>
      <c r="S416" s="264"/>
      <c r="T416" s="265"/>
      <c r="AT416" s="266" t="s">
        <v>165</v>
      </c>
      <c r="AU416" s="266" t="s">
        <v>81</v>
      </c>
      <c r="AV416" s="13" t="s">
        <v>79</v>
      </c>
      <c r="AW416" s="13" t="s">
        <v>35</v>
      </c>
      <c r="AX416" s="13" t="s">
        <v>71</v>
      </c>
      <c r="AY416" s="266" t="s">
        <v>156</v>
      </c>
    </row>
    <row r="417" s="13" customFormat="1">
      <c r="B417" s="257"/>
      <c r="C417" s="258"/>
      <c r="D417" s="247" t="s">
        <v>165</v>
      </c>
      <c r="E417" s="259" t="s">
        <v>21</v>
      </c>
      <c r="F417" s="260" t="s">
        <v>735</v>
      </c>
      <c r="G417" s="258"/>
      <c r="H417" s="259" t="s">
        <v>21</v>
      </c>
      <c r="I417" s="261"/>
      <c r="J417" s="258"/>
      <c r="K417" s="258"/>
      <c r="L417" s="262"/>
      <c r="M417" s="263"/>
      <c r="N417" s="264"/>
      <c r="O417" s="264"/>
      <c r="P417" s="264"/>
      <c r="Q417" s="264"/>
      <c r="R417" s="264"/>
      <c r="S417" s="264"/>
      <c r="T417" s="265"/>
      <c r="AT417" s="266" t="s">
        <v>165</v>
      </c>
      <c r="AU417" s="266" t="s">
        <v>81</v>
      </c>
      <c r="AV417" s="13" t="s">
        <v>79</v>
      </c>
      <c r="AW417" s="13" t="s">
        <v>35</v>
      </c>
      <c r="AX417" s="13" t="s">
        <v>71</v>
      </c>
      <c r="AY417" s="266" t="s">
        <v>156</v>
      </c>
    </row>
    <row r="418" s="12" customFormat="1">
      <c r="B418" s="245"/>
      <c r="C418" s="246"/>
      <c r="D418" s="247" t="s">
        <v>165</v>
      </c>
      <c r="E418" s="248" t="s">
        <v>21</v>
      </c>
      <c r="F418" s="249" t="s">
        <v>188</v>
      </c>
      <c r="G418" s="246"/>
      <c r="H418" s="250">
        <v>12</v>
      </c>
      <c r="I418" s="251"/>
      <c r="J418" s="246"/>
      <c r="K418" s="246"/>
      <c r="L418" s="252"/>
      <c r="M418" s="267"/>
      <c r="N418" s="268"/>
      <c r="O418" s="268"/>
      <c r="P418" s="268"/>
      <c r="Q418" s="268"/>
      <c r="R418" s="268"/>
      <c r="S418" s="268"/>
      <c r="T418" s="269"/>
      <c r="AT418" s="256" t="s">
        <v>165</v>
      </c>
      <c r="AU418" s="256" t="s">
        <v>81</v>
      </c>
      <c r="AV418" s="12" t="s">
        <v>81</v>
      </c>
      <c r="AW418" s="12" t="s">
        <v>35</v>
      </c>
      <c r="AX418" s="12" t="s">
        <v>79</v>
      </c>
      <c r="AY418" s="256" t="s">
        <v>156</v>
      </c>
    </row>
    <row r="419" s="1" customFormat="1" ht="6.96" customHeight="1">
      <c r="B419" s="67"/>
      <c r="C419" s="68"/>
      <c r="D419" s="68"/>
      <c r="E419" s="68"/>
      <c r="F419" s="68"/>
      <c r="G419" s="68"/>
      <c r="H419" s="68"/>
      <c r="I419" s="178"/>
      <c r="J419" s="68"/>
      <c r="K419" s="68"/>
      <c r="L419" s="72"/>
    </row>
  </sheetData>
  <sheetProtection sheet="1" autoFilter="0" formatColumns="0" formatRows="0" objects="1" scenarios="1" spinCount="100000" saltValue="n3Qz5EdjrKwcTK3Ac2ZRUTje1UfNHRQFDfYaEa+2eX7nRpbxpQ/A/66+YqKYjVNROQKgyo5gBNmCCyWTyMUMUA==" hashValue="Lh2/qfJoAyR/A9jOhDCrY03lL7SOgrN1tzASnwVlJIPc1C9tfStXIAtJrZ/fRJ8qRajZ8mkYQiyq0DoQHYS/ow==" algorithmName="SHA-512" password="CC35"/>
  <autoFilter ref="C92:K418"/>
  <mergeCells count="10">
    <mergeCell ref="E7:H7"/>
    <mergeCell ref="E9:H9"/>
    <mergeCell ref="E24:H24"/>
    <mergeCell ref="E45:H45"/>
    <mergeCell ref="E47:H47"/>
    <mergeCell ref="J51:J52"/>
    <mergeCell ref="E83:H83"/>
    <mergeCell ref="E85:H85"/>
    <mergeCell ref="G1:H1"/>
    <mergeCell ref="L2:V2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800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ROUND(SUM(BE87:BE264), 2)</f>
        <v>0</v>
      </c>
      <c r="G30" s="47"/>
      <c r="H30" s="47"/>
      <c r="I30" s="170">
        <v>0.20999999999999999</v>
      </c>
      <c r="J30" s="169">
        <f>ROUND(ROUND((SUM(BE87:BE264)),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ROUND(SUM(BF87:BF264), 2)</f>
        <v>0</v>
      </c>
      <c r="G31" s="47"/>
      <c r="H31" s="47"/>
      <c r="I31" s="170">
        <v>0.14999999999999999</v>
      </c>
      <c r="J31" s="169">
        <f>ROUND(ROUND((SUM(BF87:BF264)),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ROUND(SUM(BG87:BG264),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ROUND(SUM(BH87:BH264),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ROUND(SUM(BI87:BI264),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02 - Statika, krov a střecha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J87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J88</f>
        <v>0</v>
      </c>
      <c r="K57" s="195"/>
    </row>
    <row r="58" s="9" customFormat="1" ht="19.92" customHeight="1">
      <c r="B58" s="196"/>
      <c r="C58" s="197"/>
      <c r="D58" s="198" t="s">
        <v>306</v>
      </c>
      <c r="E58" s="199"/>
      <c r="F58" s="199"/>
      <c r="G58" s="199"/>
      <c r="H58" s="199"/>
      <c r="I58" s="200"/>
      <c r="J58" s="201">
        <f>J89</f>
        <v>0</v>
      </c>
      <c r="K58" s="202"/>
    </row>
    <row r="59" s="9" customFormat="1" ht="19.92" customHeight="1">
      <c r="B59" s="196"/>
      <c r="C59" s="197"/>
      <c r="D59" s="198" t="s">
        <v>312</v>
      </c>
      <c r="E59" s="199"/>
      <c r="F59" s="199"/>
      <c r="G59" s="199"/>
      <c r="H59" s="199"/>
      <c r="I59" s="200"/>
      <c r="J59" s="201">
        <f>J101</f>
        <v>0</v>
      </c>
      <c r="K59" s="202"/>
    </row>
    <row r="60" s="9" customFormat="1" ht="19.92" customHeight="1">
      <c r="B60" s="196"/>
      <c r="C60" s="197"/>
      <c r="D60" s="198" t="s">
        <v>313</v>
      </c>
      <c r="E60" s="199"/>
      <c r="F60" s="199"/>
      <c r="G60" s="199"/>
      <c r="H60" s="199"/>
      <c r="I60" s="200"/>
      <c r="J60" s="201">
        <f>J108</f>
        <v>0</v>
      </c>
      <c r="K60" s="202"/>
    </row>
    <row r="61" s="9" customFormat="1" ht="19.92" customHeight="1">
      <c r="B61" s="196"/>
      <c r="C61" s="197"/>
      <c r="D61" s="198" t="s">
        <v>314</v>
      </c>
      <c r="E61" s="199"/>
      <c r="F61" s="199"/>
      <c r="G61" s="199"/>
      <c r="H61" s="199"/>
      <c r="I61" s="200"/>
      <c r="J61" s="201">
        <f>J124</f>
        <v>0</v>
      </c>
      <c r="K61" s="202"/>
    </row>
    <row r="62" s="8" customFormat="1" ht="24.96" customHeight="1">
      <c r="B62" s="189"/>
      <c r="C62" s="190"/>
      <c r="D62" s="191" t="s">
        <v>315</v>
      </c>
      <c r="E62" s="192"/>
      <c r="F62" s="192"/>
      <c r="G62" s="192"/>
      <c r="H62" s="192"/>
      <c r="I62" s="193"/>
      <c r="J62" s="194">
        <f>J126</f>
        <v>0</v>
      </c>
      <c r="K62" s="195"/>
    </row>
    <row r="63" s="9" customFormat="1" ht="19.92" customHeight="1">
      <c r="B63" s="196"/>
      <c r="C63" s="197"/>
      <c r="D63" s="198" t="s">
        <v>801</v>
      </c>
      <c r="E63" s="199"/>
      <c r="F63" s="199"/>
      <c r="G63" s="199"/>
      <c r="H63" s="199"/>
      <c r="I63" s="200"/>
      <c r="J63" s="201">
        <f>J127</f>
        <v>0</v>
      </c>
      <c r="K63" s="202"/>
    </row>
    <row r="64" s="9" customFormat="1" ht="19.92" customHeight="1">
      <c r="B64" s="196"/>
      <c r="C64" s="197"/>
      <c r="D64" s="198" t="s">
        <v>316</v>
      </c>
      <c r="E64" s="199"/>
      <c r="F64" s="199"/>
      <c r="G64" s="199"/>
      <c r="H64" s="199"/>
      <c r="I64" s="200"/>
      <c r="J64" s="201">
        <f>J177</f>
        <v>0</v>
      </c>
      <c r="K64" s="202"/>
    </row>
    <row r="65" s="9" customFormat="1" ht="19.92" customHeight="1">
      <c r="B65" s="196"/>
      <c r="C65" s="197"/>
      <c r="D65" s="198" t="s">
        <v>802</v>
      </c>
      <c r="E65" s="199"/>
      <c r="F65" s="199"/>
      <c r="G65" s="199"/>
      <c r="H65" s="199"/>
      <c r="I65" s="200"/>
      <c r="J65" s="201">
        <f>J213</f>
        <v>0</v>
      </c>
      <c r="K65" s="202"/>
    </row>
    <row r="66" s="9" customFormat="1" ht="19.92" customHeight="1">
      <c r="B66" s="196"/>
      <c r="C66" s="197"/>
      <c r="D66" s="198" t="s">
        <v>803</v>
      </c>
      <c r="E66" s="199"/>
      <c r="F66" s="199"/>
      <c r="G66" s="199"/>
      <c r="H66" s="199"/>
      <c r="I66" s="200"/>
      <c r="J66" s="201">
        <f>J242</f>
        <v>0</v>
      </c>
      <c r="K66" s="202"/>
    </row>
    <row r="67" s="9" customFormat="1" ht="19.92" customHeight="1">
      <c r="B67" s="196"/>
      <c r="C67" s="197"/>
      <c r="D67" s="198" t="s">
        <v>804</v>
      </c>
      <c r="E67" s="199"/>
      <c r="F67" s="199"/>
      <c r="G67" s="199"/>
      <c r="H67" s="199"/>
      <c r="I67" s="200"/>
      <c r="J67" s="201">
        <f>J255</f>
        <v>0</v>
      </c>
      <c r="K67" s="202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139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Oprava kaple Panny Marie Bolestné v obci Kámen, vč. mobiliáře</v>
      </c>
      <c r="F77" s="76"/>
      <c r="G77" s="76"/>
      <c r="H77" s="76"/>
      <c r="I77" s="203"/>
      <c r="J77" s="74"/>
      <c r="K77" s="74"/>
      <c r="L77" s="72"/>
    </row>
    <row r="78" s="1" customFormat="1" ht="14.4" customHeight="1">
      <c r="B78" s="46"/>
      <c r="C78" s="76" t="s">
        <v>122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E9</f>
        <v>SO 02 - Statika, krov a střecha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5" t="str">
        <f>F12</f>
        <v>Kámen</v>
      </c>
      <c r="G81" s="74"/>
      <c r="H81" s="74"/>
      <c r="I81" s="206" t="s">
        <v>25</v>
      </c>
      <c r="J81" s="85" t="str">
        <f>IF(J12="","",J12)</f>
        <v>4. 9. 2018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5" t="str">
        <f>E15</f>
        <v>Kraj Vysočina</v>
      </c>
      <c r="G83" s="74"/>
      <c r="H83" s="74"/>
      <c r="I83" s="206" t="s">
        <v>33</v>
      </c>
      <c r="J83" s="205" t="str">
        <f>E21</f>
        <v>Ing. arch. Martin Laštovička, Husova 12, Jihlava</v>
      </c>
      <c r="K83" s="74"/>
      <c r="L83" s="72"/>
    </row>
    <row r="84" s="1" customFormat="1" ht="14.4" customHeight="1">
      <c r="B84" s="46"/>
      <c r="C84" s="76" t="s">
        <v>31</v>
      </c>
      <c r="D84" s="74"/>
      <c r="E84" s="74"/>
      <c r="F84" s="205" t="str">
        <f>IF(E18="","",E18)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7"/>
      <c r="C86" s="208" t="s">
        <v>140</v>
      </c>
      <c r="D86" s="209" t="s">
        <v>56</v>
      </c>
      <c r="E86" s="209" t="s">
        <v>52</v>
      </c>
      <c r="F86" s="209" t="s">
        <v>141</v>
      </c>
      <c r="G86" s="209" t="s">
        <v>142</v>
      </c>
      <c r="H86" s="209" t="s">
        <v>143</v>
      </c>
      <c r="I86" s="210" t="s">
        <v>144</v>
      </c>
      <c r="J86" s="209" t="s">
        <v>126</v>
      </c>
      <c r="K86" s="211" t="s">
        <v>145</v>
      </c>
      <c r="L86" s="212"/>
      <c r="M86" s="102" t="s">
        <v>146</v>
      </c>
      <c r="N86" s="103" t="s">
        <v>41</v>
      </c>
      <c r="O86" s="103" t="s">
        <v>147</v>
      </c>
      <c r="P86" s="103" t="s">
        <v>148</v>
      </c>
      <c r="Q86" s="103" t="s">
        <v>149</v>
      </c>
      <c r="R86" s="103" t="s">
        <v>150</v>
      </c>
      <c r="S86" s="103" t="s">
        <v>151</v>
      </c>
      <c r="T86" s="104" t="s">
        <v>152</v>
      </c>
    </row>
    <row r="87" s="1" customFormat="1" ht="29.28" customHeight="1">
      <c r="B87" s="46"/>
      <c r="C87" s="108" t="s">
        <v>127</v>
      </c>
      <c r="D87" s="74"/>
      <c r="E87" s="74"/>
      <c r="F87" s="74"/>
      <c r="G87" s="74"/>
      <c r="H87" s="74"/>
      <c r="I87" s="203"/>
      <c r="J87" s="213">
        <f>BK87</f>
        <v>0</v>
      </c>
      <c r="K87" s="74"/>
      <c r="L87" s="72"/>
      <c r="M87" s="105"/>
      <c r="N87" s="106"/>
      <c r="O87" s="106"/>
      <c r="P87" s="214">
        <f>P88+P126</f>
        <v>0</v>
      </c>
      <c r="Q87" s="106"/>
      <c r="R87" s="214">
        <f>R88+R126</f>
        <v>56.234151699999998</v>
      </c>
      <c r="S87" s="106"/>
      <c r="T87" s="215">
        <f>T88+T126</f>
        <v>17.335750999999998</v>
      </c>
      <c r="AT87" s="24" t="s">
        <v>70</v>
      </c>
      <c r="AU87" s="24" t="s">
        <v>128</v>
      </c>
      <c r="BK87" s="216">
        <f>BK88+BK126</f>
        <v>0</v>
      </c>
    </row>
    <row r="88" s="11" customFormat="1" ht="37.44" customHeight="1">
      <c r="B88" s="217"/>
      <c r="C88" s="218"/>
      <c r="D88" s="219" t="s">
        <v>70</v>
      </c>
      <c r="E88" s="220" t="s">
        <v>320</v>
      </c>
      <c r="F88" s="220" t="s">
        <v>321</v>
      </c>
      <c r="G88" s="218"/>
      <c r="H88" s="218"/>
      <c r="I88" s="221"/>
      <c r="J88" s="222">
        <f>BK88</f>
        <v>0</v>
      </c>
      <c r="K88" s="218"/>
      <c r="L88" s="223"/>
      <c r="M88" s="224"/>
      <c r="N88" s="225"/>
      <c r="O88" s="225"/>
      <c r="P88" s="226">
        <f>P89+P101+P108+P124</f>
        <v>0</v>
      </c>
      <c r="Q88" s="225"/>
      <c r="R88" s="226">
        <f>R89+R101+R108+R124</f>
        <v>3.6361800000000004</v>
      </c>
      <c r="S88" s="225"/>
      <c r="T88" s="227">
        <f>T89+T101+T108+T124</f>
        <v>0</v>
      </c>
      <c r="AR88" s="228" t="s">
        <v>79</v>
      </c>
      <c r="AT88" s="229" t="s">
        <v>70</v>
      </c>
      <c r="AU88" s="229" t="s">
        <v>71</v>
      </c>
      <c r="AY88" s="228" t="s">
        <v>156</v>
      </c>
      <c r="BK88" s="230">
        <f>BK89+BK101+BK108+BK124</f>
        <v>0</v>
      </c>
    </row>
    <row r="89" s="11" customFormat="1" ht="19.92" customHeight="1">
      <c r="B89" s="217"/>
      <c r="C89" s="218"/>
      <c r="D89" s="219" t="s">
        <v>70</v>
      </c>
      <c r="E89" s="231" t="s">
        <v>171</v>
      </c>
      <c r="F89" s="231" t="s">
        <v>413</v>
      </c>
      <c r="G89" s="218"/>
      <c r="H89" s="218"/>
      <c r="I89" s="221"/>
      <c r="J89" s="232">
        <f>BK89</f>
        <v>0</v>
      </c>
      <c r="K89" s="218"/>
      <c r="L89" s="223"/>
      <c r="M89" s="224"/>
      <c r="N89" s="225"/>
      <c r="O89" s="225"/>
      <c r="P89" s="226">
        <f>SUM(P90:P100)</f>
        <v>0</v>
      </c>
      <c r="Q89" s="225"/>
      <c r="R89" s="226">
        <f>SUM(R90:R100)</f>
        <v>1.7861800000000001</v>
      </c>
      <c r="S89" s="225"/>
      <c r="T89" s="227">
        <f>SUM(T90:T100)</f>
        <v>0</v>
      </c>
      <c r="AR89" s="228" t="s">
        <v>79</v>
      </c>
      <c r="AT89" s="229" t="s">
        <v>70</v>
      </c>
      <c r="AU89" s="229" t="s">
        <v>79</v>
      </c>
      <c r="AY89" s="228" t="s">
        <v>156</v>
      </c>
      <c r="BK89" s="230">
        <f>SUM(BK90:BK100)</f>
        <v>0</v>
      </c>
    </row>
    <row r="90" s="1" customFormat="1" ht="25.5" customHeight="1">
      <c r="B90" s="46"/>
      <c r="C90" s="233" t="s">
        <v>79</v>
      </c>
      <c r="D90" s="233" t="s">
        <v>159</v>
      </c>
      <c r="E90" s="234" t="s">
        <v>805</v>
      </c>
      <c r="F90" s="235" t="s">
        <v>806</v>
      </c>
      <c r="G90" s="236" t="s">
        <v>325</v>
      </c>
      <c r="H90" s="237">
        <v>0.90000000000000002</v>
      </c>
      <c r="I90" s="238"/>
      <c r="J90" s="239">
        <f>ROUND(I90*H90,2)</f>
        <v>0</v>
      </c>
      <c r="K90" s="235" t="s">
        <v>326</v>
      </c>
      <c r="L90" s="72"/>
      <c r="M90" s="240" t="s">
        <v>21</v>
      </c>
      <c r="N90" s="241" t="s">
        <v>42</v>
      </c>
      <c r="O90" s="47"/>
      <c r="P90" s="242">
        <f>O90*H90</f>
        <v>0</v>
      </c>
      <c r="Q90" s="242">
        <v>1.8702000000000001</v>
      </c>
      <c r="R90" s="242">
        <f>Q90*H90</f>
        <v>1.6831800000000001</v>
      </c>
      <c r="S90" s="242">
        <v>0</v>
      </c>
      <c r="T90" s="243">
        <f>S90*H90</f>
        <v>0</v>
      </c>
      <c r="AR90" s="24" t="s">
        <v>164</v>
      </c>
      <c r="AT90" s="24" t="s">
        <v>159</v>
      </c>
      <c r="AU90" s="24" t="s">
        <v>81</v>
      </c>
      <c r="AY90" s="24" t="s">
        <v>156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79</v>
      </c>
      <c r="BK90" s="244">
        <f>ROUND(I90*H90,2)</f>
        <v>0</v>
      </c>
      <c r="BL90" s="24" t="s">
        <v>164</v>
      </c>
      <c r="BM90" s="24" t="s">
        <v>81</v>
      </c>
    </row>
    <row r="91" s="13" customFormat="1">
      <c r="B91" s="257"/>
      <c r="C91" s="258"/>
      <c r="D91" s="247" t="s">
        <v>165</v>
      </c>
      <c r="E91" s="259" t="s">
        <v>21</v>
      </c>
      <c r="F91" s="260" t="s">
        <v>807</v>
      </c>
      <c r="G91" s="258"/>
      <c r="H91" s="259" t="s">
        <v>21</v>
      </c>
      <c r="I91" s="261"/>
      <c r="J91" s="258"/>
      <c r="K91" s="258"/>
      <c r="L91" s="262"/>
      <c r="M91" s="263"/>
      <c r="N91" s="264"/>
      <c r="O91" s="264"/>
      <c r="P91" s="264"/>
      <c r="Q91" s="264"/>
      <c r="R91" s="264"/>
      <c r="S91" s="264"/>
      <c r="T91" s="265"/>
      <c r="AT91" s="266" t="s">
        <v>165</v>
      </c>
      <c r="AU91" s="266" t="s">
        <v>81</v>
      </c>
      <c r="AV91" s="13" t="s">
        <v>79</v>
      </c>
      <c r="AW91" s="13" t="s">
        <v>35</v>
      </c>
      <c r="AX91" s="13" t="s">
        <v>71</v>
      </c>
      <c r="AY91" s="266" t="s">
        <v>156</v>
      </c>
    </row>
    <row r="92" s="12" customFormat="1">
      <c r="B92" s="245"/>
      <c r="C92" s="246"/>
      <c r="D92" s="247" t="s">
        <v>165</v>
      </c>
      <c r="E92" s="248" t="s">
        <v>21</v>
      </c>
      <c r="F92" s="249" t="s">
        <v>808</v>
      </c>
      <c r="G92" s="246"/>
      <c r="H92" s="250">
        <v>0.90000000000000002</v>
      </c>
      <c r="I92" s="251"/>
      <c r="J92" s="246"/>
      <c r="K92" s="246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165</v>
      </c>
      <c r="AU92" s="256" t="s">
        <v>81</v>
      </c>
      <c r="AV92" s="12" t="s">
        <v>81</v>
      </c>
      <c r="AW92" s="12" t="s">
        <v>35</v>
      </c>
      <c r="AX92" s="12" t="s">
        <v>79</v>
      </c>
      <c r="AY92" s="256" t="s">
        <v>156</v>
      </c>
    </row>
    <row r="93" s="1" customFormat="1" ht="25.5" customHeight="1">
      <c r="B93" s="46"/>
      <c r="C93" s="233" t="s">
        <v>81</v>
      </c>
      <c r="D93" s="233" t="s">
        <v>159</v>
      </c>
      <c r="E93" s="234" t="s">
        <v>809</v>
      </c>
      <c r="F93" s="235" t="s">
        <v>810</v>
      </c>
      <c r="G93" s="236" t="s">
        <v>436</v>
      </c>
      <c r="H93" s="237">
        <v>1</v>
      </c>
      <c r="I93" s="238"/>
      <c r="J93" s="239">
        <f>ROUND(I93*H93,2)</f>
        <v>0</v>
      </c>
      <c r="K93" s="235" t="s">
        <v>163</v>
      </c>
      <c r="L93" s="72"/>
      <c r="M93" s="240" t="s">
        <v>21</v>
      </c>
      <c r="N93" s="241" t="s">
        <v>42</v>
      </c>
      <c r="O93" s="47"/>
      <c r="P93" s="242">
        <f>O93*H93</f>
        <v>0</v>
      </c>
      <c r="Q93" s="242">
        <v>0.10000000000000001</v>
      </c>
      <c r="R93" s="242">
        <f>Q93*H93</f>
        <v>0.10000000000000001</v>
      </c>
      <c r="S93" s="242">
        <v>0</v>
      </c>
      <c r="T93" s="243">
        <f>S93*H93</f>
        <v>0</v>
      </c>
      <c r="AR93" s="24" t="s">
        <v>164</v>
      </c>
      <c r="AT93" s="24" t="s">
        <v>159</v>
      </c>
      <c r="AU93" s="24" t="s">
        <v>81</v>
      </c>
      <c r="AY93" s="24" t="s">
        <v>156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79</v>
      </c>
      <c r="BK93" s="244">
        <f>ROUND(I93*H93,2)</f>
        <v>0</v>
      </c>
      <c r="BL93" s="24" t="s">
        <v>164</v>
      </c>
      <c r="BM93" s="24" t="s">
        <v>164</v>
      </c>
    </row>
    <row r="94" s="13" customFormat="1">
      <c r="B94" s="257"/>
      <c r="C94" s="258"/>
      <c r="D94" s="247" t="s">
        <v>165</v>
      </c>
      <c r="E94" s="259" t="s">
        <v>21</v>
      </c>
      <c r="F94" s="260" t="s">
        <v>811</v>
      </c>
      <c r="G94" s="258"/>
      <c r="H94" s="259" t="s">
        <v>21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AT94" s="266" t="s">
        <v>165</v>
      </c>
      <c r="AU94" s="266" t="s">
        <v>81</v>
      </c>
      <c r="AV94" s="13" t="s">
        <v>79</v>
      </c>
      <c r="AW94" s="13" t="s">
        <v>35</v>
      </c>
      <c r="AX94" s="13" t="s">
        <v>71</v>
      </c>
      <c r="AY94" s="266" t="s">
        <v>156</v>
      </c>
    </row>
    <row r="95" s="13" customFormat="1">
      <c r="B95" s="257"/>
      <c r="C95" s="258"/>
      <c r="D95" s="247" t="s">
        <v>165</v>
      </c>
      <c r="E95" s="259" t="s">
        <v>21</v>
      </c>
      <c r="F95" s="260" t="s">
        <v>807</v>
      </c>
      <c r="G95" s="258"/>
      <c r="H95" s="259" t="s">
        <v>21</v>
      </c>
      <c r="I95" s="261"/>
      <c r="J95" s="258"/>
      <c r="K95" s="258"/>
      <c r="L95" s="262"/>
      <c r="M95" s="263"/>
      <c r="N95" s="264"/>
      <c r="O95" s="264"/>
      <c r="P95" s="264"/>
      <c r="Q95" s="264"/>
      <c r="R95" s="264"/>
      <c r="S95" s="264"/>
      <c r="T95" s="265"/>
      <c r="AT95" s="266" t="s">
        <v>165</v>
      </c>
      <c r="AU95" s="266" t="s">
        <v>81</v>
      </c>
      <c r="AV95" s="13" t="s">
        <v>79</v>
      </c>
      <c r="AW95" s="13" t="s">
        <v>35</v>
      </c>
      <c r="AX95" s="13" t="s">
        <v>71</v>
      </c>
      <c r="AY95" s="266" t="s">
        <v>156</v>
      </c>
    </row>
    <row r="96" s="12" customFormat="1">
      <c r="B96" s="245"/>
      <c r="C96" s="246"/>
      <c r="D96" s="247" t="s">
        <v>165</v>
      </c>
      <c r="E96" s="248" t="s">
        <v>21</v>
      </c>
      <c r="F96" s="249" t="s">
        <v>79</v>
      </c>
      <c r="G96" s="246"/>
      <c r="H96" s="250">
        <v>1</v>
      </c>
      <c r="I96" s="251"/>
      <c r="J96" s="246"/>
      <c r="K96" s="246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165</v>
      </c>
      <c r="AU96" s="256" t="s">
        <v>81</v>
      </c>
      <c r="AV96" s="12" t="s">
        <v>81</v>
      </c>
      <c r="AW96" s="12" t="s">
        <v>35</v>
      </c>
      <c r="AX96" s="12" t="s">
        <v>79</v>
      </c>
      <c r="AY96" s="256" t="s">
        <v>156</v>
      </c>
    </row>
    <row r="97" s="1" customFormat="1" ht="16.5" customHeight="1">
      <c r="B97" s="46"/>
      <c r="C97" s="233" t="s">
        <v>171</v>
      </c>
      <c r="D97" s="233" t="s">
        <v>159</v>
      </c>
      <c r="E97" s="234" t="s">
        <v>812</v>
      </c>
      <c r="F97" s="235" t="s">
        <v>813</v>
      </c>
      <c r="G97" s="236" t="s">
        <v>436</v>
      </c>
      <c r="H97" s="237">
        <v>1</v>
      </c>
      <c r="I97" s="238"/>
      <c r="J97" s="239">
        <f>ROUND(I97*H97,2)</f>
        <v>0</v>
      </c>
      <c r="K97" s="235" t="s">
        <v>163</v>
      </c>
      <c r="L97" s="72"/>
      <c r="M97" s="240" t="s">
        <v>21</v>
      </c>
      <c r="N97" s="241" t="s">
        <v>42</v>
      </c>
      <c r="O97" s="47"/>
      <c r="P97" s="242">
        <f>O97*H97</f>
        <v>0</v>
      </c>
      <c r="Q97" s="242">
        <v>0.0030000000000000001</v>
      </c>
      <c r="R97" s="242">
        <f>Q97*H97</f>
        <v>0.0030000000000000001</v>
      </c>
      <c r="S97" s="242">
        <v>0</v>
      </c>
      <c r="T97" s="243">
        <f>S97*H97</f>
        <v>0</v>
      </c>
      <c r="AR97" s="24" t="s">
        <v>164</v>
      </c>
      <c r="AT97" s="24" t="s">
        <v>159</v>
      </c>
      <c r="AU97" s="24" t="s">
        <v>81</v>
      </c>
      <c r="AY97" s="24" t="s">
        <v>156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79</v>
      </c>
      <c r="BK97" s="244">
        <f>ROUND(I97*H97,2)</f>
        <v>0</v>
      </c>
      <c r="BL97" s="24" t="s">
        <v>164</v>
      </c>
      <c r="BM97" s="24" t="s">
        <v>174</v>
      </c>
    </row>
    <row r="98" s="13" customFormat="1">
      <c r="B98" s="257"/>
      <c r="C98" s="258"/>
      <c r="D98" s="247" t="s">
        <v>165</v>
      </c>
      <c r="E98" s="259" t="s">
        <v>21</v>
      </c>
      <c r="F98" s="260" t="s">
        <v>811</v>
      </c>
      <c r="G98" s="258"/>
      <c r="H98" s="259" t="s">
        <v>21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AT98" s="266" t="s">
        <v>165</v>
      </c>
      <c r="AU98" s="266" t="s">
        <v>81</v>
      </c>
      <c r="AV98" s="13" t="s">
        <v>79</v>
      </c>
      <c r="AW98" s="13" t="s">
        <v>35</v>
      </c>
      <c r="AX98" s="13" t="s">
        <v>71</v>
      </c>
      <c r="AY98" s="266" t="s">
        <v>156</v>
      </c>
    </row>
    <row r="99" s="13" customFormat="1">
      <c r="B99" s="257"/>
      <c r="C99" s="258"/>
      <c r="D99" s="247" t="s">
        <v>165</v>
      </c>
      <c r="E99" s="259" t="s">
        <v>21</v>
      </c>
      <c r="F99" s="260" t="s">
        <v>807</v>
      </c>
      <c r="G99" s="258"/>
      <c r="H99" s="259" t="s">
        <v>21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AT99" s="266" t="s">
        <v>165</v>
      </c>
      <c r="AU99" s="266" t="s">
        <v>81</v>
      </c>
      <c r="AV99" s="13" t="s">
        <v>79</v>
      </c>
      <c r="AW99" s="13" t="s">
        <v>35</v>
      </c>
      <c r="AX99" s="13" t="s">
        <v>71</v>
      </c>
      <c r="AY99" s="266" t="s">
        <v>156</v>
      </c>
    </row>
    <row r="100" s="12" customFormat="1">
      <c r="B100" s="245"/>
      <c r="C100" s="246"/>
      <c r="D100" s="247" t="s">
        <v>165</v>
      </c>
      <c r="E100" s="248" t="s">
        <v>21</v>
      </c>
      <c r="F100" s="249" t="s">
        <v>79</v>
      </c>
      <c r="G100" s="246"/>
      <c r="H100" s="250">
        <v>1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165</v>
      </c>
      <c r="AU100" s="256" t="s">
        <v>81</v>
      </c>
      <c r="AV100" s="12" t="s">
        <v>81</v>
      </c>
      <c r="AW100" s="12" t="s">
        <v>35</v>
      </c>
      <c r="AX100" s="12" t="s">
        <v>79</v>
      </c>
      <c r="AY100" s="256" t="s">
        <v>156</v>
      </c>
    </row>
    <row r="101" s="11" customFormat="1" ht="29.88" customHeight="1">
      <c r="B101" s="217"/>
      <c r="C101" s="218"/>
      <c r="D101" s="219" t="s">
        <v>70</v>
      </c>
      <c r="E101" s="231" t="s">
        <v>596</v>
      </c>
      <c r="F101" s="231" t="s">
        <v>597</v>
      </c>
      <c r="G101" s="218"/>
      <c r="H101" s="218"/>
      <c r="I101" s="221"/>
      <c r="J101" s="232">
        <f>BK101</f>
        <v>0</v>
      </c>
      <c r="K101" s="218"/>
      <c r="L101" s="223"/>
      <c r="M101" s="224"/>
      <c r="N101" s="225"/>
      <c r="O101" s="225"/>
      <c r="P101" s="226">
        <f>SUM(P102:P107)</f>
        <v>0</v>
      </c>
      <c r="Q101" s="225"/>
      <c r="R101" s="226">
        <f>SUM(R102:R107)</f>
        <v>1.8500000000000001</v>
      </c>
      <c r="S101" s="225"/>
      <c r="T101" s="227">
        <f>SUM(T102:T107)</f>
        <v>0</v>
      </c>
      <c r="AR101" s="228" t="s">
        <v>79</v>
      </c>
      <c r="AT101" s="229" t="s">
        <v>70</v>
      </c>
      <c r="AU101" s="229" t="s">
        <v>79</v>
      </c>
      <c r="AY101" s="228" t="s">
        <v>156</v>
      </c>
      <c r="BK101" s="230">
        <f>SUM(BK102:BK107)</f>
        <v>0</v>
      </c>
    </row>
    <row r="102" s="1" customFormat="1" ht="25.5" customHeight="1">
      <c r="B102" s="46"/>
      <c r="C102" s="233" t="s">
        <v>164</v>
      </c>
      <c r="D102" s="233" t="s">
        <v>159</v>
      </c>
      <c r="E102" s="234" t="s">
        <v>814</v>
      </c>
      <c r="F102" s="235" t="s">
        <v>815</v>
      </c>
      <c r="G102" s="236" t="s">
        <v>487</v>
      </c>
      <c r="H102" s="237">
        <v>90</v>
      </c>
      <c r="I102" s="238"/>
      <c r="J102" s="239">
        <f>ROUND(I102*H102,2)</f>
        <v>0</v>
      </c>
      <c r="K102" s="235" t="s">
        <v>163</v>
      </c>
      <c r="L102" s="72"/>
      <c r="M102" s="240" t="s">
        <v>21</v>
      </c>
      <c r="N102" s="241" t="s">
        <v>42</v>
      </c>
      <c r="O102" s="47"/>
      <c r="P102" s="242">
        <f>O102*H102</f>
        <v>0</v>
      </c>
      <c r="Q102" s="242">
        <v>0.0050000000000000001</v>
      </c>
      <c r="R102" s="242">
        <f>Q102*H102</f>
        <v>0.45000000000000001</v>
      </c>
      <c r="S102" s="242">
        <v>0</v>
      </c>
      <c r="T102" s="243">
        <f>S102*H102</f>
        <v>0</v>
      </c>
      <c r="AR102" s="24" t="s">
        <v>164</v>
      </c>
      <c r="AT102" s="24" t="s">
        <v>159</v>
      </c>
      <c r="AU102" s="24" t="s">
        <v>81</v>
      </c>
      <c r="AY102" s="24" t="s">
        <v>156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79</v>
      </c>
      <c r="BK102" s="244">
        <f>ROUND(I102*H102,2)</f>
        <v>0</v>
      </c>
      <c r="BL102" s="24" t="s">
        <v>164</v>
      </c>
      <c r="BM102" s="24" t="s">
        <v>178</v>
      </c>
    </row>
    <row r="103" s="12" customFormat="1">
      <c r="B103" s="245"/>
      <c r="C103" s="246"/>
      <c r="D103" s="247" t="s">
        <v>165</v>
      </c>
      <c r="E103" s="248" t="s">
        <v>21</v>
      </c>
      <c r="F103" s="249" t="s">
        <v>816</v>
      </c>
      <c r="G103" s="246"/>
      <c r="H103" s="250">
        <v>90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165</v>
      </c>
      <c r="AU103" s="256" t="s">
        <v>81</v>
      </c>
      <c r="AV103" s="12" t="s">
        <v>81</v>
      </c>
      <c r="AW103" s="12" t="s">
        <v>35</v>
      </c>
      <c r="AX103" s="12" t="s">
        <v>79</v>
      </c>
      <c r="AY103" s="256" t="s">
        <v>156</v>
      </c>
    </row>
    <row r="104" s="1" customFormat="1" ht="16.5" customHeight="1">
      <c r="B104" s="46"/>
      <c r="C104" s="233" t="s">
        <v>155</v>
      </c>
      <c r="D104" s="233" t="s">
        <v>159</v>
      </c>
      <c r="E104" s="234" t="s">
        <v>817</v>
      </c>
      <c r="F104" s="235" t="s">
        <v>818</v>
      </c>
      <c r="G104" s="236" t="s">
        <v>351</v>
      </c>
      <c r="H104" s="237">
        <v>70</v>
      </c>
      <c r="I104" s="238"/>
      <c r="J104" s="239">
        <f>ROUND(I104*H104,2)</f>
        <v>0</v>
      </c>
      <c r="K104" s="235" t="s">
        <v>163</v>
      </c>
      <c r="L104" s="72"/>
      <c r="M104" s="240" t="s">
        <v>21</v>
      </c>
      <c r="N104" s="241" t="s">
        <v>42</v>
      </c>
      <c r="O104" s="47"/>
      <c r="P104" s="242">
        <f>O104*H104</f>
        <v>0</v>
      </c>
      <c r="Q104" s="242">
        <v>0.014999999999999999</v>
      </c>
      <c r="R104" s="242">
        <f>Q104*H104</f>
        <v>1.05</v>
      </c>
      <c r="S104" s="242">
        <v>0</v>
      </c>
      <c r="T104" s="243">
        <f>S104*H104</f>
        <v>0</v>
      </c>
      <c r="AR104" s="24" t="s">
        <v>164</v>
      </c>
      <c r="AT104" s="24" t="s">
        <v>159</v>
      </c>
      <c r="AU104" s="24" t="s">
        <v>81</v>
      </c>
      <c r="AY104" s="24" t="s">
        <v>156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79</v>
      </c>
      <c r="BK104" s="244">
        <f>ROUND(I104*H104,2)</f>
        <v>0</v>
      </c>
      <c r="BL104" s="24" t="s">
        <v>164</v>
      </c>
      <c r="BM104" s="24" t="s">
        <v>182</v>
      </c>
    </row>
    <row r="105" s="12" customFormat="1">
      <c r="B105" s="245"/>
      <c r="C105" s="246"/>
      <c r="D105" s="247" t="s">
        <v>165</v>
      </c>
      <c r="E105" s="248" t="s">
        <v>21</v>
      </c>
      <c r="F105" s="249" t="s">
        <v>819</v>
      </c>
      <c r="G105" s="246"/>
      <c r="H105" s="250">
        <v>70</v>
      </c>
      <c r="I105" s="251"/>
      <c r="J105" s="246"/>
      <c r="K105" s="246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165</v>
      </c>
      <c r="AU105" s="256" t="s">
        <v>81</v>
      </c>
      <c r="AV105" s="12" t="s">
        <v>81</v>
      </c>
      <c r="AW105" s="12" t="s">
        <v>35</v>
      </c>
      <c r="AX105" s="12" t="s">
        <v>79</v>
      </c>
      <c r="AY105" s="256" t="s">
        <v>156</v>
      </c>
    </row>
    <row r="106" s="1" customFormat="1" ht="16.5" customHeight="1">
      <c r="B106" s="46"/>
      <c r="C106" s="233" t="s">
        <v>174</v>
      </c>
      <c r="D106" s="233" t="s">
        <v>159</v>
      </c>
      <c r="E106" s="234" t="s">
        <v>820</v>
      </c>
      <c r="F106" s="235" t="s">
        <v>821</v>
      </c>
      <c r="G106" s="236" t="s">
        <v>351</v>
      </c>
      <c r="H106" s="237">
        <v>70</v>
      </c>
      <c r="I106" s="238"/>
      <c r="J106" s="239">
        <f>ROUND(I106*H106,2)</f>
        <v>0</v>
      </c>
      <c r="K106" s="235" t="s">
        <v>163</v>
      </c>
      <c r="L106" s="72"/>
      <c r="M106" s="240" t="s">
        <v>21</v>
      </c>
      <c r="N106" s="241" t="s">
        <v>42</v>
      </c>
      <c r="O106" s="47"/>
      <c r="P106" s="242">
        <f>O106*H106</f>
        <v>0</v>
      </c>
      <c r="Q106" s="242">
        <v>0.0050000000000000001</v>
      </c>
      <c r="R106" s="242">
        <f>Q106*H106</f>
        <v>0.35000000000000003</v>
      </c>
      <c r="S106" s="242">
        <v>0</v>
      </c>
      <c r="T106" s="243">
        <f>S106*H106</f>
        <v>0</v>
      </c>
      <c r="AR106" s="24" t="s">
        <v>164</v>
      </c>
      <c r="AT106" s="24" t="s">
        <v>159</v>
      </c>
      <c r="AU106" s="24" t="s">
        <v>81</v>
      </c>
      <c r="AY106" s="24" t="s">
        <v>156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79</v>
      </c>
      <c r="BK106" s="244">
        <f>ROUND(I106*H106,2)</f>
        <v>0</v>
      </c>
      <c r="BL106" s="24" t="s">
        <v>164</v>
      </c>
      <c r="BM106" s="24" t="s">
        <v>188</v>
      </c>
    </row>
    <row r="107" s="12" customFormat="1">
      <c r="B107" s="245"/>
      <c r="C107" s="246"/>
      <c r="D107" s="247" t="s">
        <v>165</v>
      </c>
      <c r="E107" s="248" t="s">
        <v>21</v>
      </c>
      <c r="F107" s="249" t="s">
        <v>819</v>
      </c>
      <c r="G107" s="246"/>
      <c r="H107" s="250">
        <v>70</v>
      </c>
      <c r="I107" s="251"/>
      <c r="J107" s="246"/>
      <c r="K107" s="246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165</v>
      </c>
      <c r="AU107" s="256" t="s">
        <v>81</v>
      </c>
      <c r="AV107" s="12" t="s">
        <v>81</v>
      </c>
      <c r="AW107" s="12" t="s">
        <v>35</v>
      </c>
      <c r="AX107" s="12" t="s">
        <v>79</v>
      </c>
      <c r="AY107" s="256" t="s">
        <v>156</v>
      </c>
    </row>
    <row r="108" s="11" customFormat="1" ht="29.88" customHeight="1">
      <c r="B108" s="217"/>
      <c r="C108" s="218"/>
      <c r="D108" s="219" t="s">
        <v>70</v>
      </c>
      <c r="E108" s="231" t="s">
        <v>543</v>
      </c>
      <c r="F108" s="231" t="s">
        <v>603</v>
      </c>
      <c r="G108" s="218"/>
      <c r="H108" s="218"/>
      <c r="I108" s="221"/>
      <c r="J108" s="232">
        <f>BK108</f>
        <v>0</v>
      </c>
      <c r="K108" s="218"/>
      <c r="L108" s="223"/>
      <c r="M108" s="224"/>
      <c r="N108" s="225"/>
      <c r="O108" s="225"/>
      <c r="P108" s="226">
        <f>SUM(P109:P123)</f>
        <v>0</v>
      </c>
      <c r="Q108" s="225"/>
      <c r="R108" s="226">
        <f>SUM(R109:R123)</f>
        <v>0</v>
      </c>
      <c r="S108" s="225"/>
      <c r="T108" s="227">
        <f>SUM(T109:T123)</f>
        <v>0</v>
      </c>
      <c r="AR108" s="228" t="s">
        <v>79</v>
      </c>
      <c r="AT108" s="229" t="s">
        <v>70</v>
      </c>
      <c r="AU108" s="229" t="s">
        <v>79</v>
      </c>
      <c r="AY108" s="228" t="s">
        <v>156</v>
      </c>
      <c r="BK108" s="230">
        <f>SUM(BK109:BK123)</f>
        <v>0</v>
      </c>
    </row>
    <row r="109" s="1" customFormat="1" ht="25.5" customHeight="1">
      <c r="B109" s="46"/>
      <c r="C109" s="233" t="s">
        <v>190</v>
      </c>
      <c r="D109" s="233" t="s">
        <v>159</v>
      </c>
      <c r="E109" s="234" t="s">
        <v>822</v>
      </c>
      <c r="F109" s="235" t="s">
        <v>823</v>
      </c>
      <c r="G109" s="236" t="s">
        <v>389</v>
      </c>
      <c r="H109" s="237">
        <v>35.167000000000002</v>
      </c>
      <c r="I109" s="238"/>
      <c r="J109" s="239">
        <f>ROUND(I109*H109,2)</f>
        <v>0</v>
      </c>
      <c r="K109" s="235" t="s">
        <v>326</v>
      </c>
      <c r="L109" s="72"/>
      <c r="M109" s="240" t="s">
        <v>21</v>
      </c>
      <c r="N109" s="241" t="s">
        <v>42</v>
      </c>
      <c r="O109" s="47"/>
      <c r="P109" s="242">
        <f>O109*H109</f>
        <v>0</v>
      </c>
      <c r="Q109" s="242">
        <v>0</v>
      </c>
      <c r="R109" s="242">
        <f>Q109*H109</f>
        <v>0</v>
      </c>
      <c r="S109" s="242">
        <v>0</v>
      </c>
      <c r="T109" s="243">
        <f>S109*H109</f>
        <v>0</v>
      </c>
      <c r="AR109" s="24" t="s">
        <v>164</v>
      </c>
      <c r="AT109" s="24" t="s">
        <v>159</v>
      </c>
      <c r="AU109" s="24" t="s">
        <v>81</v>
      </c>
      <c r="AY109" s="24" t="s">
        <v>156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79</v>
      </c>
      <c r="BK109" s="244">
        <f>ROUND(I109*H109,2)</f>
        <v>0</v>
      </c>
      <c r="BL109" s="24" t="s">
        <v>164</v>
      </c>
      <c r="BM109" s="24" t="s">
        <v>193</v>
      </c>
    </row>
    <row r="110" s="12" customFormat="1">
      <c r="B110" s="245"/>
      <c r="C110" s="246"/>
      <c r="D110" s="247" t="s">
        <v>165</v>
      </c>
      <c r="E110" s="248" t="s">
        <v>21</v>
      </c>
      <c r="F110" s="249" t="s">
        <v>824</v>
      </c>
      <c r="G110" s="246"/>
      <c r="H110" s="250">
        <v>17.167000000000002</v>
      </c>
      <c r="I110" s="251"/>
      <c r="J110" s="246"/>
      <c r="K110" s="246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165</v>
      </c>
      <c r="AU110" s="256" t="s">
        <v>81</v>
      </c>
      <c r="AV110" s="12" t="s">
        <v>81</v>
      </c>
      <c r="AW110" s="12" t="s">
        <v>35</v>
      </c>
      <c r="AX110" s="12" t="s">
        <v>71</v>
      </c>
      <c r="AY110" s="256" t="s">
        <v>156</v>
      </c>
    </row>
    <row r="111" s="12" customFormat="1">
      <c r="B111" s="245"/>
      <c r="C111" s="246"/>
      <c r="D111" s="247" t="s">
        <v>165</v>
      </c>
      <c r="E111" s="248" t="s">
        <v>21</v>
      </c>
      <c r="F111" s="249" t="s">
        <v>825</v>
      </c>
      <c r="G111" s="246"/>
      <c r="H111" s="250">
        <v>18</v>
      </c>
      <c r="I111" s="251"/>
      <c r="J111" s="246"/>
      <c r="K111" s="246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165</v>
      </c>
      <c r="AU111" s="256" t="s">
        <v>81</v>
      </c>
      <c r="AV111" s="12" t="s">
        <v>81</v>
      </c>
      <c r="AW111" s="12" t="s">
        <v>35</v>
      </c>
      <c r="AX111" s="12" t="s">
        <v>71</v>
      </c>
      <c r="AY111" s="256" t="s">
        <v>156</v>
      </c>
    </row>
    <row r="112" s="1" customFormat="1" ht="16.5" customHeight="1">
      <c r="B112" s="46"/>
      <c r="C112" s="233" t="s">
        <v>178</v>
      </c>
      <c r="D112" s="233" t="s">
        <v>159</v>
      </c>
      <c r="E112" s="234" t="s">
        <v>826</v>
      </c>
      <c r="F112" s="235" t="s">
        <v>827</v>
      </c>
      <c r="G112" s="236" t="s">
        <v>487</v>
      </c>
      <c r="H112" s="237">
        <v>6</v>
      </c>
      <c r="I112" s="238"/>
      <c r="J112" s="239">
        <f>ROUND(I112*H112,2)</f>
        <v>0</v>
      </c>
      <c r="K112" s="235" t="s">
        <v>326</v>
      </c>
      <c r="L112" s="72"/>
      <c r="M112" s="240" t="s">
        <v>21</v>
      </c>
      <c r="N112" s="241" t="s">
        <v>42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164</v>
      </c>
      <c r="AT112" s="24" t="s">
        <v>159</v>
      </c>
      <c r="AU112" s="24" t="s">
        <v>81</v>
      </c>
      <c r="AY112" s="24" t="s">
        <v>156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79</v>
      </c>
      <c r="BK112" s="244">
        <f>ROUND(I112*H112,2)</f>
        <v>0</v>
      </c>
      <c r="BL112" s="24" t="s">
        <v>164</v>
      </c>
      <c r="BM112" s="24" t="s">
        <v>197</v>
      </c>
    </row>
    <row r="113" s="12" customFormat="1">
      <c r="B113" s="245"/>
      <c r="C113" s="246"/>
      <c r="D113" s="247" t="s">
        <v>165</v>
      </c>
      <c r="E113" s="248" t="s">
        <v>21</v>
      </c>
      <c r="F113" s="249" t="s">
        <v>828</v>
      </c>
      <c r="G113" s="246"/>
      <c r="H113" s="250">
        <v>6</v>
      </c>
      <c r="I113" s="251"/>
      <c r="J113" s="246"/>
      <c r="K113" s="246"/>
      <c r="L113" s="252"/>
      <c r="M113" s="253"/>
      <c r="N113" s="254"/>
      <c r="O113" s="254"/>
      <c r="P113" s="254"/>
      <c r="Q113" s="254"/>
      <c r="R113" s="254"/>
      <c r="S113" s="254"/>
      <c r="T113" s="255"/>
      <c r="AT113" s="256" t="s">
        <v>165</v>
      </c>
      <c r="AU113" s="256" t="s">
        <v>81</v>
      </c>
      <c r="AV113" s="12" t="s">
        <v>81</v>
      </c>
      <c r="AW113" s="12" t="s">
        <v>35</v>
      </c>
      <c r="AX113" s="12" t="s">
        <v>79</v>
      </c>
      <c r="AY113" s="256" t="s">
        <v>156</v>
      </c>
    </row>
    <row r="114" s="1" customFormat="1" ht="16.5" customHeight="1">
      <c r="B114" s="46"/>
      <c r="C114" s="233" t="s">
        <v>199</v>
      </c>
      <c r="D114" s="233" t="s">
        <v>159</v>
      </c>
      <c r="E114" s="234" t="s">
        <v>829</v>
      </c>
      <c r="F114" s="235" t="s">
        <v>830</v>
      </c>
      <c r="G114" s="236" t="s">
        <v>487</v>
      </c>
      <c r="H114" s="237">
        <v>12</v>
      </c>
      <c r="I114" s="238"/>
      <c r="J114" s="239">
        <f>ROUND(I114*H114,2)</f>
        <v>0</v>
      </c>
      <c r="K114" s="235" t="s">
        <v>326</v>
      </c>
      <c r="L114" s="72"/>
      <c r="M114" s="240" t="s">
        <v>21</v>
      </c>
      <c r="N114" s="241" t="s">
        <v>42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164</v>
      </c>
      <c r="AT114" s="24" t="s">
        <v>159</v>
      </c>
      <c r="AU114" s="24" t="s">
        <v>81</v>
      </c>
      <c r="AY114" s="24" t="s">
        <v>156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79</v>
      </c>
      <c r="BK114" s="244">
        <f>ROUND(I114*H114,2)</f>
        <v>0</v>
      </c>
      <c r="BL114" s="24" t="s">
        <v>164</v>
      </c>
      <c r="BM114" s="24" t="s">
        <v>202</v>
      </c>
    </row>
    <row r="115" s="12" customFormat="1">
      <c r="B115" s="245"/>
      <c r="C115" s="246"/>
      <c r="D115" s="247" t="s">
        <v>165</v>
      </c>
      <c r="E115" s="248" t="s">
        <v>21</v>
      </c>
      <c r="F115" s="249" t="s">
        <v>672</v>
      </c>
      <c r="G115" s="246"/>
      <c r="H115" s="250">
        <v>12</v>
      </c>
      <c r="I115" s="251"/>
      <c r="J115" s="246"/>
      <c r="K115" s="246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165</v>
      </c>
      <c r="AU115" s="256" t="s">
        <v>81</v>
      </c>
      <c r="AV115" s="12" t="s">
        <v>81</v>
      </c>
      <c r="AW115" s="12" t="s">
        <v>35</v>
      </c>
      <c r="AX115" s="12" t="s">
        <v>79</v>
      </c>
      <c r="AY115" s="256" t="s">
        <v>156</v>
      </c>
    </row>
    <row r="116" s="1" customFormat="1" ht="16.5" customHeight="1">
      <c r="B116" s="46"/>
      <c r="C116" s="233" t="s">
        <v>182</v>
      </c>
      <c r="D116" s="233" t="s">
        <v>159</v>
      </c>
      <c r="E116" s="234" t="s">
        <v>831</v>
      </c>
      <c r="F116" s="235" t="s">
        <v>832</v>
      </c>
      <c r="G116" s="236" t="s">
        <v>487</v>
      </c>
      <c r="H116" s="237">
        <v>180</v>
      </c>
      <c r="I116" s="238"/>
      <c r="J116" s="239">
        <f>ROUND(I116*H116,2)</f>
        <v>0</v>
      </c>
      <c r="K116" s="235" t="s">
        <v>326</v>
      </c>
      <c r="L116" s="72"/>
      <c r="M116" s="240" t="s">
        <v>21</v>
      </c>
      <c r="N116" s="241" t="s">
        <v>42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164</v>
      </c>
      <c r="AT116" s="24" t="s">
        <v>159</v>
      </c>
      <c r="AU116" s="24" t="s">
        <v>81</v>
      </c>
      <c r="AY116" s="24" t="s">
        <v>156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79</v>
      </c>
      <c r="BK116" s="244">
        <f>ROUND(I116*H116,2)</f>
        <v>0</v>
      </c>
      <c r="BL116" s="24" t="s">
        <v>164</v>
      </c>
      <c r="BM116" s="24" t="s">
        <v>209</v>
      </c>
    </row>
    <row r="117" s="12" customFormat="1">
      <c r="B117" s="245"/>
      <c r="C117" s="246"/>
      <c r="D117" s="247" t="s">
        <v>165</v>
      </c>
      <c r="E117" s="248" t="s">
        <v>21</v>
      </c>
      <c r="F117" s="249" t="s">
        <v>833</v>
      </c>
      <c r="G117" s="246"/>
      <c r="H117" s="250">
        <v>180</v>
      </c>
      <c r="I117" s="251"/>
      <c r="J117" s="246"/>
      <c r="K117" s="246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165</v>
      </c>
      <c r="AU117" s="256" t="s">
        <v>81</v>
      </c>
      <c r="AV117" s="12" t="s">
        <v>81</v>
      </c>
      <c r="AW117" s="12" t="s">
        <v>35</v>
      </c>
      <c r="AX117" s="12" t="s">
        <v>79</v>
      </c>
      <c r="AY117" s="256" t="s">
        <v>156</v>
      </c>
    </row>
    <row r="118" s="1" customFormat="1" ht="16.5" customHeight="1">
      <c r="B118" s="46"/>
      <c r="C118" s="233" t="s">
        <v>212</v>
      </c>
      <c r="D118" s="233" t="s">
        <v>159</v>
      </c>
      <c r="E118" s="234" t="s">
        <v>834</v>
      </c>
      <c r="F118" s="235" t="s">
        <v>835</v>
      </c>
      <c r="G118" s="236" t="s">
        <v>487</v>
      </c>
      <c r="H118" s="237">
        <v>600</v>
      </c>
      <c r="I118" s="238"/>
      <c r="J118" s="239">
        <f>ROUND(I118*H118,2)</f>
        <v>0</v>
      </c>
      <c r="K118" s="235" t="s">
        <v>326</v>
      </c>
      <c r="L118" s="72"/>
      <c r="M118" s="240" t="s">
        <v>21</v>
      </c>
      <c r="N118" s="241" t="s">
        <v>42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164</v>
      </c>
      <c r="AT118" s="24" t="s">
        <v>159</v>
      </c>
      <c r="AU118" s="24" t="s">
        <v>81</v>
      </c>
      <c r="AY118" s="24" t="s">
        <v>156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79</v>
      </c>
      <c r="BK118" s="244">
        <f>ROUND(I118*H118,2)</f>
        <v>0</v>
      </c>
      <c r="BL118" s="24" t="s">
        <v>164</v>
      </c>
      <c r="BM118" s="24" t="s">
        <v>215</v>
      </c>
    </row>
    <row r="119" s="12" customFormat="1">
      <c r="B119" s="245"/>
      <c r="C119" s="246"/>
      <c r="D119" s="247" t="s">
        <v>165</v>
      </c>
      <c r="E119" s="248" t="s">
        <v>21</v>
      </c>
      <c r="F119" s="249" t="s">
        <v>836</v>
      </c>
      <c r="G119" s="246"/>
      <c r="H119" s="250">
        <v>600</v>
      </c>
      <c r="I119" s="251"/>
      <c r="J119" s="246"/>
      <c r="K119" s="246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165</v>
      </c>
      <c r="AU119" s="256" t="s">
        <v>81</v>
      </c>
      <c r="AV119" s="12" t="s">
        <v>81</v>
      </c>
      <c r="AW119" s="12" t="s">
        <v>35</v>
      </c>
      <c r="AX119" s="12" t="s">
        <v>79</v>
      </c>
      <c r="AY119" s="256" t="s">
        <v>156</v>
      </c>
    </row>
    <row r="120" s="1" customFormat="1" ht="25.5" customHeight="1">
      <c r="B120" s="46"/>
      <c r="C120" s="233" t="s">
        <v>188</v>
      </c>
      <c r="D120" s="233" t="s">
        <v>159</v>
      </c>
      <c r="E120" s="234" t="s">
        <v>647</v>
      </c>
      <c r="F120" s="235" t="s">
        <v>648</v>
      </c>
      <c r="G120" s="236" t="s">
        <v>389</v>
      </c>
      <c r="H120" s="237">
        <v>35.167000000000002</v>
      </c>
      <c r="I120" s="238"/>
      <c r="J120" s="239">
        <f>ROUND(I120*H120,2)</f>
        <v>0</v>
      </c>
      <c r="K120" s="235" t="s">
        <v>326</v>
      </c>
      <c r="L120" s="72"/>
      <c r="M120" s="240" t="s">
        <v>21</v>
      </c>
      <c r="N120" s="241" t="s">
        <v>42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164</v>
      </c>
      <c r="AT120" s="24" t="s">
        <v>159</v>
      </c>
      <c r="AU120" s="24" t="s">
        <v>81</v>
      </c>
      <c r="AY120" s="24" t="s">
        <v>156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79</v>
      </c>
      <c r="BK120" s="244">
        <f>ROUND(I120*H120,2)</f>
        <v>0</v>
      </c>
      <c r="BL120" s="24" t="s">
        <v>164</v>
      </c>
      <c r="BM120" s="24" t="s">
        <v>225</v>
      </c>
    </row>
    <row r="121" s="1" customFormat="1" ht="25.5" customHeight="1">
      <c r="B121" s="46"/>
      <c r="C121" s="233" t="s">
        <v>226</v>
      </c>
      <c r="D121" s="233" t="s">
        <v>159</v>
      </c>
      <c r="E121" s="234" t="s">
        <v>650</v>
      </c>
      <c r="F121" s="235" t="s">
        <v>651</v>
      </c>
      <c r="G121" s="236" t="s">
        <v>389</v>
      </c>
      <c r="H121" s="237">
        <v>351.67000000000002</v>
      </c>
      <c r="I121" s="238"/>
      <c r="J121" s="239">
        <f>ROUND(I121*H121,2)</f>
        <v>0</v>
      </c>
      <c r="K121" s="235" t="s">
        <v>326</v>
      </c>
      <c r="L121" s="72"/>
      <c r="M121" s="240" t="s">
        <v>21</v>
      </c>
      <c r="N121" s="241" t="s">
        <v>42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164</v>
      </c>
      <c r="AT121" s="24" t="s">
        <v>159</v>
      </c>
      <c r="AU121" s="24" t="s">
        <v>81</v>
      </c>
      <c r="AY121" s="24" t="s">
        <v>156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79</v>
      </c>
      <c r="BK121" s="244">
        <f>ROUND(I121*H121,2)</f>
        <v>0</v>
      </c>
      <c r="BL121" s="24" t="s">
        <v>164</v>
      </c>
      <c r="BM121" s="24" t="s">
        <v>229</v>
      </c>
    </row>
    <row r="122" s="12" customFormat="1">
      <c r="B122" s="245"/>
      <c r="C122" s="246"/>
      <c r="D122" s="247" t="s">
        <v>165</v>
      </c>
      <c r="E122" s="248" t="s">
        <v>21</v>
      </c>
      <c r="F122" s="249" t="s">
        <v>837</v>
      </c>
      <c r="G122" s="246"/>
      <c r="H122" s="250">
        <v>351.67000000000002</v>
      </c>
      <c r="I122" s="251"/>
      <c r="J122" s="246"/>
      <c r="K122" s="246"/>
      <c r="L122" s="252"/>
      <c r="M122" s="253"/>
      <c r="N122" s="254"/>
      <c r="O122" s="254"/>
      <c r="P122" s="254"/>
      <c r="Q122" s="254"/>
      <c r="R122" s="254"/>
      <c r="S122" s="254"/>
      <c r="T122" s="255"/>
      <c r="AT122" s="256" t="s">
        <v>165</v>
      </c>
      <c r="AU122" s="256" t="s">
        <v>81</v>
      </c>
      <c r="AV122" s="12" t="s">
        <v>81</v>
      </c>
      <c r="AW122" s="12" t="s">
        <v>35</v>
      </c>
      <c r="AX122" s="12" t="s">
        <v>79</v>
      </c>
      <c r="AY122" s="256" t="s">
        <v>156</v>
      </c>
    </row>
    <row r="123" s="1" customFormat="1" ht="25.5" customHeight="1">
      <c r="B123" s="46"/>
      <c r="C123" s="233" t="s">
        <v>193</v>
      </c>
      <c r="D123" s="233" t="s">
        <v>159</v>
      </c>
      <c r="E123" s="234" t="s">
        <v>655</v>
      </c>
      <c r="F123" s="235" t="s">
        <v>656</v>
      </c>
      <c r="G123" s="236" t="s">
        <v>389</v>
      </c>
      <c r="H123" s="237">
        <v>23.167000000000002</v>
      </c>
      <c r="I123" s="238"/>
      <c r="J123" s="239">
        <f>ROUND(I123*H123,2)</f>
        <v>0</v>
      </c>
      <c r="K123" s="235" t="s">
        <v>326</v>
      </c>
      <c r="L123" s="72"/>
      <c r="M123" s="240" t="s">
        <v>21</v>
      </c>
      <c r="N123" s="241" t="s">
        <v>42</v>
      </c>
      <c r="O123" s="47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AR123" s="24" t="s">
        <v>164</v>
      </c>
      <c r="AT123" s="24" t="s">
        <v>159</v>
      </c>
      <c r="AU123" s="24" t="s">
        <v>81</v>
      </c>
      <c r="AY123" s="24" t="s">
        <v>156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79</v>
      </c>
      <c r="BK123" s="244">
        <f>ROUND(I123*H123,2)</f>
        <v>0</v>
      </c>
      <c r="BL123" s="24" t="s">
        <v>164</v>
      </c>
      <c r="BM123" s="24" t="s">
        <v>232</v>
      </c>
    </row>
    <row r="124" s="11" customFormat="1" ht="29.88" customHeight="1">
      <c r="B124" s="217"/>
      <c r="C124" s="218"/>
      <c r="D124" s="219" t="s">
        <v>70</v>
      </c>
      <c r="E124" s="231" t="s">
        <v>658</v>
      </c>
      <c r="F124" s="231" t="s">
        <v>659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P125</f>
        <v>0</v>
      </c>
      <c r="Q124" s="225"/>
      <c r="R124" s="226">
        <f>R125</f>
        <v>0</v>
      </c>
      <c r="S124" s="225"/>
      <c r="T124" s="227">
        <f>T125</f>
        <v>0</v>
      </c>
      <c r="AR124" s="228" t="s">
        <v>79</v>
      </c>
      <c r="AT124" s="229" t="s">
        <v>70</v>
      </c>
      <c r="AU124" s="229" t="s">
        <v>79</v>
      </c>
      <c r="AY124" s="228" t="s">
        <v>156</v>
      </c>
      <c r="BK124" s="230">
        <f>BK125</f>
        <v>0</v>
      </c>
    </row>
    <row r="125" s="1" customFormat="1" ht="16.5" customHeight="1">
      <c r="B125" s="46"/>
      <c r="C125" s="233" t="s">
        <v>10</v>
      </c>
      <c r="D125" s="233" t="s">
        <v>159</v>
      </c>
      <c r="E125" s="234" t="s">
        <v>838</v>
      </c>
      <c r="F125" s="235" t="s">
        <v>839</v>
      </c>
      <c r="G125" s="236" t="s">
        <v>389</v>
      </c>
      <c r="H125" s="237">
        <v>3.6360000000000001</v>
      </c>
      <c r="I125" s="238"/>
      <c r="J125" s="239">
        <f>ROUND(I125*H125,2)</f>
        <v>0</v>
      </c>
      <c r="K125" s="235" t="s">
        <v>326</v>
      </c>
      <c r="L125" s="72"/>
      <c r="M125" s="240" t="s">
        <v>21</v>
      </c>
      <c r="N125" s="241" t="s">
        <v>42</v>
      </c>
      <c r="O125" s="47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AR125" s="24" t="s">
        <v>164</v>
      </c>
      <c r="AT125" s="24" t="s">
        <v>159</v>
      </c>
      <c r="AU125" s="24" t="s">
        <v>81</v>
      </c>
      <c r="AY125" s="24" t="s">
        <v>156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79</v>
      </c>
      <c r="BK125" s="244">
        <f>ROUND(I125*H125,2)</f>
        <v>0</v>
      </c>
      <c r="BL125" s="24" t="s">
        <v>164</v>
      </c>
      <c r="BM125" s="24" t="s">
        <v>235</v>
      </c>
    </row>
    <row r="126" s="11" customFormat="1" ht="37.44" customHeight="1">
      <c r="B126" s="217"/>
      <c r="C126" s="218"/>
      <c r="D126" s="219" t="s">
        <v>70</v>
      </c>
      <c r="E126" s="220" t="s">
        <v>663</v>
      </c>
      <c r="F126" s="220" t="s">
        <v>664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P127+P177+P213+P242+P255</f>
        <v>0</v>
      </c>
      <c r="Q126" s="225"/>
      <c r="R126" s="226">
        <f>R127+R177+R213+R242+R255</f>
        <v>52.597971699999995</v>
      </c>
      <c r="S126" s="225"/>
      <c r="T126" s="227">
        <f>T127+T177+T213+T242+T255</f>
        <v>17.335750999999998</v>
      </c>
      <c r="AR126" s="228" t="s">
        <v>81</v>
      </c>
      <c r="AT126" s="229" t="s">
        <v>70</v>
      </c>
      <c r="AU126" s="229" t="s">
        <v>71</v>
      </c>
      <c r="AY126" s="228" t="s">
        <v>156</v>
      </c>
      <c r="BK126" s="230">
        <f>BK127+BK177+BK213+BK242+BK255</f>
        <v>0</v>
      </c>
    </row>
    <row r="127" s="11" customFormat="1" ht="19.92" customHeight="1">
      <c r="B127" s="217"/>
      <c r="C127" s="218"/>
      <c r="D127" s="219" t="s">
        <v>70</v>
      </c>
      <c r="E127" s="231" t="s">
        <v>840</v>
      </c>
      <c r="F127" s="231" t="s">
        <v>841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SUM(P128:P176)</f>
        <v>0</v>
      </c>
      <c r="Q127" s="225"/>
      <c r="R127" s="226">
        <f>SUM(R128:R176)</f>
        <v>4.1236473000000009</v>
      </c>
      <c r="S127" s="225"/>
      <c r="T127" s="227">
        <f>SUM(T128:T176)</f>
        <v>2.8532250000000001</v>
      </c>
      <c r="AR127" s="228" t="s">
        <v>81</v>
      </c>
      <c r="AT127" s="229" t="s">
        <v>70</v>
      </c>
      <c r="AU127" s="229" t="s">
        <v>79</v>
      </c>
      <c r="AY127" s="228" t="s">
        <v>156</v>
      </c>
      <c r="BK127" s="230">
        <f>SUM(BK128:BK176)</f>
        <v>0</v>
      </c>
    </row>
    <row r="128" s="1" customFormat="1" ht="25.5" customHeight="1">
      <c r="B128" s="46"/>
      <c r="C128" s="233" t="s">
        <v>197</v>
      </c>
      <c r="D128" s="233" t="s">
        <v>159</v>
      </c>
      <c r="E128" s="234" t="s">
        <v>842</v>
      </c>
      <c r="F128" s="235" t="s">
        <v>843</v>
      </c>
      <c r="G128" s="236" t="s">
        <v>487</v>
      </c>
      <c r="H128" s="237">
        <v>5.9000000000000004</v>
      </c>
      <c r="I128" s="238"/>
      <c r="J128" s="239">
        <f>ROUND(I128*H128,2)</f>
        <v>0</v>
      </c>
      <c r="K128" s="235" t="s">
        <v>326</v>
      </c>
      <c r="L128" s="72"/>
      <c r="M128" s="240" t="s">
        <v>21</v>
      </c>
      <c r="N128" s="241" t="s">
        <v>42</v>
      </c>
      <c r="O128" s="47"/>
      <c r="P128" s="242">
        <f>O128*H128</f>
        <v>0</v>
      </c>
      <c r="Q128" s="242">
        <v>0</v>
      </c>
      <c r="R128" s="242">
        <f>Q128*H128</f>
        <v>0</v>
      </c>
      <c r="S128" s="242">
        <v>0.024750000000000001</v>
      </c>
      <c r="T128" s="243">
        <f>S128*H128</f>
        <v>0.14602500000000002</v>
      </c>
      <c r="AR128" s="24" t="s">
        <v>197</v>
      </c>
      <c r="AT128" s="24" t="s">
        <v>159</v>
      </c>
      <c r="AU128" s="24" t="s">
        <v>81</v>
      </c>
      <c r="AY128" s="24" t="s">
        <v>156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24" t="s">
        <v>79</v>
      </c>
      <c r="BK128" s="244">
        <f>ROUND(I128*H128,2)</f>
        <v>0</v>
      </c>
      <c r="BL128" s="24" t="s">
        <v>197</v>
      </c>
      <c r="BM128" s="24" t="s">
        <v>241</v>
      </c>
    </row>
    <row r="129" s="12" customFormat="1">
      <c r="B129" s="245"/>
      <c r="C129" s="246"/>
      <c r="D129" s="247" t="s">
        <v>165</v>
      </c>
      <c r="E129" s="248" t="s">
        <v>21</v>
      </c>
      <c r="F129" s="249" t="s">
        <v>844</v>
      </c>
      <c r="G129" s="246"/>
      <c r="H129" s="250">
        <v>4.4000000000000004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165</v>
      </c>
      <c r="AU129" s="256" t="s">
        <v>81</v>
      </c>
      <c r="AV129" s="12" t="s">
        <v>81</v>
      </c>
      <c r="AW129" s="12" t="s">
        <v>35</v>
      </c>
      <c r="AX129" s="12" t="s">
        <v>71</v>
      </c>
      <c r="AY129" s="256" t="s">
        <v>156</v>
      </c>
    </row>
    <row r="130" s="12" customFormat="1">
      <c r="B130" s="245"/>
      <c r="C130" s="246"/>
      <c r="D130" s="247" t="s">
        <v>165</v>
      </c>
      <c r="E130" s="248" t="s">
        <v>21</v>
      </c>
      <c r="F130" s="249" t="s">
        <v>845</v>
      </c>
      <c r="G130" s="246"/>
      <c r="H130" s="250">
        <v>1.5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AT130" s="256" t="s">
        <v>165</v>
      </c>
      <c r="AU130" s="256" t="s">
        <v>81</v>
      </c>
      <c r="AV130" s="12" t="s">
        <v>81</v>
      </c>
      <c r="AW130" s="12" t="s">
        <v>35</v>
      </c>
      <c r="AX130" s="12" t="s">
        <v>71</v>
      </c>
      <c r="AY130" s="256" t="s">
        <v>156</v>
      </c>
    </row>
    <row r="131" s="1" customFormat="1" ht="25.5" customHeight="1">
      <c r="B131" s="46"/>
      <c r="C131" s="233" t="s">
        <v>238</v>
      </c>
      <c r="D131" s="233" t="s">
        <v>159</v>
      </c>
      <c r="E131" s="234" t="s">
        <v>846</v>
      </c>
      <c r="F131" s="235" t="s">
        <v>847</v>
      </c>
      <c r="G131" s="236" t="s">
        <v>487</v>
      </c>
      <c r="H131" s="237">
        <v>18.399999999999999</v>
      </c>
      <c r="I131" s="238"/>
      <c r="J131" s="239">
        <f>ROUND(I131*H131,2)</f>
        <v>0</v>
      </c>
      <c r="K131" s="235" t="s">
        <v>326</v>
      </c>
      <c r="L131" s="72"/>
      <c r="M131" s="240" t="s">
        <v>21</v>
      </c>
      <c r="N131" s="241" t="s">
        <v>42</v>
      </c>
      <c r="O131" s="47"/>
      <c r="P131" s="242">
        <f>O131*H131</f>
        <v>0</v>
      </c>
      <c r="Q131" s="242">
        <v>0</v>
      </c>
      <c r="R131" s="242">
        <f>Q131*H131</f>
        <v>0</v>
      </c>
      <c r="S131" s="242">
        <v>0.033000000000000002</v>
      </c>
      <c r="T131" s="243">
        <f>S131*H131</f>
        <v>0.60719999999999996</v>
      </c>
      <c r="AR131" s="24" t="s">
        <v>197</v>
      </c>
      <c r="AT131" s="24" t="s">
        <v>159</v>
      </c>
      <c r="AU131" s="24" t="s">
        <v>81</v>
      </c>
      <c r="AY131" s="24" t="s">
        <v>156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79</v>
      </c>
      <c r="BK131" s="244">
        <f>ROUND(I131*H131,2)</f>
        <v>0</v>
      </c>
      <c r="BL131" s="24" t="s">
        <v>197</v>
      </c>
      <c r="BM131" s="24" t="s">
        <v>246</v>
      </c>
    </row>
    <row r="132" s="12" customFormat="1">
      <c r="B132" s="245"/>
      <c r="C132" s="246"/>
      <c r="D132" s="247" t="s">
        <v>165</v>
      </c>
      <c r="E132" s="248" t="s">
        <v>21</v>
      </c>
      <c r="F132" s="249" t="s">
        <v>848</v>
      </c>
      <c r="G132" s="246"/>
      <c r="H132" s="250">
        <v>12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165</v>
      </c>
      <c r="AU132" s="256" t="s">
        <v>81</v>
      </c>
      <c r="AV132" s="12" t="s">
        <v>81</v>
      </c>
      <c r="AW132" s="12" t="s">
        <v>35</v>
      </c>
      <c r="AX132" s="12" t="s">
        <v>71</v>
      </c>
      <c r="AY132" s="256" t="s">
        <v>156</v>
      </c>
    </row>
    <row r="133" s="12" customFormat="1">
      <c r="B133" s="245"/>
      <c r="C133" s="246"/>
      <c r="D133" s="247" t="s">
        <v>165</v>
      </c>
      <c r="E133" s="248" t="s">
        <v>21</v>
      </c>
      <c r="F133" s="249" t="s">
        <v>849</v>
      </c>
      <c r="G133" s="246"/>
      <c r="H133" s="250">
        <v>3.3999999999999999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165</v>
      </c>
      <c r="AU133" s="256" t="s">
        <v>81</v>
      </c>
      <c r="AV133" s="12" t="s">
        <v>81</v>
      </c>
      <c r="AW133" s="12" t="s">
        <v>35</v>
      </c>
      <c r="AX133" s="12" t="s">
        <v>71</v>
      </c>
      <c r="AY133" s="256" t="s">
        <v>156</v>
      </c>
    </row>
    <row r="134" s="12" customFormat="1">
      <c r="B134" s="245"/>
      <c r="C134" s="246"/>
      <c r="D134" s="247" t="s">
        <v>165</v>
      </c>
      <c r="E134" s="248" t="s">
        <v>21</v>
      </c>
      <c r="F134" s="249" t="s">
        <v>850</v>
      </c>
      <c r="G134" s="246"/>
      <c r="H134" s="250">
        <v>3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165</v>
      </c>
      <c r="AU134" s="256" t="s">
        <v>81</v>
      </c>
      <c r="AV134" s="12" t="s">
        <v>81</v>
      </c>
      <c r="AW134" s="12" t="s">
        <v>35</v>
      </c>
      <c r="AX134" s="12" t="s">
        <v>71</v>
      </c>
      <c r="AY134" s="256" t="s">
        <v>156</v>
      </c>
    </row>
    <row r="135" s="1" customFormat="1" ht="25.5" customHeight="1">
      <c r="B135" s="46"/>
      <c r="C135" s="233" t="s">
        <v>202</v>
      </c>
      <c r="D135" s="233" t="s">
        <v>159</v>
      </c>
      <c r="E135" s="234" t="s">
        <v>851</v>
      </c>
      <c r="F135" s="235" t="s">
        <v>852</v>
      </c>
      <c r="G135" s="236" t="s">
        <v>487</v>
      </c>
      <c r="H135" s="237">
        <v>10.5</v>
      </c>
      <c r="I135" s="238"/>
      <c r="J135" s="239">
        <f>ROUND(I135*H135,2)</f>
        <v>0</v>
      </c>
      <c r="K135" s="235" t="s">
        <v>326</v>
      </c>
      <c r="L135" s="72"/>
      <c r="M135" s="240" t="s">
        <v>21</v>
      </c>
      <c r="N135" s="241" t="s">
        <v>42</v>
      </c>
      <c r="O135" s="47"/>
      <c r="P135" s="242">
        <f>O135*H135</f>
        <v>0</v>
      </c>
      <c r="Q135" s="242">
        <v>0.00010000000000000001</v>
      </c>
      <c r="R135" s="242">
        <f>Q135*H135</f>
        <v>0.0010500000000000002</v>
      </c>
      <c r="S135" s="242">
        <v>0</v>
      </c>
      <c r="T135" s="243">
        <f>S135*H135</f>
        <v>0</v>
      </c>
      <c r="AR135" s="24" t="s">
        <v>197</v>
      </c>
      <c r="AT135" s="24" t="s">
        <v>159</v>
      </c>
      <c r="AU135" s="24" t="s">
        <v>81</v>
      </c>
      <c r="AY135" s="24" t="s">
        <v>156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79</v>
      </c>
      <c r="BK135" s="244">
        <f>ROUND(I135*H135,2)</f>
        <v>0</v>
      </c>
      <c r="BL135" s="24" t="s">
        <v>197</v>
      </c>
      <c r="BM135" s="24" t="s">
        <v>250</v>
      </c>
    </row>
    <row r="136" s="12" customFormat="1">
      <c r="B136" s="245"/>
      <c r="C136" s="246"/>
      <c r="D136" s="247" t="s">
        <v>165</v>
      </c>
      <c r="E136" s="248" t="s">
        <v>21</v>
      </c>
      <c r="F136" s="249" t="s">
        <v>853</v>
      </c>
      <c r="G136" s="246"/>
      <c r="H136" s="250">
        <v>4.5999999999999996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165</v>
      </c>
      <c r="AU136" s="256" t="s">
        <v>81</v>
      </c>
      <c r="AV136" s="12" t="s">
        <v>81</v>
      </c>
      <c r="AW136" s="12" t="s">
        <v>35</v>
      </c>
      <c r="AX136" s="12" t="s">
        <v>71</v>
      </c>
      <c r="AY136" s="256" t="s">
        <v>156</v>
      </c>
    </row>
    <row r="137" s="12" customFormat="1">
      <c r="B137" s="245"/>
      <c r="C137" s="246"/>
      <c r="D137" s="247" t="s">
        <v>165</v>
      </c>
      <c r="E137" s="248" t="s">
        <v>21</v>
      </c>
      <c r="F137" s="249" t="s">
        <v>844</v>
      </c>
      <c r="G137" s="246"/>
      <c r="H137" s="250">
        <v>4.4000000000000004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165</v>
      </c>
      <c r="AU137" s="256" t="s">
        <v>81</v>
      </c>
      <c r="AV137" s="12" t="s">
        <v>81</v>
      </c>
      <c r="AW137" s="12" t="s">
        <v>35</v>
      </c>
      <c r="AX137" s="12" t="s">
        <v>71</v>
      </c>
      <c r="AY137" s="256" t="s">
        <v>156</v>
      </c>
    </row>
    <row r="138" s="12" customFormat="1">
      <c r="B138" s="245"/>
      <c r="C138" s="246"/>
      <c r="D138" s="247" t="s">
        <v>165</v>
      </c>
      <c r="E138" s="248" t="s">
        <v>21</v>
      </c>
      <c r="F138" s="249" t="s">
        <v>845</v>
      </c>
      <c r="G138" s="246"/>
      <c r="H138" s="250">
        <v>1.5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165</v>
      </c>
      <c r="AU138" s="256" t="s">
        <v>81</v>
      </c>
      <c r="AV138" s="12" t="s">
        <v>81</v>
      </c>
      <c r="AW138" s="12" t="s">
        <v>35</v>
      </c>
      <c r="AX138" s="12" t="s">
        <v>71</v>
      </c>
      <c r="AY138" s="256" t="s">
        <v>156</v>
      </c>
    </row>
    <row r="139" s="1" customFormat="1" ht="25.5" customHeight="1">
      <c r="B139" s="46"/>
      <c r="C139" s="233" t="s">
        <v>247</v>
      </c>
      <c r="D139" s="233" t="s">
        <v>159</v>
      </c>
      <c r="E139" s="234" t="s">
        <v>854</v>
      </c>
      <c r="F139" s="235" t="s">
        <v>855</v>
      </c>
      <c r="G139" s="236" t="s">
        <v>487</v>
      </c>
      <c r="H139" s="237">
        <v>18.399999999999999</v>
      </c>
      <c r="I139" s="238"/>
      <c r="J139" s="239">
        <f>ROUND(I139*H139,2)</f>
        <v>0</v>
      </c>
      <c r="K139" s="235" t="s">
        <v>326</v>
      </c>
      <c r="L139" s="72"/>
      <c r="M139" s="240" t="s">
        <v>21</v>
      </c>
      <c r="N139" s="241" t="s">
        <v>42</v>
      </c>
      <c r="O139" s="47"/>
      <c r="P139" s="242">
        <f>O139*H139</f>
        <v>0</v>
      </c>
      <c r="Q139" s="242">
        <v>0.00010000000000000001</v>
      </c>
      <c r="R139" s="242">
        <f>Q139*H139</f>
        <v>0.0018399999999999998</v>
      </c>
      <c r="S139" s="242">
        <v>0</v>
      </c>
      <c r="T139" s="243">
        <f>S139*H139</f>
        <v>0</v>
      </c>
      <c r="AR139" s="24" t="s">
        <v>197</v>
      </c>
      <c r="AT139" s="24" t="s">
        <v>159</v>
      </c>
      <c r="AU139" s="24" t="s">
        <v>81</v>
      </c>
      <c r="AY139" s="24" t="s">
        <v>156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79</v>
      </c>
      <c r="BK139" s="244">
        <f>ROUND(I139*H139,2)</f>
        <v>0</v>
      </c>
      <c r="BL139" s="24" t="s">
        <v>197</v>
      </c>
      <c r="BM139" s="24" t="s">
        <v>256</v>
      </c>
    </row>
    <row r="140" s="12" customFormat="1">
      <c r="B140" s="245"/>
      <c r="C140" s="246"/>
      <c r="D140" s="247" t="s">
        <v>165</v>
      </c>
      <c r="E140" s="248" t="s">
        <v>21</v>
      </c>
      <c r="F140" s="249" t="s">
        <v>848</v>
      </c>
      <c r="G140" s="246"/>
      <c r="H140" s="250">
        <v>12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165</v>
      </c>
      <c r="AU140" s="256" t="s">
        <v>81</v>
      </c>
      <c r="AV140" s="12" t="s">
        <v>81</v>
      </c>
      <c r="AW140" s="12" t="s">
        <v>35</v>
      </c>
      <c r="AX140" s="12" t="s">
        <v>71</v>
      </c>
      <c r="AY140" s="256" t="s">
        <v>156</v>
      </c>
    </row>
    <row r="141" s="12" customFormat="1">
      <c r="B141" s="245"/>
      <c r="C141" s="246"/>
      <c r="D141" s="247" t="s">
        <v>165</v>
      </c>
      <c r="E141" s="248" t="s">
        <v>21</v>
      </c>
      <c r="F141" s="249" t="s">
        <v>849</v>
      </c>
      <c r="G141" s="246"/>
      <c r="H141" s="250">
        <v>3.3999999999999999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165</v>
      </c>
      <c r="AU141" s="256" t="s">
        <v>81</v>
      </c>
      <c r="AV141" s="12" t="s">
        <v>81</v>
      </c>
      <c r="AW141" s="12" t="s">
        <v>35</v>
      </c>
      <c r="AX141" s="12" t="s">
        <v>71</v>
      </c>
      <c r="AY141" s="256" t="s">
        <v>156</v>
      </c>
    </row>
    <row r="142" s="12" customFormat="1">
      <c r="B142" s="245"/>
      <c r="C142" s="246"/>
      <c r="D142" s="247" t="s">
        <v>165</v>
      </c>
      <c r="E142" s="248" t="s">
        <v>21</v>
      </c>
      <c r="F142" s="249" t="s">
        <v>850</v>
      </c>
      <c r="G142" s="246"/>
      <c r="H142" s="250">
        <v>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165</v>
      </c>
      <c r="AU142" s="256" t="s">
        <v>81</v>
      </c>
      <c r="AV142" s="12" t="s">
        <v>81</v>
      </c>
      <c r="AW142" s="12" t="s">
        <v>35</v>
      </c>
      <c r="AX142" s="12" t="s">
        <v>71</v>
      </c>
      <c r="AY142" s="256" t="s">
        <v>156</v>
      </c>
    </row>
    <row r="143" s="1" customFormat="1" ht="16.5" customHeight="1">
      <c r="B143" s="46"/>
      <c r="C143" s="270" t="s">
        <v>209</v>
      </c>
      <c r="D143" s="270" t="s">
        <v>386</v>
      </c>
      <c r="E143" s="271" t="s">
        <v>856</v>
      </c>
      <c r="F143" s="272" t="s">
        <v>857</v>
      </c>
      <c r="G143" s="273" t="s">
        <v>325</v>
      </c>
      <c r="H143" s="274">
        <v>1.5109999999999999</v>
      </c>
      <c r="I143" s="275"/>
      <c r="J143" s="276">
        <f>ROUND(I143*H143,2)</f>
        <v>0</v>
      </c>
      <c r="K143" s="272" t="s">
        <v>163</v>
      </c>
      <c r="L143" s="277"/>
      <c r="M143" s="278" t="s">
        <v>21</v>
      </c>
      <c r="N143" s="279" t="s">
        <v>42</v>
      </c>
      <c r="O143" s="47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AR143" s="24" t="s">
        <v>241</v>
      </c>
      <c r="AT143" s="24" t="s">
        <v>386</v>
      </c>
      <c r="AU143" s="24" t="s">
        <v>81</v>
      </c>
      <c r="AY143" s="24" t="s">
        <v>156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79</v>
      </c>
      <c r="BK143" s="244">
        <f>ROUND(I143*H143,2)</f>
        <v>0</v>
      </c>
      <c r="BL143" s="24" t="s">
        <v>197</v>
      </c>
      <c r="BM143" s="24" t="s">
        <v>262</v>
      </c>
    </row>
    <row r="144" s="12" customFormat="1">
      <c r="B144" s="245"/>
      <c r="C144" s="246"/>
      <c r="D144" s="247" t="s">
        <v>165</v>
      </c>
      <c r="E144" s="248" t="s">
        <v>21</v>
      </c>
      <c r="F144" s="249" t="s">
        <v>858</v>
      </c>
      <c r="G144" s="246"/>
      <c r="H144" s="250">
        <v>1.5109999999999999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165</v>
      </c>
      <c r="AU144" s="256" t="s">
        <v>81</v>
      </c>
      <c r="AV144" s="12" t="s">
        <v>81</v>
      </c>
      <c r="AW144" s="12" t="s">
        <v>35</v>
      </c>
      <c r="AX144" s="12" t="s">
        <v>79</v>
      </c>
      <c r="AY144" s="256" t="s">
        <v>156</v>
      </c>
    </row>
    <row r="145" s="1" customFormat="1" ht="25.5" customHeight="1">
      <c r="B145" s="46"/>
      <c r="C145" s="233" t="s">
        <v>9</v>
      </c>
      <c r="D145" s="233" t="s">
        <v>159</v>
      </c>
      <c r="E145" s="234" t="s">
        <v>859</v>
      </c>
      <c r="F145" s="235" t="s">
        <v>860</v>
      </c>
      <c r="G145" s="236" t="s">
        <v>436</v>
      </c>
      <c r="H145" s="237">
        <v>4</v>
      </c>
      <c r="I145" s="238"/>
      <c r="J145" s="239">
        <f>ROUND(I145*H145,2)</f>
        <v>0</v>
      </c>
      <c r="K145" s="235" t="s">
        <v>163</v>
      </c>
      <c r="L145" s="72"/>
      <c r="M145" s="240" t="s">
        <v>21</v>
      </c>
      <c r="N145" s="241" t="s">
        <v>42</v>
      </c>
      <c r="O145" s="47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AR145" s="24" t="s">
        <v>197</v>
      </c>
      <c r="AT145" s="24" t="s">
        <v>159</v>
      </c>
      <c r="AU145" s="24" t="s">
        <v>81</v>
      </c>
      <c r="AY145" s="24" t="s">
        <v>156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24" t="s">
        <v>79</v>
      </c>
      <c r="BK145" s="244">
        <f>ROUND(I145*H145,2)</f>
        <v>0</v>
      </c>
      <c r="BL145" s="24" t="s">
        <v>197</v>
      </c>
      <c r="BM145" s="24" t="s">
        <v>277</v>
      </c>
    </row>
    <row r="146" s="12" customFormat="1">
      <c r="B146" s="245"/>
      <c r="C146" s="246"/>
      <c r="D146" s="247" t="s">
        <v>165</v>
      </c>
      <c r="E146" s="248" t="s">
        <v>21</v>
      </c>
      <c r="F146" s="249" t="s">
        <v>164</v>
      </c>
      <c r="G146" s="246"/>
      <c r="H146" s="250">
        <v>4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165</v>
      </c>
      <c r="AU146" s="256" t="s">
        <v>81</v>
      </c>
      <c r="AV146" s="12" t="s">
        <v>81</v>
      </c>
      <c r="AW146" s="12" t="s">
        <v>35</v>
      </c>
      <c r="AX146" s="12" t="s">
        <v>79</v>
      </c>
      <c r="AY146" s="256" t="s">
        <v>156</v>
      </c>
    </row>
    <row r="147" s="1" customFormat="1" ht="25.5" customHeight="1">
      <c r="B147" s="46"/>
      <c r="C147" s="233" t="s">
        <v>215</v>
      </c>
      <c r="D147" s="233" t="s">
        <v>159</v>
      </c>
      <c r="E147" s="234" t="s">
        <v>861</v>
      </c>
      <c r="F147" s="235" t="s">
        <v>862</v>
      </c>
      <c r="G147" s="236" t="s">
        <v>436</v>
      </c>
      <c r="H147" s="237">
        <v>1</v>
      </c>
      <c r="I147" s="238"/>
      <c r="J147" s="239">
        <f>ROUND(I147*H147,2)</f>
        <v>0</v>
      </c>
      <c r="K147" s="235" t="s">
        <v>163</v>
      </c>
      <c r="L147" s="72"/>
      <c r="M147" s="240" t="s">
        <v>21</v>
      </c>
      <c r="N147" s="241" t="s">
        <v>42</v>
      </c>
      <c r="O147" s="47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AR147" s="24" t="s">
        <v>197</v>
      </c>
      <c r="AT147" s="24" t="s">
        <v>159</v>
      </c>
      <c r="AU147" s="24" t="s">
        <v>81</v>
      </c>
      <c r="AY147" s="24" t="s">
        <v>156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79</v>
      </c>
      <c r="BK147" s="244">
        <f>ROUND(I147*H147,2)</f>
        <v>0</v>
      </c>
      <c r="BL147" s="24" t="s">
        <v>197</v>
      </c>
      <c r="BM147" s="24" t="s">
        <v>284</v>
      </c>
    </row>
    <row r="148" s="12" customFormat="1">
      <c r="B148" s="245"/>
      <c r="C148" s="246"/>
      <c r="D148" s="247" t="s">
        <v>165</v>
      </c>
      <c r="E148" s="248" t="s">
        <v>21</v>
      </c>
      <c r="F148" s="249" t="s">
        <v>79</v>
      </c>
      <c r="G148" s="246"/>
      <c r="H148" s="250">
        <v>1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165</v>
      </c>
      <c r="AU148" s="256" t="s">
        <v>81</v>
      </c>
      <c r="AV148" s="12" t="s">
        <v>81</v>
      </c>
      <c r="AW148" s="12" t="s">
        <v>35</v>
      </c>
      <c r="AX148" s="12" t="s">
        <v>79</v>
      </c>
      <c r="AY148" s="256" t="s">
        <v>156</v>
      </c>
    </row>
    <row r="149" s="1" customFormat="1" ht="38.25" customHeight="1">
      <c r="B149" s="46"/>
      <c r="C149" s="233" t="s">
        <v>281</v>
      </c>
      <c r="D149" s="233" t="s">
        <v>159</v>
      </c>
      <c r="E149" s="234" t="s">
        <v>863</v>
      </c>
      <c r="F149" s="235" t="s">
        <v>864</v>
      </c>
      <c r="G149" s="236" t="s">
        <v>436</v>
      </c>
      <c r="H149" s="237">
        <v>1</v>
      </c>
      <c r="I149" s="238"/>
      <c r="J149" s="239">
        <f>ROUND(I149*H149,2)</f>
        <v>0</v>
      </c>
      <c r="K149" s="235" t="s">
        <v>163</v>
      </c>
      <c r="L149" s="72"/>
      <c r="M149" s="240" t="s">
        <v>21</v>
      </c>
      <c r="N149" s="241" t="s">
        <v>42</v>
      </c>
      <c r="O149" s="47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AR149" s="24" t="s">
        <v>197</v>
      </c>
      <c r="AT149" s="24" t="s">
        <v>159</v>
      </c>
      <c r="AU149" s="24" t="s">
        <v>81</v>
      </c>
      <c r="AY149" s="24" t="s">
        <v>156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24" t="s">
        <v>79</v>
      </c>
      <c r="BK149" s="244">
        <f>ROUND(I149*H149,2)</f>
        <v>0</v>
      </c>
      <c r="BL149" s="24" t="s">
        <v>197</v>
      </c>
      <c r="BM149" s="24" t="s">
        <v>288</v>
      </c>
    </row>
    <row r="150" s="12" customFormat="1">
      <c r="B150" s="245"/>
      <c r="C150" s="246"/>
      <c r="D150" s="247" t="s">
        <v>165</v>
      </c>
      <c r="E150" s="248" t="s">
        <v>21</v>
      </c>
      <c r="F150" s="249" t="s">
        <v>79</v>
      </c>
      <c r="G150" s="246"/>
      <c r="H150" s="250">
        <v>1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165</v>
      </c>
      <c r="AU150" s="256" t="s">
        <v>81</v>
      </c>
      <c r="AV150" s="12" t="s">
        <v>81</v>
      </c>
      <c r="AW150" s="12" t="s">
        <v>35</v>
      </c>
      <c r="AX150" s="12" t="s">
        <v>79</v>
      </c>
      <c r="AY150" s="256" t="s">
        <v>156</v>
      </c>
    </row>
    <row r="151" s="1" customFormat="1" ht="16.5" customHeight="1">
      <c r="B151" s="46"/>
      <c r="C151" s="233" t="s">
        <v>225</v>
      </c>
      <c r="D151" s="233" t="s">
        <v>159</v>
      </c>
      <c r="E151" s="234" t="s">
        <v>865</v>
      </c>
      <c r="F151" s="235" t="s">
        <v>866</v>
      </c>
      <c r="G151" s="236" t="s">
        <v>351</v>
      </c>
      <c r="H151" s="237">
        <v>300</v>
      </c>
      <c r="I151" s="238"/>
      <c r="J151" s="239">
        <f>ROUND(I151*H151,2)</f>
        <v>0</v>
      </c>
      <c r="K151" s="235" t="s">
        <v>326</v>
      </c>
      <c r="L151" s="72"/>
      <c r="M151" s="240" t="s">
        <v>21</v>
      </c>
      <c r="N151" s="241" t="s">
        <v>42</v>
      </c>
      <c r="O151" s="47"/>
      <c r="P151" s="242">
        <f>O151*H151</f>
        <v>0</v>
      </c>
      <c r="Q151" s="242">
        <v>0</v>
      </c>
      <c r="R151" s="242">
        <f>Q151*H151</f>
        <v>0</v>
      </c>
      <c r="S151" s="242">
        <v>0.0070000000000000001</v>
      </c>
      <c r="T151" s="243">
        <f>S151*H151</f>
        <v>2.1000000000000001</v>
      </c>
      <c r="AR151" s="24" t="s">
        <v>197</v>
      </c>
      <c r="AT151" s="24" t="s">
        <v>159</v>
      </c>
      <c r="AU151" s="24" t="s">
        <v>81</v>
      </c>
      <c r="AY151" s="24" t="s">
        <v>156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79</v>
      </c>
      <c r="BK151" s="244">
        <f>ROUND(I151*H151,2)</f>
        <v>0</v>
      </c>
      <c r="BL151" s="24" t="s">
        <v>197</v>
      </c>
      <c r="BM151" s="24" t="s">
        <v>295</v>
      </c>
    </row>
    <row r="152" s="13" customFormat="1">
      <c r="B152" s="257"/>
      <c r="C152" s="258"/>
      <c r="D152" s="247" t="s">
        <v>165</v>
      </c>
      <c r="E152" s="259" t="s">
        <v>21</v>
      </c>
      <c r="F152" s="260" t="s">
        <v>867</v>
      </c>
      <c r="G152" s="258"/>
      <c r="H152" s="259" t="s">
        <v>21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165</v>
      </c>
      <c r="AU152" s="266" t="s">
        <v>81</v>
      </c>
      <c r="AV152" s="13" t="s">
        <v>79</v>
      </c>
      <c r="AW152" s="13" t="s">
        <v>35</v>
      </c>
      <c r="AX152" s="13" t="s">
        <v>71</v>
      </c>
      <c r="AY152" s="266" t="s">
        <v>156</v>
      </c>
    </row>
    <row r="153" s="12" customFormat="1">
      <c r="B153" s="245"/>
      <c r="C153" s="246"/>
      <c r="D153" s="247" t="s">
        <v>165</v>
      </c>
      <c r="E153" s="248" t="s">
        <v>21</v>
      </c>
      <c r="F153" s="249" t="s">
        <v>868</v>
      </c>
      <c r="G153" s="246"/>
      <c r="H153" s="250">
        <v>300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165</v>
      </c>
      <c r="AU153" s="256" t="s">
        <v>81</v>
      </c>
      <c r="AV153" s="12" t="s">
        <v>81</v>
      </c>
      <c r="AW153" s="12" t="s">
        <v>35</v>
      </c>
      <c r="AX153" s="12" t="s">
        <v>79</v>
      </c>
      <c r="AY153" s="256" t="s">
        <v>156</v>
      </c>
    </row>
    <row r="154" s="1" customFormat="1" ht="25.5" customHeight="1">
      <c r="B154" s="46"/>
      <c r="C154" s="233" t="s">
        <v>292</v>
      </c>
      <c r="D154" s="233" t="s">
        <v>159</v>
      </c>
      <c r="E154" s="234" t="s">
        <v>869</v>
      </c>
      <c r="F154" s="235" t="s">
        <v>870</v>
      </c>
      <c r="G154" s="236" t="s">
        <v>351</v>
      </c>
      <c r="H154" s="237">
        <v>300</v>
      </c>
      <c r="I154" s="238"/>
      <c r="J154" s="239">
        <f>ROUND(I154*H154,2)</f>
        <v>0</v>
      </c>
      <c r="K154" s="235" t="s">
        <v>326</v>
      </c>
      <c r="L154" s="72"/>
      <c r="M154" s="240" t="s">
        <v>21</v>
      </c>
      <c r="N154" s="241" t="s">
        <v>42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197</v>
      </c>
      <c r="AT154" s="24" t="s">
        <v>159</v>
      </c>
      <c r="AU154" s="24" t="s">
        <v>81</v>
      </c>
      <c r="AY154" s="24" t="s">
        <v>156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79</v>
      </c>
      <c r="BK154" s="244">
        <f>ROUND(I154*H154,2)</f>
        <v>0</v>
      </c>
      <c r="BL154" s="24" t="s">
        <v>197</v>
      </c>
      <c r="BM154" s="24" t="s">
        <v>299</v>
      </c>
    </row>
    <row r="155" s="12" customFormat="1">
      <c r="B155" s="245"/>
      <c r="C155" s="246"/>
      <c r="D155" s="247" t="s">
        <v>165</v>
      </c>
      <c r="E155" s="248" t="s">
        <v>21</v>
      </c>
      <c r="F155" s="249" t="s">
        <v>871</v>
      </c>
      <c r="G155" s="246"/>
      <c r="H155" s="250">
        <v>300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165</v>
      </c>
      <c r="AU155" s="256" t="s">
        <v>81</v>
      </c>
      <c r="AV155" s="12" t="s">
        <v>81</v>
      </c>
      <c r="AW155" s="12" t="s">
        <v>35</v>
      </c>
      <c r="AX155" s="12" t="s">
        <v>79</v>
      </c>
      <c r="AY155" s="256" t="s">
        <v>156</v>
      </c>
    </row>
    <row r="156" s="1" customFormat="1" ht="16.5" customHeight="1">
      <c r="B156" s="46"/>
      <c r="C156" s="270" t="s">
        <v>229</v>
      </c>
      <c r="D156" s="270" t="s">
        <v>386</v>
      </c>
      <c r="E156" s="271" t="s">
        <v>872</v>
      </c>
      <c r="F156" s="272" t="s">
        <v>873</v>
      </c>
      <c r="G156" s="273" t="s">
        <v>325</v>
      </c>
      <c r="H156" s="274">
        <v>5.04</v>
      </c>
      <c r="I156" s="275"/>
      <c r="J156" s="276">
        <f>ROUND(I156*H156,2)</f>
        <v>0</v>
      </c>
      <c r="K156" s="272" t="s">
        <v>326</v>
      </c>
      <c r="L156" s="277"/>
      <c r="M156" s="278" t="s">
        <v>21</v>
      </c>
      <c r="N156" s="279" t="s">
        <v>42</v>
      </c>
      <c r="O156" s="47"/>
      <c r="P156" s="242">
        <f>O156*H156</f>
        <v>0</v>
      </c>
      <c r="Q156" s="242">
        <v>0.55000000000000004</v>
      </c>
      <c r="R156" s="242">
        <f>Q156*H156</f>
        <v>2.7720000000000002</v>
      </c>
      <c r="S156" s="242">
        <v>0</v>
      </c>
      <c r="T156" s="243">
        <f>S156*H156</f>
        <v>0</v>
      </c>
      <c r="AR156" s="24" t="s">
        <v>241</v>
      </c>
      <c r="AT156" s="24" t="s">
        <v>386</v>
      </c>
      <c r="AU156" s="24" t="s">
        <v>81</v>
      </c>
      <c r="AY156" s="24" t="s">
        <v>156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79</v>
      </c>
      <c r="BK156" s="244">
        <f>ROUND(I156*H156,2)</f>
        <v>0</v>
      </c>
      <c r="BL156" s="24" t="s">
        <v>197</v>
      </c>
      <c r="BM156" s="24" t="s">
        <v>437</v>
      </c>
    </row>
    <row r="157" s="13" customFormat="1">
      <c r="B157" s="257"/>
      <c r="C157" s="258"/>
      <c r="D157" s="247" t="s">
        <v>165</v>
      </c>
      <c r="E157" s="259" t="s">
        <v>21</v>
      </c>
      <c r="F157" s="260" t="s">
        <v>874</v>
      </c>
      <c r="G157" s="258"/>
      <c r="H157" s="259" t="s">
        <v>21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165</v>
      </c>
      <c r="AU157" s="266" t="s">
        <v>81</v>
      </c>
      <c r="AV157" s="13" t="s">
        <v>79</v>
      </c>
      <c r="AW157" s="13" t="s">
        <v>35</v>
      </c>
      <c r="AX157" s="13" t="s">
        <v>71</v>
      </c>
      <c r="AY157" s="266" t="s">
        <v>156</v>
      </c>
    </row>
    <row r="158" s="12" customFormat="1">
      <c r="B158" s="245"/>
      <c r="C158" s="246"/>
      <c r="D158" s="247" t="s">
        <v>165</v>
      </c>
      <c r="E158" s="248" t="s">
        <v>21</v>
      </c>
      <c r="F158" s="249" t="s">
        <v>875</v>
      </c>
      <c r="G158" s="246"/>
      <c r="H158" s="250">
        <v>2.3999999999999999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165</v>
      </c>
      <c r="AU158" s="256" t="s">
        <v>81</v>
      </c>
      <c r="AV158" s="12" t="s">
        <v>81</v>
      </c>
      <c r="AW158" s="12" t="s">
        <v>35</v>
      </c>
      <c r="AX158" s="12" t="s">
        <v>71</v>
      </c>
      <c r="AY158" s="256" t="s">
        <v>156</v>
      </c>
    </row>
    <row r="159" s="12" customFormat="1">
      <c r="B159" s="245"/>
      <c r="C159" s="246"/>
      <c r="D159" s="247" t="s">
        <v>165</v>
      </c>
      <c r="E159" s="248" t="s">
        <v>21</v>
      </c>
      <c r="F159" s="249" t="s">
        <v>876</v>
      </c>
      <c r="G159" s="246"/>
      <c r="H159" s="250">
        <v>2.6400000000000001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165</v>
      </c>
      <c r="AU159" s="256" t="s">
        <v>81</v>
      </c>
      <c r="AV159" s="12" t="s">
        <v>81</v>
      </c>
      <c r="AW159" s="12" t="s">
        <v>35</v>
      </c>
      <c r="AX159" s="12" t="s">
        <v>71</v>
      </c>
      <c r="AY159" s="256" t="s">
        <v>156</v>
      </c>
    </row>
    <row r="160" s="1" customFormat="1" ht="16.5" customHeight="1">
      <c r="B160" s="46"/>
      <c r="C160" s="233" t="s">
        <v>407</v>
      </c>
      <c r="D160" s="233" t="s">
        <v>159</v>
      </c>
      <c r="E160" s="234" t="s">
        <v>877</v>
      </c>
      <c r="F160" s="235" t="s">
        <v>878</v>
      </c>
      <c r="G160" s="236" t="s">
        <v>487</v>
      </c>
      <c r="H160" s="237">
        <v>3.2440000000000002</v>
      </c>
      <c r="I160" s="238"/>
      <c r="J160" s="239">
        <f>ROUND(I160*H160,2)</f>
        <v>0</v>
      </c>
      <c r="K160" s="235" t="s">
        <v>326</v>
      </c>
      <c r="L160" s="72"/>
      <c r="M160" s="240" t="s">
        <v>21</v>
      </c>
      <c r="N160" s="241" t="s">
        <v>42</v>
      </c>
      <c r="O160" s="47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AR160" s="24" t="s">
        <v>197</v>
      </c>
      <c r="AT160" s="24" t="s">
        <v>159</v>
      </c>
      <c r="AU160" s="24" t="s">
        <v>81</v>
      </c>
      <c r="AY160" s="24" t="s">
        <v>156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79</v>
      </c>
      <c r="BK160" s="244">
        <f>ROUND(I160*H160,2)</f>
        <v>0</v>
      </c>
      <c r="BL160" s="24" t="s">
        <v>197</v>
      </c>
      <c r="BM160" s="24" t="s">
        <v>443</v>
      </c>
    </row>
    <row r="161" s="1" customFormat="1" ht="16.5" customHeight="1">
      <c r="B161" s="46"/>
      <c r="C161" s="270" t="s">
        <v>232</v>
      </c>
      <c r="D161" s="270" t="s">
        <v>386</v>
      </c>
      <c r="E161" s="271" t="s">
        <v>872</v>
      </c>
      <c r="F161" s="272" t="s">
        <v>873</v>
      </c>
      <c r="G161" s="273" t="s">
        <v>325</v>
      </c>
      <c r="H161" s="274">
        <v>0.83999999999999997</v>
      </c>
      <c r="I161" s="275"/>
      <c r="J161" s="276">
        <f>ROUND(I161*H161,2)</f>
        <v>0</v>
      </c>
      <c r="K161" s="272" t="s">
        <v>326</v>
      </c>
      <c r="L161" s="277"/>
      <c r="M161" s="278" t="s">
        <v>21</v>
      </c>
      <c r="N161" s="279" t="s">
        <v>42</v>
      </c>
      <c r="O161" s="47"/>
      <c r="P161" s="242">
        <f>O161*H161</f>
        <v>0</v>
      </c>
      <c r="Q161" s="242">
        <v>0.55000000000000004</v>
      </c>
      <c r="R161" s="242">
        <f>Q161*H161</f>
        <v>0.46200000000000002</v>
      </c>
      <c r="S161" s="242">
        <v>0</v>
      </c>
      <c r="T161" s="243">
        <f>S161*H161</f>
        <v>0</v>
      </c>
      <c r="AR161" s="24" t="s">
        <v>241</v>
      </c>
      <c r="AT161" s="24" t="s">
        <v>386</v>
      </c>
      <c r="AU161" s="24" t="s">
        <v>81</v>
      </c>
      <c r="AY161" s="24" t="s">
        <v>156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79</v>
      </c>
      <c r="BK161" s="244">
        <f>ROUND(I161*H161,2)</f>
        <v>0</v>
      </c>
      <c r="BL161" s="24" t="s">
        <v>197</v>
      </c>
      <c r="BM161" s="24" t="s">
        <v>446</v>
      </c>
    </row>
    <row r="162" s="13" customFormat="1">
      <c r="B162" s="257"/>
      <c r="C162" s="258"/>
      <c r="D162" s="247" t="s">
        <v>165</v>
      </c>
      <c r="E162" s="259" t="s">
        <v>21</v>
      </c>
      <c r="F162" s="260" t="s">
        <v>879</v>
      </c>
      <c r="G162" s="258"/>
      <c r="H162" s="259" t="s">
        <v>21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165</v>
      </c>
      <c r="AU162" s="266" t="s">
        <v>81</v>
      </c>
      <c r="AV162" s="13" t="s">
        <v>79</v>
      </c>
      <c r="AW162" s="13" t="s">
        <v>35</v>
      </c>
      <c r="AX162" s="13" t="s">
        <v>71</v>
      </c>
      <c r="AY162" s="266" t="s">
        <v>156</v>
      </c>
    </row>
    <row r="163" s="12" customFormat="1">
      <c r="B163" s="245"/>
      <c r="C163" s="246"/>
      <c r="D163" s="247" t="s">
        <v>165</v>
      </c>
      <c r="E163" s="248" t="s">
        <v>21</v>
      </c>
      <c r="F163" s="249" t="s">
        <v>880</v>
      </c>
      <c r="G163" s="246"/>
      <c r="H163" s="250">
        <v>0.40000000000000002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165</v>
      </c>
      <c r="AU163" s="256" t="s">
        <v>81</v>
      </c>
      <c r="AV163" s="12" t="s">
        <v>81</v>
      </c>
      <c r="AW163" s="12" t="s">
        <v>35</v>
      </c>
      <c r="AX163" s="12" t="s">
        <v>71</v>
      </c>
      <c r="AY163" s="256" t="s">
        <v>156</v>
      </c>
    </row>
    <row r="164" s="12" customFormat="1">
      <c r="B164" s="245"/>
      <c r="C164" s="246"/>
      <c r="D164" s="247" t="s">
        <v>165</v>
      </c>
      <c r="E164" s="248" t="s">
        <v>21</v>
      </c>
      <c r="F164" s="249" t="s">
        <v>881</v>
      </c>
      <c r="G164" s="246"/>
      <c r="H164" s="250">
        <v>0.44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165</v>
      </c>
      <c r="AU164" s="256" t="s">
        <v>81</v>
      </c>
      <c r="AV164" s="12" t="s">
        <v>81</v>
      </c>
      <c r="AW164" s="12" t="s">
        <v>35</v>
      </c>
      <c r="AX164" s="12" t="s">
        <v>71</v>
      </c>
      <c r="AY164" s="256" t="s">
        <v>156</v>
      </c>
    </row>
    <row r="165" s="1" customFormat="1" ht="25.5" customHeight="1">
      <c r="B165" s="46"/>
      <c r="C165" s="233" t="s">
        <v>451</v>
      </c>
      <c r="D165" s="233" t="s">
        <v>159</v>
      </c>
      <c r="E165" s="234" t="s">
        <v>882</v>
      </c>
      <c r="F165" s="235" t="s">
        <v>883</v>
      </c>
      <c r="G165" s="236" t="s">
        <v>351</v>
      </c>
      <c r="H165" s="237">
        <v>30</v>
      </c>
      <c r="I165" s="238"/>
      <c r="J165" s="239">
        <f>ROUND(I165*H165,2)</f>
        <v>0</v>
      </c>
      <c r="K165" s="235" t="s">
        <v>326</v>
      </c>
      <c r="L165" s="72"/>
      <c r="M165" s="240" t="s">
        <v>21</v>
      </c>
      <c r="N165" s="241" t="s">
        <v>42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197</v>
      </c>
      <c r="AT165" s="24" t="s">
        <v>159</v>
      </c>
      <c r="AU165" s="24" t="s">
        <v>81</v>
      </c>
      <c r="AY165" s="24" t="s">
        <v>156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79</v>
      </c>
      <c r="BK165" s="244">
        <f>ROUND(I165*H165,2)</f>
        <v>0</v>
      </c>
      <c r="BL165" s="24" t="s">
        <v>197</v>
      </c>
      <c r="BM165" s="24" t="s">
        <v>454</v>
      </c>
    </row>
    <row r="166" s="12" customFormat="1">
      <c r="B166" s="245"/>
      <c r="C166" s="246"/>
      <c r="D166" s="247" t="s">
        <v>165</v>
      </c>
      <c r="E166" s="248" t="s">
        <v>21</v>
      </c>
      <c r="F166" s="249" t="s">
        <v>884</v>
      </c>
      <c r="G166" s="246"/>
      <c r="H166" s="250">
        <v>18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165</v>
      </c>
      <c r="AU166" s="256" t="s">
        <v>81</v>
      </c>
      <c r="AV166" s="12" t="s">
        <v>81</v>
      </c>
      <c r="AW166" s="12" t="s">
        <v>35</v>
      </c>
      <c r="AX166" s="12" t="s">
        <v>71</v>
      </c>
      <c r="AY166" s="256" t="s">
        <v>156</v>
      </c>
    </row>
    <row r="167" s="12" customFormat="1">
      <c r="B167" s="245"/>
      <c r="C167" s="246"/>
      <c r="D167" s="247" t="s">
        <v>165</v>
      </c>
      <c r="E167" s="248" t="s">
        <v>21</v>
      </c>
      <c r="F167" s="249" t="s">
        <v>885</v>
      </c>
      <c r="G167" s="246"/>
      <c r="H167" s="250">
        <v>12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165</v>
      </c>
      <c r="AU167" s="256" t="s">
        <v>81</v>
      </c>
      <c r="AV167" s="12" t="s">
        <v>81</v>
      </c>
      <c r="AW167" s="12" t="s">
        <v>35</v>
      </c>
      <c r="AX167" s="12" t="s">
        <v>71</v>
      </c>
      <c r="AY167" s="256" t="s">
        <v>156</v>
      </c>
    </row>
    <row r="168" s="1" customFormat="1" ht="16.5" customHeight="1">
      <c r="B168" s="46"/>
      <c r="C168" s="270" t="s">
        <v>235</v>
      </c>
      <c r="D168" s="270" t="s">
        <v>386</v>
      </c>
      <c r="E168" s="271" t="s">
        <v>886</v>
      </c>
      <c r="F168" s="272" t="s">
        <v>887</v>
      </c>
      <c r="G168" s="273" t="s">
        <v>325</v>
      </c>
      <c r="H168" s="274">
        <v>0.33000000000000002</v>
      </c>
      <c r="I168" s="275"/>
      <c r="J168" s="276">
        <f>ROUND(I168*H168,2)</f>
        <v>0</v>
      </c>
      <c r="K168" s="272" t="s">
        <v>163</v>
      </c>
      <c r="L168" s="277"/>
      <c r="M168" s="278" t="s">
        <v>21</v>
      </c>
      <c r="N168" s="279" t="s">
        <v>42</v>
      </c>
      <c r="O168" s="47"/>
      <c r="P168" s="242">
        <f>O168*H168</f>
        <v>0</v>
      </c>
      <c r="Q168" s="242">
        <v>0.55000000000000004</v>
      </c>
      <c r="R168" s="242">
        <f>Q168*H168</f>
        <v>0.18150000000000002</v>
      </c>
      <c r="S168" s="242">
        <v>0</v>
      </c>
      <c r="T168" s="243">
        <f>S168*H168</f>
        <v>0</v>
      </c>
      <c r="AR168" s="24" t="s">
        <v>241</v>
      </c>
      <c r="AT168" s="24" t="s">
        <v>386</v>
      </c>
      <c r="AU168" s="24" t="s">
        <v>81</v>
      </c>
      <c r="AY168" s="24" t="s">
        <v>156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79</v>
      </c>
      <c r="BK168" s="244">
        <f>ROUND(I168*H168,2)</f>
        <v>0</v>
      </c>
      <c r="BL168" s="24" t="s">
        <v>197</v>
      </c>
      <c r="BM168" s="24" t="s">
        <v>457</v>
      </c>
    </row>
    <row r="169" s="12" customFormat="1">
      <c r="B169" s="245"/>
      <c r="C169" s="246"/>
      <c r="D169" s="247" t="s">
        <v>165</v>
      </c>
      <c r="E169" s="248" t="s">
        <v>21</v>
      </c>
      <c r="F169" s="249" t="s">
        <v>888</v>
      </c>
      <c r="G169" s="246"/>
      <c r="H169" s="250">
        <v>0.33000000000000002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165</v>
      </c>
      <c r="AU169" s="256" t="s">
        <v>81</v>
      </c>
      <c r="AV169" s="12" t="s">
        <v>81</v>
      </c>
      <c r="AW169" s="12" t="s">
        <v>35</v>
      </c>
      <c r="AX169" s="12" t="s">
        <v>79</v>
      </c>
      <c r="AY169" s="256" t="s">
        <v>156</v>
      </c>
    </row>
    <row r="170" s="1" customFormat="1" ht="16.5" customHeight="1">
      <c r="B170" s="46"/>
      <c r="C170" s="270" t="s">
        <v>458</v>
      </c>
      <c r="D170" s="270" t="s">
        <v>386</v>
      </c>
      <c r="E170" s="271" t="s">
        <v>889</v>
      </c>
      <c r="F170" s="272" t="s">
        <v>890</v>
      </c>
      <c r="G170" s="273" t="s">
        <v>325</v>
      </c>
      <c r="H170" s="274">
        <v>1.1000000000000001</v>
      </c>
      <c r="I170" s="275"/>
      <c r="J170" s="276">
        <f>ROUND(I170*H170,2)</f>
        <v>0</v>
      </c>
      <c r="K170" s="272" t="s">
        <v>163</v>
      </c>
      <c r="L170" s="277"/>
      <c r="M170" s="278" t="s">
        <v>21</v>
      </c>
      <c r="N170" s="279" t="s">
        <v>42</v>
      </c>
      <c r="O170" s="47"/>
      <c r="P170" s="242">
        <f>O170*H170</f>
        <v>0</v>
      </c>
      <c r="Q170" s="242">
        <v>0.55000000000000004</v>
      </c>
      <c r="R170" s="242">
        <f>Q170*H170</f>
        <v>0.60500000000000009</v>
      </c>
      <c r="S170" s="242">
        <v>0</v>
      </c>
      <c r="T170" s="243">
        <f>S170*H170</f>
        <v>0</v>
      </c>
      <c r="AR170" s="24" t="s">
        <v>241</v>
      </c>
      <c r="AT170" s="24" t="s">
        <v>386</v>
      </c>
      <c r="AU170" s="24" t="s">
        <v>81</v>
      </c>
      <c r="AY170" s="24" t="s">
        <v>156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79</v>
      </c>
      <c r="BK170" s="244">
        <f>ROUND(I170*H170,2)</f>
        <v>0</v>
      </c>
      <c r="BL170" s="24" t="s">
        <v>197</v>
      </c>
      <c r="BM170" s="24" t="s">
        <v>461</v>
      </c>
    </row>
    <row r="171" s="12" customFormat="1">
      <c r="B171" s="245"/>
      <c r="C171" s="246"/>
      <c r="D171" s="247" t="s">
        <v>165</v>
      </c>
      <c r="E171" s="248" t="s">
        <v>21</v>
      </c>
      <c r="F171" s="249" t="s">
        <v>891</v>
      </c>
      <c r="G171" s="246"/>
      <c r="H171" s="250">
        <v>1.1000000000000001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165</v>
      </c>
      <c r="AU171" s="256" t="s">
        <v>81</v>
      </c>
      <c r="AV171" s="12" t="s">
        <v>81</v>
      </c>
      <c r="AW171" s="12" t="s">
        <v>35</v>
      </c>
      <c r="AX171" s="12" t="s">
        <v>79</v>
      </c>
      <c r="AY171" s="256" t="s">
        <v>156</v>
      </c>
    </row>
    <row r="172" s="1" customFormat="1" ht="16.5" customHeight="1">
      <c r="B172" s="46"/>
      <c r="C172" s="233" t="s">
        <v>241</v>
      </c>
      <c r="D172" s="233" t="s">
        <v>159</v>
      </c>
      <c r="E172" s="234" t="s">
        <v>892</v>
      </c>
      <c r="F172" s="235" t="s">
        <v>893</v>
      </c>
      <c r="G172" s="236" t="s">
        <v>487</v>
      </c>
      <c r="H172" s="237">
        <v>60</v>
      </c>
      <c r="I172" s="238"/>
      <c r="J172" s="239">
        <f>ROUND(I172*H172,2)</f>
        <v>0</v>
      </c>
      <c r="K172" s="235" t="s">
        <v>163</v>
      </c>
      <c r="L172" s="72"/>
      <c r="M172" s="240" t="s">
        <v>21</v>
      </c>
      <c r="N172" s="241" t="s">
        <v>42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197</v>
      </c>
      <c r="AT172" s="24" t="s">
        <v>159</v>
      </c>
      <c r="AU172" s="24" t="s">
        <v>81</v>
      </c>
      <c r="AY172" s="24" t="s">
        <v>156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79</v>
      </c>
      <c r="BK172" s="244">
        <f>ROUND(I172*H172,2)</f>
        <v>0</v>
      </c>
      <c r="BL172" s="24" t="s">
        <v>197</v>
      </c>
      <c r="BM172" s="24" t="s">
        <v>464</v>
      </c>
    </row>
    <row r="173" s="12" customFormat="1">
      <c r="B173" s="245"/>
      <c r="C173" s="246"/>
      <c r="D173" s="247" t="s">
        <v>165</v>
      </c>
      <c r="E173" s="248" t="s">
        <v>21</v>
      </c>
      <c r="F173" s="249" t="s">
        <v>894</v>
      </c>
      <c r="G173" s="246"/>
      <c r="H173" s="250">
        <v>60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165</v>
      </c>
      <c r="AU173" s="256" t="s">
        <v>81</v>
      </c>
      <c r="AV173" s="12" t="s">
        <v>81</v>
      </c>
      <c r="AW173" s="12" t="s">
        <v>35</v>
      </c>
      <c r="AX173" s="12" t="s">
        <v>79</v>
      </c>
      <c r="AY173" s="256" t="s">
        <v>156</v>
      </c>
    </row>
    <row r="174" s="1" customFormat="1" ht="16.5" customHeight="1">
      <c r="B174" s="46"/>
      <c r="C174" s="233" t="s">
        <v>467</v>
      </c>
      <c r="D174" s="233" t="s">
        <v>159</v>
      </c>
      <c r="E174" s="234" t="s">
        <v>895</v>
      </c>
      <c r="F174" s="235" t="s">
        <v>896</v>
      </c>
      <c r="G174" s="236" t="s">
        <v>325</v>
      </c>
      <c r="H174" s="237">
        <v>4.29</v>
      </c>
      <c r="I174" s="238"/>
      <c r="J174" s="239">
        <f>ROUND(I174*H174,2)</f>
        <v>0</v>
      </c>
      <c r="K174" s="235" t="s">
        <v>326</v>
      </c>
      <c r="L174" s="72"/>
      <c r="M174" s="240" t="s">
        <v>21</v>
      </c>
      <c r="N174" s="241" t="s">
        <v>42</v>
      </c>
      <c r="O174" s="47"/>
      <c r="P174" s="242">
        <f>O174*H174</f>
        <v>0</v>
      </c>
      <c r="Q174" s="242">
        <v>0.023369999999999998</v>
      </c>
      <c r="R174" s="242">
        <f>Q174*H174</f>
        <v>0.10025729999999999</v>
      </c>
      <c r="S174" s="242">
        <v>0</v>
      </c>
      <c r="T174" s="243">
        <f>S174*H174</f>
        <v>0</v>
      </c>
      <c r="AR174" s="24" t="s">
        <v>197</v>
      </c>
      <c r="AT174" s="24" t="s">
        <v>159</v>
      </c>
      <c r="AU174" s="24" t="s">
        <v>81</v>
      </c>
      <c r="AY174" s="24" t="s">
        <v>156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24" t="s">
        <v>79</v>
      </c>
      <c r="BK174" s="244">
        <f>ROUND(I174*H174,2)</f>
        <v>0</v>
      </c>
      <c r="BL174" s="24" t="s">
        <v>197</v>
      </c>
      <c r="BM174" s="24" t="s">
        <v>470</v>
      </c>
    </row>
    <row r="175" s="12" customFormat="1">
      <c r="B175" s="245"/>
      <c r="C175" s="246"/>
      <c r="D175" s="247" t="s">
        <v>165</v>
      </c>
      <c r="E175" s="248" t="s">
        <v>21</v>
      </c>
      <c r="F175" s="249" t="s">
        <v>897</v>
      </c>
      <c r="G175" s="246"/>
      <c r="H175" s="250">
        <v>4.29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165</v>
      </c>
      <c r="AU175" s="256" t="s">
        <v>81</v>
      </c>
      <c r="AV175" s="12" t="s">
        <v>81</v>
      </c>
      <c r="AW175" s="12" t="s">
        <v>35</v>
      </c>
      <c r="AX175" s="12" t="s">
        <v>79</v>
      </c>
      <c r="AY175" s="256" t="s">
        <v>156</v>
      </c>
    </row>
    <row r="176" s="1" customFormat="1" ht="16.5" customHeight="1">
      <c r="B176" s="46"/>
      <c r="C176" s="233" t="s">
        <v>246</v>
      </c>
      <c r="D176" s="233" t="s">
        <v>159</v>
      </c>
      <c r="E176" s="234" t="s">
        <v>898</v>
      </c>
      <c r="F176" s="235" t="s">
        <v>899</v>
      </c>
      <c r="G176" s="236" t="s">
        <v>688</v>
      </c>
      <c r="H176" s="291"/>
      <c r="I176" s="238"/>
      <c r="J176" s="239">
        <f>ROUND(I176*H176,2)</f>
        <v>0</v>
      </c>
      <c r="K176" s="235" t="s">
        <v>326</v>
      </c>
      <c r="L176" s="72"/>
      <c r="M176" s="240" t="s">
        <v>21</v>
      </c>
      <c r="N176" s="241" t="s">
        <v>42</v>
      </c>
      <c r="O176" s="47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AR176" s="24" t="s">
        <v>197</v>
      </c>
      <c r="AT176" s="24" t="s">
        <v>159</v>
      </c>
      <c r="AU176" s="24" t="s">
        <v>81</v>
      </c>
      <c r="AY176" s="24" t="s">
        <v>156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24" t="s">
        <v>79</v>
      </c>
      <c r="BK176" s="244">
        <f>ROUND(I176*H176,2)</f>
        <v>0</v>
      </c>
      <c r="BL176" s="24" t="s">
        <v>197</v>
      </c>
      <c r="BM176" s="24" t="s">
        <v>474</v>
      </c>
    </row>
    <row r="177" s="11" customFormat="1" ht="29.88" customHeight="1">
      <c r="B177" s="217"/>
      <c r="C177" s="218"/>
      <c r="D177" s="219" t="s">
        <v>70</v>
      </c>
      <c r="E177" s="231" t="s">
        <v>665</v>
      </c>
      <c r="F177" s="231" t="s">
        <v>666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SUM(P178:P212)</f>
        <v>0</v>
      </c>
      <c r="Q177" s="225"/>
      <c r="R177" s="226">
        <f>SUM(R178:R212)</f>
        <v>0.58530199999999999</v>
      </c>
      <c r="S177" s="225"/>
      <c r="T177" s="227">
        <f>SUM(T178:T212)</f>
        <v>0.55902599999999991</v>
      </c>
      <c r="AR177" s="228" t="s">
        <v>81</v>
      </c>
      <c r="AT177" s="229" t="s">
        <v>70</v>
      </c>
      <c r="AU177" s="229" t="s">
        <v>79</v>
      </c>
      <c r="AY177" s="228" t="s">
        <v>156</v>
      </c>
      <c r="BK177" s="230">
        <f>SUM(BK178:BK212)</f>
        <v>0</v>
      </c>
    </row>
    <row r="178" s="1" customFormat="1" ht="38.25" customHeight="1">
      <c r="B178" s="46"/>
      <c r="C178" s="233" t="s">
        <v>475</v>
      </c>
      <c r="D178" s="233" t="s">
        <v>159</v>
      </c>
      <c r="E178" s="234" t="s">
        <v>900</v>
      </c>
      <c r="F178" s="235" t="s">
        <v>901</v>
      </c>
      <c r="G178" s="236" t="s">
        <v>436</v>
      </c>
      <c r="H178" s="237">
        <v>2</v>
      </c>
      <c r="I178" s="238"/>
      <c r="J178" s="239">
        <f>ROUND(I178*H178,2)</f>
        <v>0</v>
      </c>
      <c r="K178" s="235" t="s">
        <v>163</v>
      </c>
      <c r="L178" s="72"/>
      <c r="M178" s="240" t="s">
        <v>21</v>
      </c>
      <c r="N178" s="241" t="s">
        <v>42</v>
      </c>
      <c r="O178" s="47"/>
      <c r="P178" s="242">
        <f>O178*H178</f>
        <v>0</v>
      </c>
      <c r="Q178" s="242">
        <v>0.0090600000000000003</v>
      </c>
      <c r="R178" s="242">
        <f>Q178*H178</f>
        <v>0.018120000000000001</v>
      </c>
      <c r="S178" s="242">
        <v>0</v>
      </c>
      <c r="T178" s="243">
        <f>S178*H178</f>
        <v>0</v>
      </c>
      <c r="AR178" s="24" t="s">
        <v>197</v>
      </c>
      <c r="AT178" s="24" t="s">
        <v>159</v>
      </c>
      <c r="AU178" s="24" t="s">
        <v>81</v>
      </c>
      <c r="AY178" s="24" t="s">
        <v>156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79</v>
      </c>
      <c r="BK178" s="244">
        <f>ROUND(I178*H178,2)</f>
        <v>0</v>
      </c>
      <c r="BL178" s="24" t="s">
        <v>197</v>
      </c>
      <c r="BM178" s="24" t="s">
        <v>478</v>
      </c>
    </row>
    <row r="179" s="12" customFormat="1">
      <c r="B179" s="245"/>
      <c r="C179" s="246"/>
      <c r="D179" s="247" t="s">
        <v>165</v>
      </c>
      <c r="E179" s="248" t="s">
        <v>21</v>
      </c>
      <c r="F179" s="249" t="s">
        <v>81</v>
      </c>
      <c r="G179" s="246"/>
      <c r="H179" s="250">
        <v>2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165</v>
      </c>
      <c r="AU179" s="256" t="s">
        <v>81</v>
      </c>
      <c r="AV179" s="12" t="s">
        <v>81</v>
      </c>
      <c r="AW179" s="12" t="s">
        <v>35</v>
      </c>
      <c r="AX179" s="12" t="s">
        <v>79</v>
      </c>
      <c r="AY179" s="256" t="s">
        <v>156</v>
      </c>
    </row>
    <row r="180" s="1" customFormat="1" ht="25.5" customHeight="1">
      <c r="B180" s="46"/>
      <c r="C180" s="233" t="s">
        <v>250</v>
      </c>
      <c r="D180" s="233" t="s">
        <v>159</v>
      </c>
      <c r="E180" s="234" t="s">
        <v>902</v>
      </c>
      <c r="F180" s="235" t="s">
        <v>903</v>
      </c>
      <c r="G180" s="236" t="s">
        <v>487</v>
      </c>
      <c r="H180" s="237">
        <v>12.4</v>
      </c>
      <c r="I180" s="238"/>
      <c r="J180" s="239">
        <f>ROUND(I180*H180,2)</f>
        <v>0</v>
      </c>
      <c r="K180" s="235" t="s">
        <v>326</v>
      </c>
      <c r="L180" s="72"/>
      <c r="M180" s="240" t="s">
        <v>21</v>
      </c>
      <c r="N180" s="241" t="s">
        <v>42</v>
      </c>
      <c r="O180" s="47"/>
      <c r="P180" s="242">
        <f>O180*H180</f>
        <v>0</v>
      </c>
      <c r="Q180" s="242">
        <v>0.0039300000000000003</v>
      </c>
      <c r="R180" s="242">
        <f>Q180*H180</f>
        <v>0.048732000000000004</v>
      </c>
      <c r="S180" s="242">
        <v>0</v>
      </c>
      <c r="T180" s="243">
        <f>S180*H180</f>
        <v>0</v>
      </c>
      <c r="AR180" s="24" t="s">
        <v>197</v>
      </c>
      <c r="AT180" s="24" t="s">
        <v>159</v>
      </c>
      <c r="AU180" s="24" t="s">
        <v>81</v>
      </c>
      <c r="AY180" s="24" t="s">
        <v>156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24" t="s">
        <v>79</v>
      </c>
      <c r="BK180" s="244">
        <f>ROUND(I180*H180,2)</f>
        <v>0</v>
      </c>
      <c r="BL180" s="24" t="s">
        <v>197</v>
      </c>
      <c r="BM180" s="24" t="s">
        <v>481</v>
      </c>
    </row>
    <row r="181" s="12" customFormat="1">
      <c r="B181" s="245"/>
      <c r="C181" s="246"/>
      <c r="D181" s="247" t="s">
        <v>165</v>
      </c>
      <c r="E181" s="248" t="s">
        <v>21</v>
      </c>
      <c r="F181" s="249" t="s">
        <v>904</v>
      </c>
      <c r="G181" s="246"/>
      <c r="H181" s="250">
        <v>12.4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165</v>
      </c>
      <c r="AU181" s="256" t="s">
        <v>81</v>
      </c>
      <c r="AV181" s="12" t="s">
        <v>81</v>
      </c>
      <c r="AW181" s="12" t="s">
        <v>35</v>
      </c>
      <c r="AX181" s="12" t="s">
        <v>79</v>
      </c>
      <c r="AY181" s="256" t="s">
        <v>156</v>
      </c>
    </row>
    <row r="182" s="1" customFormat="1" ht="16.5" customHeight="1">
      <c r="B182" s="46"/>
      <c r="C182" s="233" t="s">
        <v>484</v>
      </c>
      <c r="D182" s="233" t="s">
        <v>159</v>
      </c>
      <c r="E182" s="234" t="s">
        <v>905</v>
      </c>
      <c r="F182" s="235" t="s">
        <v>906</v>
      </c>
      <c r="G182" s="236" t="s">
        <v>487</v>
      </c>
      <c r="H182" s="237">
        <v>12</v>
      </c>
      <c r="I182" s="238"/>
      <c r="J182" s="239">
        <f>ROUND(I182*H182,2)</f>
        <v>0</v>
      </c>
      <c r="K182" s="235" t="s">
        <v>326</v>
      </c>
      <c r="L182" s="72"/>
      <c r="M182" s="240" t="s">
        <v>21</v>
      </c>
      <c r="N182" s="241" t="s">
        <v>42</v>
      </c>
      <c r="O182" s="47"/>
      <c r="P182" s="242">
        <f>O182*H182</f>
        <v>0</v>
      </c>
      <c r="Q182" s="242">
        <v>0.00396</v>
      </c>
      <c r="R182" s="242">
        <f>Q182*H182</f>
        <v>0.04752</v>
      </c>
      <c r="S182" s="242">
        <v>0</v>
      </c>
      <c r="T182" s="243">
        <f>S182*H182</f>
        <v>0</v>
      </c>
      <c r="AR182" s="24" t="s">
        <v>197</v>
      </c>
      <c r="AT182" s="24" t="s">
        <v>159</v>
      </c>
      <c r="AU182" s="24" t="s">
        <v>81</v>
      </c>
      <c r="AY182" s="24" t="s">
        <v>156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79</v>
      </c>
      <c r="BK182" s="244">
        <f>ROUND(I182*H182,2)</f>
        <v>0</v>
      </c>
      <c r="BL182" s="24" t="s">
        <v>197</v>
      </c>
      <c r="BM182" s="24" t="s">
        <v>488</v>
      </c>
    </row>
    <row r="183" s="12" customFormat="1">
      <c r="B183" s="245"/>
      <c r="C183" s="246"/>
      <c r="D183" s="247" t="s">
        <v>165</v>
      </c>
      <c r="E183" s="248" t="s">
        <v>21</v>
      </c>
      <c r="F183" s="249" t="s">
        <v>907</v>
      </c>
      <c r="G183" s="246"/>
      <c r="H183" s="250">
        <v>12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165</v>
      </c>
      <c r="AU183" s="256" t="s">
        <v>81</v>
      </c>
      <c r="AV183" s="12" t="s">
        <v>81</v>
      </c>
      <c r="AW183" s="12" t="s">
        <v>35</v>
      </c>
      <c r="AX183" s="12" t="s">
        <v>79</v>
      </c>
      <c r="AY183" s="256" t="s">
        <v>156</v>
      </c>
    </row>
    <row r="184" s="1" customFormat="1" ht="25.5" customHeight="1">
      <c r="B184" s="46"/>
      <c r="C184" s="233" t="s">
        <v>256</v>
      </c>
      <c r="D184" s="233" t="s">
        <v>159</v>
      </c>
      <c r="E184" s="234" t="s">
        <v>908</v>
      </c>
      <c r="F184" s="235" t="s">
        <v>909</v>
      </c>
      <c r="G184" s="236" t="s">
        <v>351</v>
      </c>
      <c r="H184" s="237">
        <v>7</v>
      </c>
      <c r="I184" s="238"/>
      <c r="J184" s="239">
        <f>ROUND(I184*H184,2)</f>
        <v>0</v>
      </c>
      <c r="K184" s="235" t="s">
        <v>163</v>
      </c>
      <c r="L184" s="72"/>
      <c r="M184" s="240" t="s">
        <v>21</v>
      </c>
      <c r="N184" s="241" t="s">
        <v>42</v>
      </c>
      <c r="O184" s="47"/>
      <c r="P184" s="242">
        <f>O184*H184</f>
        <v>0</v>
      </c>
      <c r="Q184" s="242">
        <v>0.015100000000000001</v>
      </c>
      <c r="R184" s="242">
        <f>Q184*H184</f>
        <v>0.1057</v>
      </c>
      <c r="S184" s="242">
        <v>0</v>
      </c>
      <c r="T184" s="243">
        <f>S184*H184</f>
        <v>0</v>
      </c>
      <c r="AR184" s="24" t="s">
        <v>197</v>
      </c>
      <c r="AT184" s="24" t="s">
        <v>159</v>
      </c>
      <c r="AU184" s="24" t="s">
        <v>81</v>
      </c>
      <c r="AY184" s="24" t="s">
        <v>156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79</v>
      </c>
      <c r="BK184" s="244">
        <f>ROUND(I184*H184,2)</f>
        <v>0</v>
      </c>
      <c r="BL184" s="24" t="s">
        <v>197</v>
      </c>
      <c r="BM184" s="24" t="s">
        <v>494</v>
      </c>
    </row>
    <row r="185" s="12" customFormat="1">
      <c r="B185" s="245"/>
      <c r="C185" s="246"/>
      <c r="D185" s="247" t="s">
        <v>165</v>
      </c>
      <c r="E185" s="248" t="s">
        <v>21</v>
      </c>
      <c r="F185" s="249" t="s">
        <v>910</v>
      </c>
      <c r="G185" s="246"/>
      <c r="H185" s="250">
        <v>7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165</v>
      </c>
      <c r="AU185" s="256" t="s">
        <v>81</v>
      </c>
      <c r="AV185" s="12" t="s">
        <v>81</v>
      </c>
      <c r="AW185" s="12" t="s">
        <v>35</v>
      </c>
      <c r="AX185" s="12" t="s">
        <v>79</v>
      </c>
      <c r="AY185" s="256" t="s">
        <v>156</v>
      </c>
    </row>
    <row r="186" s="1" customFormat="1" ht="16.5" customHeight="1">
      <c r="B186" s="46"/>
      <c r="C186" s="233" t="s">
        <v>496</v>
      </c>
      <c r="D186" s="233" t="s">
        <v>159</v>
      </c>
      <c r="E186" s="234" t="s">
        <v>911</v>
      </c>
      <c r="F186" s="235" t="s">
        <v>912</v>
      </c>
      <c r="G186" s="236" t="s">
        <v>487</v>
      </c>
      <c r="H186" s="237">
        <v>60</v>
      </c>
      <c r="I186" s="238"/>
      <c r="J186" s="239">
        <f>ROUND(I186*H186,2)</f>
        <v>0</v>
      </c>
      <c r="K186" s="235" t="s">
        <v>326</v>
      </c>
      <c r="L186" s="72"/>
      <c r="M186" s="240" t="s">
        <v>21</v>
      </c>
      <c r="N186" s="241" t="s">
        <v>42</v>
      </c>
      <c r="O186" s="47"/>
      <c r="P186" s="242">
        <f>O186*H186</f>
        <v>0</v>
      </c>
      <c r="Q186" s="242">
        <v>0.0028600000000000001</v>
      </c>
      <c r="R186" s="242">
        <f>Q186*H186</f>
        <v>0.1716</v>
      </c>
      <c r="S186" s="242">
        <v>0</v>
      </c>
      <c r="T186" s="243">
        <f>S186*H186</f>
        <v>0</v>
      </c>
      <c r="AR186" s="24" t="s">
        <v>197</v>
      </c>
      <c r="AT186" s="24" t="s">
        <v>159</v>
      </c>
      <c r="AU186" s="24" t="s">
        <v>81</v>
      </c>
      <c r="AY186" s="24" t="s">
        <v>156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24" t="s">
        <v>79</v>
      </c>
      <c r="BK186" s="244">
        <f>ROUND(I186*H186,2)</f>
        <v>0</v>
      </c>
      <c r="BL186" s="24" t="s">
        <v>197</v>
      </c>
      <c r="BM186" s="24" t="s">
        <v>499</v>
      </c>
    </row>
    <row r="187" s="12" customFormat="1">
      <c r="B187" s="245"/>
      <c r="C187" s="246"/>
      <c r="D187" s="247" t="s">
        <v>165</v>
      </c>
      <c r="E187" s="248" t="s">
        <v>21</v>
      </c>
      <c r="F187" s="249" t="s">
        <v>913</v>
      </c>
      <c r="G187" s="246"/>
      <c r="H187" s="250">
        <v>50.5</v>
      </c>
      <c r="I187" s="251"/>
      <c r="J187" s="246"/>
      <c r="K187" s="246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165</v>
      </c>
      <c r="AU187" s="256" t="s">
        <v>81</v>
      </c>
      <c r="AV187" s="12" t="s">
        <v>81</v>
      </c>
      <c r="AW187" s="12" t="s">
        <v>35</v>
      </c>
      <c r="AX187" s="12" t="s">
        <v>71</v>
      </c>
      <c r="AY187" s="256" t="s">
        <v>156</v>
      </c>
    </row>
    <row r="188" s="12" customFormat="1">
      <c r="B188" s="245"/>
      <c r="C188" s="246"/>
      <c r="D188" s="247" t="s">
        <v>165</v>
      </c>
      <c r="E188" s="248" t="s">
        <v>21</v>
      </c>
      <c r="F188" s="249" t="s">
        <v>914</v>
      </c>
      <c r="G188" s="246"/>
      <c r="H188" s="250">
        <v>9.5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165</v>
      </c>
      <c r="AU188" s="256" t="s">
        <v>81</v>
      </c>
      <c r="AV188" s="12" t="s">
        <v>81</v>
      </c>
      <c r="AW188" s="12" t="s">
        <v>35</v>
      </c>
      <c r="AX188" s="12" t="s">
        <v>71</v>
      </c>
      <c r="AY188" s="256" t="s">
        <v>156</v>
      </c>
    </row>
    <row r="189" s="1" customFormat="1" ht="25.5" customHeight="1">
      <c r="B189" s="46"/>
      <c r="C189" s="233" t="s">
        <v>262</v>
      </c>
      <c r="D189" s="233" t="s">
        <v>159</v>
      </c>
      <c r="E189" s="234" t="s">
        <v>668</v>
      </c>
      <c r="F189" s="235" t="s">
        <v>669</v>
      </c>
      <c r="G189" s="236" t="s">
        <v>487</v>
      </c>
      <c r="H189" s="237">
        <v>67</v>
      </c>
      <c r="I189" s="238"/>
      <c r="J189" s="239">
        <f>ROUND(I189*H189,2)</f>
        <v>0</v>
      </c>
      <c r="K189" s="235" t="s">
        <v>163</v>
      </c>
      <c r="L189" s="72"/>
      <c r="M189" s="240" t="s">
        <v>21</v>
      </c>
      <c r="N189" s="241" t="s">
        <v>42</v>
      </c>
      <c r="O189" s="47"/>
      <c r="P189" s="242">
        <f>O189*H189</f>
        <v>0</v>
      </c>
      <c r="Q189" s="242">
        <v>0.0028900000000000002</v>
      </c>
      <c r="R189" s="242">
        <f>Q189*H189</f>
        <v>0.19363000000000002</v>
      </c>
      <c r="S189" s="242">
        <v>0</v>
      </c>
      <c r="T189" s="243">
        <f>S189*H189</f>
        <v>0</v>
      </c>
      <c r="AR189" s="24" t="s">
        <v>197</v>
      </c>
      <c r="AT189" s="24" t="s">
        <v>159</v>
      </c>
      <c r="AU189" s="24" t="s">
        <v>81</v>
      </c>
      <c r="AY189" s="24" t="s">
        <v>156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79</v>
      </c>
      <c r="BK189" s="244">
        <f>ROUND(I189*H189,2)</f>
        <v>0</v>
      </c>
      <c r="BL189" s="24" t="s">
        <v>197</v>
      </c>
      <c r="BM189" s="24" t="s">
        <v>503</v>
      </c>
    </row>
    <row r="190" s="12" customFormat="1">
      <c r="B190" s="245"/>
      <c r="C190" s="246"/>
      <c r="D190" s="247" t="s">
        <v>165</v>
      </c>
      <c r="E190" s="248" t="s">
        <v>21</v>
      </c>
      <c r="F190" s="249" t="s">
        <v>915</v>
      </c>
      <c r="G190" s="246"/>
      <c r="H190" s="250">
        <v>67</v>
      </c>
      <c r="I190" s="251"/>
      <c r="J190" s="246"/>
      <c r="K190" s="246"/>
      <c r="L190" s="252"/>
      <c r="M190" s="253"/>
      <c r="N190" s="254"/>
      <c r="O190" s="254"/>
      <c r="P190" s="254"/>
      <c r="Q190" s="254"/>
      <c r="R190" s="254"/>
      <c r="S190" s="254"/>
      <c r="T190" s="255"/>
      <c r="AT190" s="256" t="s">
        <v>165</v>
      </c>
      <c r="AU190" s="256" t="s">
        <v>81</v>
      </c>
      <c r="AV190" s="12" t="s">
        <v>81</v>
      </c>
      <c r="AW190" s="12" t="s">
        <v>35</v>
      </c>
      <c r="AX190" s="12" t="s">
        <v>79</v>
      </c>
      <c r="AY190" s="256" t="s">
        <v>156</v>
      </c>
    </row>
    <row r="191" s="1" customFormat="1" ht="16.5" customHeight="1">
      <c r="B191" s="46"/>
      <c r="C191" s="233" t="s">
        <v>506</v>
      </c>
      <c r="D191" s="233" t="s">
        <v>159</v>
      </c>
      <c r="E191" s="234" t="s">
        <v>916</v>
      </c>
      <c r="F191" s="235" t="s">
        <v>917</v>
      </c>
      <c r="G191" s="236" t="s">
        <v>351</v>
      </c>
      <c r="H191" s="237">
        <v>2.6499999999999999</v>
      </c>
      <c r="I191" s="238"/>
      <c r="J191" s="239">
        <f>ROUND(I191*H191,2)</f>
        <v>0</v>
      </c>
      <c r="K191" s="235" t="s">
        <v>163</v>
      </c>
      <c r="L191" s="72"/>
      <c r="M191" s="240" t="s">
        <v>21</v>
      </c>
      <c r="N191" s="241" t="s">
        <v>42</v>
      </c>
      <c r="O191" s="47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AR191" s="24" t="s">
        <v>197</v>
      </c>
      <c r="AT191" s="24" t="s">
        <v>159</v>
      </c>
      <c r="AU191" s="24" t="s">
        <v>81</v>
      </c>
      <c r="AY191" s="24" t="s">
        <v>156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79</v>
      </c>
      <c r="BK191" s="244">
        <f>ROUND(I191*H191,2)</f>
        <v>0</v>
      </c>
      <c r="BL191" s="24" t="s">
        <v>197</v>
      </c>
      <c r="BM191" s="24" t="s">
        <v>509</v>
      </c>
    </row>
    <row r="192" s="12" customFormat="1">
      <c r="B192" s="245"/>
      <c r="C192" s="246"/>
      <c r="D192" s="247" t="s">
        <v>165</v>
      </c>
      <c r="E192" s="248" t="s">
        <v>21</v>
      </c>
      <c r="F192" s="249" t="s">
        <v>918</v>
      </c>
      <c r="G192" s="246"/>
      <c r="H192" s="250">
        <v>1.8999999999999999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165</v>
      </c>
      <c r="AU192" s="256" t="s">
        <v>81</v>
      </c>
      <c r="AV192" s="12" t="s">
        <v>81</v>
      </c>
      <c r="AW192" s="12" t="s">
        <v>35</v>
      </c>
      <c r="AX192" s="12" t="s">
        <v>71</v>
      </c>
      <c r="AY192" s="256" t="s">
        <v>156</v>
      </c>
    </row>
    <row r="193" s="12" customFormat="1">
      <c r="B193" s="245"/>
      <c r="C193" s="246"/>
      <c r="D193" s="247" t="s">
        <v>165</v>
      </c>
      <c r="E193" s="248" t="s">
        <v>21</v>
      </c>
      <c r="F193" s="249" t="s">
        <v>919</v>
      </c>
      <c r="G193" s="246"/>
      <c r="H193" s="250">
        <v>0.75</v>
      </c>
      <c r="I193" s="251"/>
      <c r="J193" s="246"/>
      <c r="K193" s="246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165</v>
      </c>
      <c r="AU193" s="256" t="s">
        <v>81</v>
      </c>
      <c r="AV193" s="12" t="s">
        <v>81</v>
      </c>
      <c r="AW193" s="12" t="s">
        <v>35</v>
      </c>
      <c r="AX193" s="12" t="s">
        <v>71</v>
      </c>
      <c r="AY193" s="256" t="s">
        <v>156</v>
      </c>
    </row>
    <row r="194" s="1" customFormat="1" ht="16.5" customHeight="1">
      <c r="B194" s="46"/>
      <c r="C194" s="233" t="s">
        <v>277</v>
      </c>
      <c r="D194" s="233" t="s">
        <v>159</v>
      </c>
      <c r="E194" s="234" t="s">
        <v>920</v>
      </c>
      <c r="F194" s="235" t="s">
        <v>921</v>
      </c>
      <c r="G194" s="236" t="s">
        <v>487</v>
      </c>
      <c r="H194" s="237">
        <v>3</v>
      </c>
      <c r="I194" s="238"/>
      <c r="J194" s="239">
        <f>ROUND(I194*H194,2)</f>
        <v>0</v>
      </c>
      <c r="K194" s="235" t="s">
        <v>163</v>
      </c>
      <c r="L194" s="72"/>
      <c r="M194" s="240" t="s">
        <v>21</v>
      </c>
      <c r="N194" s="241" t="s">
        <v>42</v>
      </c>
      <c r="O194" s="47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AR194" s="24" t="s">
        <v>197</v>
      </c>
      <c r="AT194" s="24" t="s">
        <v>159</v>
      </c>
      <c r="AU194" s="24" t="s">
        <v>81</v>
      </c>
      <c r="AY194" s="24" t="s">
        <v>156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24" t="s">
        <v>79</v>
      </c>
      <c r="BK194" s="244">
        <f>ROUND(I194*H194,2)</f>
        <v>0</v>
      </c>
      <c r="BL194" s="24" t="s">
        <v>197</v>
      </c>
      <c r="BM194" s="24" t="s">
        <v>513</v>
      </c>
    </row>
    <row r="195" s="12" customFormat="1">
      <c r="B195" s="245"/>
      <c r="C195" s="246"/>
      <c r="D195" s="247" t="s">
        <v>165</v>
      </c>
      <c r="E195" s="248" t="s">
        <v>21</v>
      </c>
      <c r="F195" s="249" t="s">
        <v>922</v>
      </c>
      <c r="G195" s="246"/>
      <c r="H195" s="250">
        <v>3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165</v>
      </c>
      <c r="AU195" s="256" t="s">
        <v>81</v>
      </c>
      <c r="AV195" s="12" t="s">
        <v>81</v>
      </c>
      <c r="AW195" s="12" t="s">
        <v>35</v>
      </c>
      <c r="AX195" s="12" t="s">
        <v>79</v>
      </c>
      <c r="AY195" s="256" t="s">
        <v>156</v>
      </c>
    </row>
    <row r="196" s="1" customFormat="1" ht="16.5" customHeight="1">
      <c r="B196" s="46"/>
      <c r="C196" s="233" t="s">
        <v>515</v>
      </c>
      <c r="D196" s="233" t="s">
        <v>159</v>
      </c>
      <c r="E196" s="234" t="s">
        <v>923</v>
      </c>
      <c r="F196" s="235" t="s">
        <v>924</v>
      </c>
      <c r="G196" s="236" t="s">
        <v>487</v>
      </c>
      <c r="H196" s="237">
        <v>4.5</v>
      </c>
      <c r="I196" s="238"/>
      <c r="J196" s="239">
        <f>ROUND(I196*H196,2)</f>
        <v>0</v>
      </c>
      <c r="K196" s="235" t="s">
        <v>163</v>
      </c>
      <c r="L196" s="72"/>
      <c r="M196" s="240" t="s">
        <v>21</v>
      </c>
      <c r="N196" s="241" t="s">
        <v>42</v>
      </c>
      <c r="O196" s="47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AR196" s="24" t="s">
        <v>197</v>
      </c>
      <c r="AT196" s="24" t="s">
        <v>159</v>
      </c>
      <c r="AU196" s="24" t="s">
        <v>81</v>
      </c>
      <c r="AY196" s="24" t="s">
        <v>156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79</v>
      </c>
      <c r="BK196" s="244">
        <f>ROUND(I196*H196,2)</f>
        <v>0</v>
      </c>
      <c r="BL196" s="24" t="s">
        <v>197</v>
      </c>
      <c r="BM196" s="24" t="s">
        <v>518</v>
      </c>
    </row>
    <row r="197" s="12" customFormat="1">
      <c r="B197" s="245"/>
      <c r="C197" s="246"/>
      <c r="D197" s="247" t="s">
        <v>165</v>
      </c>
      <c r="E197" s="248" t="s">
        <v>21</v>
      </c>
      <c r="F197" s="249" t="s">
        <v>925</v>
      </c>
      <c r="G197" s="246"/>
      <c r="H197" s="250">
        <v>4.5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165</v>
      </c>
      <c r="AU197" s="256" t="s">
        <v>81</v>
      </c>
      <c r="AV197" s="12" t="s">
        <v>81</v>
      </c>
      <c r="AW197" s="12" t="s">
        <v>35</v>
      </c>
      <c r="AX197" s="12" t="s">
        <v>79</v>
      </c>
      <c r="AY197" s="256" t="s">
        <v>156</v>
      </c>
    </row>
    <row r="198" s="1" customFormat="1" ht="16.5" customHeight="1">
      <c r="B198" s="46"/>
      <c r="C198" s="233" t="s">
        <v>284</v>
      </c>
      <c r="D198" s="233" t="s">
        <v>159</v>
      </c>
      <c r="E198" s="234" t="s">
        <v>926</v>
      </c>
      <c r="F198" s="235" t="s">
        <v>927</v>
      </c>
      <c r="G198" s="236" t="s">
        <v>487</v>
      </c>
      <c r="H198" s="237">
        <v>12</v>
      </c>
      <c r="I198" s="238"/>
      <c r="J198" s="239">
        <f>ROUND(I198*H198,2)</f>
        <v>0</v>
      </c>
      <c r="K198" s="235" t="s">
        <v>326</v>
      </c>
      <c r="L198" s="72"/>
      <c r="M198" s="240" t="s">
        <v>21</v>
      </c>
      <c r="N198" s="241" t="s">
        <v>42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0.00348</v>
      </c>
      <c r="T198" s="243">
        <f>S198*H198</f>
        <v>0.041759999999999999</v>
      </c>
      <c r="AR198" s="24" t="s">
        <v>197</v>
      </c>
      <c r="AT198" s="24" t="s">
        <v>159</v>
      </c>
      <c r="AU198" s="24" t="s">
        <v>81</v>
      </c>
      <c r="AY198" s="24" t="s">
        <v>156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79</v>
      </c>
      <c r="BK198" s="244">
        <f>ROUND(I198*H198,2)</f>
        <v>0</v>
      </c>
      <c r="BL198" s="24" t="s">
        <v>197</v>
      </c>
      <c r="BM198" s="24" t="s">
        <v>521</v>
      </c>
    </row>
    <row r="199" s="12" customFormat="1">
      <c r="B199" s="245"/>
      <c r="C199" s="246"/>
      <c r="D199" s="247" t="s">
        <v>165</v>
      </c>
      <c r="E199" s="248" t="s">
        <v>21</v>
      </c>
      <c r="F199" s="249" t="s">
        <v>672</v>
      </c>
      <c r="G199" s="246"/>
      <c r="H199" s="250">
        <v>12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165</v>
      </c>
      <c r="AU199" s="256" t="s">
        <v>81</v>
      </c>
      <c r="AV199" s="12" t="s">
        <v>81</v>
      </c>
      <c r="AW199" s="12" t="s">
        <v>35</v>
      </c>
      <c r="AX199" s="12" t="s">
        <v>79</v>
      </c>
      <c r="AY199" s="256" t="s">
        <v>156</v>
      </c>
    </row>
    <row r="200" s="1" customFormat="1" ht="16.5" customHeight="1">
      <c r="B200" s="46"/>
      <c r="C200" s="233" t="s">
        <v>428</v>
      </c>
      <c r="D200" s="233" t="s">
        <v>159</v>
      </c>
      <c r="E200" s="234" t="s">
        <v>928</v>
      </c>
      <c r="F200" s="235" t="s">
        <v>929</v>
      </c>
      <c r="G200" s="236" t="s">
        <v>436</v>
      </c>
      <c r="H200" s="237">
        <v>1</v>
      </c>
      <c r="I200" s="238"/>
      <c r="J200" s="239">
        <f>ROUND(I200*H200,2)</f>
        <v>0</v>
      </c>
      <c r="K200" s="235" t="s">
        <v>326</v>
      </c>
      <c r="L200" s="72"/>
      <c r="M200" s="240" t="s">
        <v>21</v>
      </c>
      <c r="N200" s="241" t="s">
        <v>42</v>
      </c>
      <c r="O200" s="47"/>
      <c r="P200" s="242">
        <f>O200*H200</f>
        <v>0</v>
      </c>
      <c r="Q200" s="242">
        <v>0</v>
      </c>
      <c r="R200" s="242">
        <f>Q200*H200</f>
        <v>0</v>
      </c>
      <c r="S200" s="242">
        <v>0.0090600000000000003</v>
      </c>
      <c r="T200" s="243">
        <f>S200*H200</f>
        <v>0.0090600000000000003</v>
      </c>
      <c r="AR200" s="24" t="s">
        <v>197</v>
      </c>
      <c r="AT200" s="24" t="s">
        <v>159</v>
      </c>
      <c r="AU200" s="24" t="s">
        <v>81</v>
      </c>
      <c r="AY200" s="24" t="s">
        <v>156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24" t="s">
        <v>79</v>
      </c>
      <c r="BK200" s="244">
        <f>ROUND(I200*H200,2)</f>
        <v>0</v>
      </c>
      <c r="BL200" s="24" t="s">
        <v>197</v>
      </c>
      <c r="BM200" s="24" t="s">
        <v>525</v>
      </c>
    </row>
    <row r="201" s="12" customFormat="1">
      <c r="B201" s="245"/>
      <c r="C201" s="246"/>
      <c r="D201" s="247" t="s">
        <v>165</v>
      </c>
      <c r="E201" s="248" t="s">
        <v>21</v>
      </c>
      <c r="F201" s="249" t="s">
        <v>79</v>
      </c>
      <c r="G201" s="246"/>
      <c r="H201" s="250">
        <v>1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165</v>
      </c>
      <c r="AU201" s="256" t="s">
        <v>81</v>
      </c>
      <c r="AV201" s="12" t="s">
        <v>81</v>
      </c>
      <c r="AW201" s="12" t="s">
        <v>35</v>
      </c>
      <c r="AX201" s="12" t="s">
        <v>79</v>
      </c>
      <c r="AY201" s="256" t="s">
        <v>156</v>
      </c>
    </row>
    <row r="202" s="1" customFormat="1" ht="16.5" customHeight="1">
      <c r="B202" s="46"/>
      <c r="C202" s="233" t="s">
        <v>288</v>
      </c>
      <c r="D202" s="233" t="s">
        <v>159</v>
      </c>
      <c r="E202" s="234" t="s">
        <v>930</v>
      </c>
      <c r="F202" s="235" t="s">
        <v>931</v>
      </c>
      <c r="G202" s="236" t="s">
        <v>487</v>
      </c>
      <c r="H202" s="237">
        <v>28.600000000000001</v>
      </c>
      <c r="I202" s="238"/>
      <c r="J202" s="239">
        <f>ROUND(I202*H202,2)</f>
        <v>0</v>
      </c>
      <c r="K202" s="235" t="s">
        <v>326</v>
      </c>
      <c r="L202" s="72"/>
      <c r="M202" s="240" t="s">
        <v>21</v>
      </c>
      <c r="N202" s="241" t="s">
        <v>42</v>
      </c>
      <c r="O202" s="47"/>
      <c r="P202" s="242">
        <f>O202*H202</f>
        <v>0</v>
      </c>
      <c r="Q202" s="242">
        <v>0</v>
      </c>
      <c r="R202" s="242">
        <f>Q202*H202</f>
        <v>0</v>
      </c>
      <c r="S202" s="242">
        <v>0.00191</v>
      </c>
      <c r="T202" s="243">
        <f>S202*H202</f>
        <v>0.054626000000000001</v>
      </c>
      <c r="AR202" s="24" t="s">
        <v>197</v>
      </c>
      <c r="AT202" s="24" t="s">
        <v>159</v>
      </c>
      <c r="AU202" s="24" t="s">
        <v>81</v>
      </c>
      <c r="AY202" s="24" t="s">
        <v>156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24" t="s">
        <v>79</v>
      </c>
      <c r="BK202" s="244">
        <f>ROUND(I202*H202,2)</f>
        <v>0</v>
      </c>
      <c r="BL202" s="24" t="s">
        <v>197</v>
      </c>
      <c r="BM202" s="24" t="s">
        <v>533</v>
      </c>
    </row>
    <row r="203" s="12" customFormat="1">
      <c r="B203" s="245"/>
      <c r="C203" s="246"/>
      <c r="D203" s="247" t="s">
        <v>165</v>
      </c>
      <c r="E203" s="248" t="s">
        <v>21</v>
      </c>
      <c r="F203" s="249" t="s">
        <v>932</v>
      </c>
      <c r="G203" s="246"/>
      <c r="H203" s="250">
        <v>13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165</v>
      </c>
      <c r="AU203" s="256" t="s">
        <v>81</v>
      </c>
      <c r="AV203" s="12" t="s">
        <v>81</v>
      </c>
      <c r="AW203" s="12" t="s">
        <v>35</v>
      </c>
      <c r="AX203" s="12" t="s">
        <v>71</v>
      </c>
      <c r="AY203" s="256" t="s">
        <v>156</v>
      </c>
    </row>
    <row r="204" s="12" customFormat="1">
      <c r="B204" s="245"/>
      <c r="C204" s="246"/>
      <c r="D204" s="247" t="s">
        <v>165</v>
      </c>
      <c r="E204" s="248" t="s">
        <v>21</v>
      </c>
      <c r="F204" s="249" t="s">
        <v>933</v>
      </c>
      <c r="G204" s="246"/>
      <c r="H204" s="250">
        <v>11.6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165</v>
      </c>
      <c r="AU204" s="256" t="s">
        <v>81</v>
      </c>
      <c r="AV204" s="12" t="s">
        <v>81</v>
      </c>
      <c r="AW204" s="12" t="s">
        <v>35</v>
      </c>
      <c r="AX204" s="12" t="s">
        <v>71</v>
      </c>
      <c r="AY204" s="256" t="s">
        <v>156</v>
      </c>
    </row>
    <row r="205" s="12" customFormat="1">
      <c r="B205" s="245"/>
      <c r="C205" s="246"/>
      <c r="D205" s="247" t="s">
        <v>165</v>
      </c>
      <c r="E205" s="248" t="s">
        <v>21</v>
      </c>
      <c r="F205" s="249" t="s">
        <v>934</v>
      </c>
      <c r="G205" s="246"/>
      <c r="H205" s="250">
        <v>4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165</v>
      </c>
      <c r="AU205" s="256" t="s">
        <v>81</v>
      </c>
      <c r="AV205" s="12" t="s">
        <v>81</v>
      </c>
      <c r="AW205" s="12" t="s">
        <v>35</v>
      </c>
      <c r="AX205" s="12" t="s">
        <v>71</v>
      </c>
      <c r="AY205" s="256" t="s">
        <v>156</v>
      </c>
    </row>
    <row r="206" s="1" customFormat="1" ht="16.5" customHeight="1">
      <c r="B206" s="46"/>
      <c r="C206" s="233" t="s">
        <v>536</v>
      </c>
      <c r="D206" s="233" t="s">
        <v>159</v>
      </c>
      <c r="E206" s="234" t="s">
        <v>935</v>
      </c>
      <c r="F206" s="235" t="s">
        <v>936</v>
      </c>
      <c r="G206" s="236" t="s">
        <v>487</v>
      </c>
      <c r="H206" s="237">
        <v>60</v>
      </c>
      <c r="I206" s="238"/>
      <c r="J206" s="239">
        <f>ROUND(I206*H206,2)</f>
        <v>0</v>
      </c>
      <c r="K206" s="235" t="s">
        <v>326</v>
      </c>
      <c r="L206" s="72"/>
      <c r="M206" s="240" t="s">
        <v>21</v>
      </c>
      <c r="N206" s="241" t="s">
        <v>42</v>
      </c>
      <c r="O206" s="47"/>
      <c r="P206" s="242">
        <f>O206*H206</f>
        <v>0</v>
      </c>
      <c r="Q206" s="242">
        <v>0</v>
      </c>
      <c r="R206" s="242">
        <f>Q206*H206</f>
        <v>0</v>
      </c>
      <c r="S206" s="242">
        <v>0.0025999999999999999</v>
      </c>
      <c r="T206" s="243">
        <f>S206*H206</f>
        <v>0.156</v>
      </c>
      <c r="AR206" s="24" t="s">
        <v>197</v>
      </c>
      <c r="AT206" s="24" t="s">
        <v>159</v>
      </c>
      <c r="AU206" s="24" t="s">
        <v>81</v>
      </c>
      <c r="AY206" s="24" t="s">
        <v>156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24" t="s">
        <v>79</v>
      </c>
      <c r="BK206" s="244">
        <f>ROUND(I206*H206,2)</f>
        <v>0</v>
      </c>
      <c r="BL206" s="24" t="s">
        <v>197</v>
      </c>
      <c r="BM206" s="24" t="s">
        <v>539</v>
      </c>
    </row>
    <row r="207" s="12" customFormat="1">
      <c r="B207" s="245"/>
      <c r="C207" s="246"/>
      <c r="D207" s="247" t="s">
        <v>165</v>
      </c>
      <c r="E207" s="248" t="s">
        <v>21</v>
      </c>
      <c r="F207" s="249" t="s">
        <v>577</v>
      </c>
      <c r="G207" s="246"/>
      <c r="H207" s="250">
        <v>60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165</v>
      </c>
      <c r="AU207" s="256" t="s">
        <v>81</v>
      </c>
      <c r="AV207" s="12" t="s">
        <v>81</v>
      </c>
      <c r="AW207" s="12" t="s">
        <v>35</v>
      </c>
      <c r="AX207" s="12" t="s">
        <v>79</v>
      </c>
      <c r="AY207" s="256" t="s">
        <v>156</v>
      </c>
    </row>
    <row r="208" s="1" customFormat="1" ht="16.5" customHeight="1">
      <c r="B208" s="46"/>
      <c r="C208" s="233" t="s">
        <v>295</v>
      </c>
      <c r="D208" s="233" t="s">
        <v>159</v>
      </c>
      <c r="E208" s="234" t="s">
        <v>937</v>
      </c>
      <c r="F208" s="235" t="s">
        <v>938</v>
      </c>
      <c r="G208" s="236" t="s">
        <v>487</v>
      </c>
      <c r="H208" s="237">
        <v>67</v>
      </c>
      <c r="I208" s="238"/>
      <c r="J208" s="239">
        <f>ROUND(I208*H208,2)</f>
        <v>0</v>
      </c>
      <c r="K208" s="235" t="s">
        <v>326</v>
      </c>
      <c r="L208" s="72"/>
      <c r="M208" s="240" t="s">
        <v>21</v>
      </c>
      <c r="N208" s="241" t="s">
        <v>42</v>
      </c>
      <c r="O208" s="47"/>
      <c r="P208" s="242">
        <f>O208*H208</f>
        <v>0</v>
      </c>
      <c r="Q208" s="242">
        <v>0</v>
      </c>
      <c r="R208" s="242">
        <f>Q208*H208</f>
        <v>0</v>
      </c>
      <c r="S208" s="242">
        <v>0.0039399999999999999</v>
      </c>
      <c r="T208" s="243">
        <f>S208*H208</f>
        <v>0.26397999999999999</v>
      </c>
      <c r="AR208" s="24" t="s">
        <v>197</v>
      </c>
      <c r="AT208" s="24" t="s">
        <v>159</v>
      </c>
      <c r="AU208" s="24" t="s">
        <v>81</v>
      </c>
      <c r="AY208" s="24" t="s">
        <v>156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24" t="s">
        <v>79</v>
      </c>
      <c r="BK208" s="244">
        <f>ROUND(I208*H208,2)</f>
        <v>0</v>
      </c>
      <c r="BL208" s="24" t="s">
        <v>197</v>
      </c>
      <c r="BM208" s="24" t="s">
        <v>543</v>
      </c>
    </row>
    <row r="209" s="12" customFormat="1">
      <c r="B209" s="245"/>
      <c r="C209" s="246"/>
      <c r="D209" s="247" t="s">
        <v>165</v>
      </c>
      <c r="E209" s="248" t="s">
        <v>21</v>
      </c>
      <c r="F209" s="249" t="s">
        <v>939</v>
      </c>
      <c r="G209" s="246"/>
      <c r="H209" s="250">
        <v>67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165</v>
      </c>
      <c r="AU209" s="256" t="s">
        <v>81</v>
      </c>
      <c r="AV209" s="12" t="s">
        <v>81</v>
      </c>
      <c r="AW209" s="12" t="s">
        <v>35</v>
      </c>
      <c r="AX209" s="12" t="s">
        <v>79</v>
      </c>
      <c r="AY209" s="256" t="s">
        <v>156</v>
      </c>
    </row>
    <row r="210" s="1" customFormat="1" ht="16.5" customHeight="1">
      <c r="B210" s="46"/>
      <c r="C210" s="233" t="s">
        <v>546</v>
      </c>
      <c r="D210" s="233" t="s">
        <v>159</v>
      </c>
      <c r="E210" s="234" t="s">
        <v>940</v>
      </c>
      <c r="F210" s="235" t="s">
        <v>941</v>
      </c>
      <c r="G210" s="236" t="s">
        <v>487</v>
      </c>
      <c r="H210" s="237">
        <v>19.199999999999999</v>
      </c>
      <c r="I210" s="238"/>
      <c r="J210" s="239">
        <f>ROUND(I210*H210,2)</f>
        <v>0</v>
      </c>
      <c r="K210" s="235" t="s">
        <v>326</v>
      </c>
      <c r="L210" s="72"/>
      <c r="M210" s="240" t="s">
        <v>21</v>
      </c>
      <c r="N210" s="241" t="s">
        <v>42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0.00175</v>
      </c>
      <c r="T210" s="243">
        <f>S210*H210</f>
        <v>0.033599999999999998</v>
      </c>
      <c r="AR210" s="24" t="s">
        <v>197</v>
      </c>
      <c r="AT210" s="24" t="s">
        <v>159</v>
      </c>
      <c r="AU210" s="24" t="s">
        <v>81</v>
      </c>
      <c r="AY210" s="24" t="s">
        <v>156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79</v>
      </c>
      <c r="BK210" s="244">
        <f>ROUND(I210*H210,2)</f>
        <v>0</v>
      </c>
      <c r="BL210" s="24" t="s">
        <v>197</v>
      </c>
      <c r="BM210" s="24" t="s">
        <v>549</v>
      </c>
    </row>
    <row r="211" s="12" customFormat="1">
      <c r="B211" s="245"/>
      <c r="C211" s="246"/>
      <c r="D211" s="247" t="s">
        <v>165</v>
      </c>
      <c r="E211" s="248" t="s">
        <v>21</v>
      </c>
      <c r="F211" s="249" t="s">
        <v>942</v>
      </c>
      <c r="G211" s="246"/>
      <c r="H211" s="250">
        <v>19.199999999999999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165</v>
      </c>
      <c r="AU211" s="256" t="s">
        <v>81</v>
      </c>
      <c r="AV211" s="12" t="s">
        <v>81</v>
      </c>
      <c r="AW211" s="12" t="s">
        <v>35</v>
      </c>
      <c r="AX211" s="12" t="s">
        <v>79</v>
      </c>
      <c r="AY211" s="256" t="s">
        <v>156</v>
      </c>
    </row>
    <row r="212" s="1" customFormat="1" ht="16.5" customHeight="1">
      <c r="B212" s="46"/>
      <c r="C212" s="233" t="s">
        <v>299</v>
      </c>
      <c r="D212" s="233" t="s">
        <v>159</v>
      </c>
      <c r="E212" s="234" t="s">
        <v>686</v>
      </c>
      <c r="F212" s="235" t="s">
        <v>687</v>
      </c>
      <c r="G212" s="236" t="s">
        <v>688</v>
      </c>
      <c r="H212" s="291"/>
      <c r="I212" s="238"/>
      <c r="J212" s="239">
        <f>ROUND(I212*H212,2)</f>
        <v>0</v>
      </c>
      <c r="K212" s="235" t="s">
        <v>326</v>
      </c>
      <c r="L212" s="72"/>
      <c r="M212" s="240" t="s">
        <v>21</v>
      </c>
      <c r="N212" s="241" t="s">
        <v>42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AR212" s="24" t="s">
        <v>197</v>
      </c>
      <c r="AT212" s="24" t="s">
        <v>159</v>
      </c>
      <c r="AU212" s="24" t="s">
        <v>81</v>
      </c>
      <c r="AY212" s="24" t="s">
        <v>156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79</v>
      </c>
      <c r="BK212" s="244">
        <f>ROUND(I212*H212,2)</f>
        <v>0</v>
      </c>
      <c r="BL212" s="24" t="s">
        <v>197</v>
      </c>
      <c r="BM212" s="24" t="s">
        <v>553</v>
      </c>
    </row>
    <row r="213" s="11" customFormat="1" ht="29.88" customHeight="1">
      <c r="B213" s="217"/>
      <c r="C213" s="218"/>
      <c r="D213" s="219" t="s">
        <v>70</v>
      </c>
      <c r="E213" s="231" t="s">
        <v>943</v>
      </c>
      <c r="F213" s="231" t="s">
        <v>944</v>
      </c>
      <c r="G213" s="218"/>
      <c r="H213" s="218"/>
      <c r="I213" s="221"/>
      <c r="J213" s="232">
        <f>BK213</f>
        <v>0</v>
      </c>
      <c r="K213" s="218"/>
      <c r="L213" s="223"/>
      <c r="M213" s="224"/>
      <c r="N213" s="225"/>
      <c r="O213" s="225"/>
      <c r="P213" s="226">
        <f>SUM(P214:P241)</f>
        <v>0</v>
      </c>
      <c r="Q213" s="225"/>
      <c r="R213" s="226">
        <f>SUM(R214:R241)</f>
        <v>47.785415599999993</v>
      </c>
      <c r="S213" s="225"/>
      <c r="T213" s="227">
        <f>SUM(T214:T241)</f>
        <v>13.923499999999999</v>
      </c>
      <c r="AR213" s="228" t="s">
        <v>81</v>
      </c>
      <c r="AT213" s="229" t="s">
        <v>70</v>
      </c>
      <c r="AU213" s="229" t="s">
        <v>79</v>
      </c>
      <c r="AY213" s="228" t="s">
        <v>156</v>
      </c>
      <c r="BK213" s="230">
        <f>SUM(BK214:BK241)</f>
        <v>0</v>
      </c>
    </row>
    <row r="214" s="1" customFormat="1" ht="16.5" customHeight="1">
      <c r="B214" s="46"/>
      <c r="C214" s="233" t="s">
        <v>555</v>
      </c>
      <c r="D214" s="233" t="s">
        <v>159</v>
      </c>
      <c r="E214" s="234" t="s">
        <v>945</v>
      </c>
      <c r="F214" s="235" t="s">
        <v>946</v>
      </c>
      <c r="G214" s="236" t="s">
        <v>351</v>
      </c>
      <c r="H214" s="237">
        <v>300</v>
      </c>
      <c r="I214" s="238"/>
      <c r="J214" s="239">
        <f>ROUND(I214*H214,2)</f>
        <v>0</v>
      </c>
      <c r="K214" s="235" t="s">
        <v>326</v>
      </c>
      <c r="L214" s="72"/>
      <c r="M214" s="240" t="s">
        <v>21</v>
      </c>
      <c r="N214" s="241" t="s">
        <v>42</v>
      </c>
      <c r="O214" s="47"/>
      <c r="P214" s="242">
        <f>O214*H214</f>
        <v>0</v>
      </c>
      <c r="Q214" s="242">
        <v>0.10603</v>
      </c>
      <c r="R214" s="242">
        <f>Q214*H214</f>
        <v>31.809000000000001</v>
      </c>
      <c r="S214" s="242">
        <v>0</v>
      </c>
      <c r="T214" s="243">
        <f>S214*H214</f>
        <v>0</v>
      </c>
      <c r="AR214" s="24" t="s">
        <v>197</v>
      </c>
      <c r="AT214" s="24" t="s">
        <v>159</v>
      </c>
      <c r="AU214" s="24" t="s">
        <v>81</v>
      </c>
      <c r="AY214" s="24" t="s">
        <v>156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24" t="s">
        <v>79</v>
      </c>
      <c r="BK214" s="244">
        <f>ROUND(I214*H214,2)</f>
        <v>0</v>
      </c>
      <c r="BL214" s="24" t="s">
        <v>197</v>
      </c>
      <c r="BM214" s="24" t="s">
        <v>558</v>
      </c>
    </row>
    <row r="215" s="13" customFormat="1">
      <c r="B215" s="257"/>
      <c r="C215" s="258"/>
      <c r="D215" s="247" t="s">
        <v>165</v>
      </c>
      <c r="E215" s="259" t="s">
        <v>21</v>
      </c>
      <c r="F215" s="260" t="s">
        <v>947</v>
      </c>
      <c r="G215" s="258"/>
      <c r="H215" s="259" t="s">
        <v>21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165</v>
      </c>
      <c r="AU215" s="266" t="s">
        <v>81</v>
      </c>
      <c r="AV215" s="13" t="s">
        <v>79</v>
      </c>
      <c r="AW215" s="13" t="s">
        <v>35</v>
      </c>
      <c r="AX215" s="13" t="s">
        <v>71</v>
      </c>
      <c r="AY215" s="266" t="s">
        <v>156</v>
      </c>
    </row>
    <row r="216" s="13" customFormat="1">
      <c r="B216" s="257"/>
      <c r="C216" s="258"/>
      <c r="D216" s="247" t="s">
        <v>165</v>
      </c>
      <c r="E216" s="259" t="s">
        <v>21</v>
      </c>
      <c r="F216" s="260" t="s">
        <v>735</v>
      </c>
      <c r="G216" s="258"/>
      <c r="H216" s="259" t="s">
        <v>21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AT216" s="266" t="s">
        <v>165</v>
      </c>
      <c r="AU216" s="266" t="s">
        <v>81</v>
      </c>
      <c r="AV216" s="13" t="s">
        <v>79</v>
      </c>
      <c r="AW216" s="13" t="s">
        <v>35</v>
      </c>
      <c r="AX216" s="13" t="s">
        <v>71</v>
      </c>
      <c r="AY216" s="266" t="s">
        <v>156</v>
      </c>
    </row>
    <row r="217" s="12" customFormat="1">
      <c r="B217" s="245"/>
      <c r="C217" s="246"/>
      <c r="D217" s="247" t="s">
        <v>165</v>
      </c>
      <c r="E217" s="248" t="s">
        <v>21</v>
      </c>
      <c r="F217" s="249" t="s">
        <v>948</v>
      </c>
      <c r="G217" s="246"/>
      <c r="H217" s="250">
        <v>300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165</v>
      </c>
      <c r="AU217" s="256" t="s">
        <v>81</v>
      </c>
      <c r="AV217" s="12" t="s">
        <v>81</v>
      </c>
      <c r="AW217" s="12" t="s">
        <v>35</v>
      </c>
      <c r="AX217" s="12" t="s">
        <v>79</v>
      </c>
      <c r="AY217" s="256" t="s">
        <v>156</v>
      </c>
    </row>
    <row r="218" s="13" customFormat="1">
      <c r="B218" s="257"/>
      <c r="C218" s="258"/>
      <c r="D218" s="247" t="s">
        <v>165</v>
      </c>
      <c r="E218" s="259" t="s">
        <v>21</v>
      </c>
      <c r="F218" s="260" t="s">
        <v>735</v>
      </c>
      <c r="G218" s="258"/>
      <c r="H218" s="259" t="s">
        <v>21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AT218" s="266" t="s">
        <v>165</v>
      </c>
      <c r="AU218" s="266" t="s">
        <v>81</v>
      </c>
      <c r="AV218" s="13" t="s">
        <v>79</v>
      </c>
      <c r="AW218" s="13" t="s">
        <v>35</v>
      </c>
      <c r="AX218" s="13" t="s">
        <v>71</v>
      </c>
      <c r="AY218" s="266" t="s">
        <v>156</v>
      </c>
    </row>
    <row r="219" s="13" customFormat="1">
      <c r="B219" s="257"/>
      <c r="C219" s="258"/>
      <c r="D219" s="247" t="s">
        <v>165</v>
      </c>
      <c r="E219" s="259" t="s">
        <v>21</v>
      </c>
      <c r="F219" s="260" t="s">
        <v>949</v>
      </c>
      <c r="G219" s="258"/>
      <c r="H219" s="259" t="s">
        <v>21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AT219" s="266" t="s">
        <v>165</v>
      </c>
      <c r="AU219" s="266" t="s">
        <v>81</v>
      </c>
      <c r="AV219" s="13" t="s">
        <v>79</v>
      </c>
      <c r="AW219" s="13" t="s">
        <v>35</v>
      </c>
      <c r="AX219" s="13" t="s">
        <v>71</v>
      </c>
      <c r="AY219" s="266" t="s">
        <v>156</v>
      </c>
    </row>
    <row r="220" s="13" customFormat="1">
      <c r="B220" s="257"/>
      <c r="C220" s="258"/>
      <c r="D220" s="247" t="s">
        <v>165</v>
      </c>
      <c r="E220" s="259" t="s">
        <v>21</v>
      </c>
      <c r="F220" s="260" t="s">
        <v>950</v>
      </c>
      <c r="G220" s="258"/>
      <c r="H220" s="259" t="s">
        <v>21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AT220" s="266" t="s">
        <v>165</v>
      </c>
      <c r="AU220" s="266" t="s">
        <v>81</v>
      </c>
      <c r="AV220" s="13" t="s">
        <v>79</v>
      </c>
      <c r="AW220" s="13" t="s">
        <v>35</v>
      </c>
      <c r="AX220" s="13" t="s">
        <v>71</v>
      </c>
      <c r="AY220" s="266" t="s">
        <v>156</v>
      </c>
    </row>
    <row r="221" s="13" customFormat="1">
      <c r="B221" s="257"/>
      <c r="C221" s="258"/>
      <c r="D221" s="247" t="s">
        <v>165</v>
      </c>
      <c r="E221" s="259" t="s">
        <v>21</v>
      </c>
      <c r="F221" s="260" t="s">
        <v>951</v>
      </c>
      <c r="G221" s="258"/>
      <c r="H221" s="259" t="s">
        <v>21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AT221" s="266" t="s">
        <v>165</v>
      </c>
      <c r="AU221" s="266" t="s">
        <v>81</v>
      </c>
      <c r="AV221" s="13" t="s">
        <v>79</v>
      </c>
      <c r="AW221" s="13" t="s">
        <v>35</v>
      </c>
      <c r="AX221" s="13" t="s">
        <v>71</v>
      </c>
      <c r="AY221" s="266" t="s">
        <v>156</v>
      </c>
    </row>
    <row r="222" s="13" customFormat="1">
      <c r="B222" s="257"/>
      <c r="C222" s="258"/>
      <c r="D222" s="247" t="s">
        <v>165</v>
      </c>
      <c r="E222" s="259" t="s">
        <v>21</v>
      </c>
      <c r="F222" s="260" t="s">
        <v>952</v>
      </c>
      <c r="G222" s="258"/>
      <c r="H222" s="259" t="s">
        <v>21</v>
      </c>
      <c r="I222" s="261"/>
      <c r="J222" s="258"/>
      <c r="K222" s="258"/>
      <c r="L222" s="262"/>
      <c r="M222" s="263"/>
      <c r="N222" s="264"/>
      <c r="O222" s="264"/>
      <c r="P222" s="264"/>
      <c r="Q222" s="264"/>
      <c r="R222" s="264"/>
      <c r="S222" s="264"/>
      <c r="T222" s="265"/>
      <c r="AT222" s="266" t="s">
        <v>165</v>
      </c>
      <c r="AU222" s="266" t="s">
        <v>81</v>
      </c>
      <c r="AV222" s="13" t="s">
        <v>79</v>
      </c>
      <c r="AW222" s="13" t="s">
        <v>35</v>
      </c>
      <c r="AX222" s="13" t="s">
        <v>71</v>
      </c>
      <c r="AY222" s="266" t="s">
        <v>156</v>
      </c>
    </row>
    <row r="223" s="13" customFormat="1">
      <c r="B223" s="257"/>
      <c r="C223" s="258"/>
      <c r="D223" s="247" t="s">
        <v>165</v>
      </c>
      <c r="E223" s="259" t="s">
        <v>21</v>
      </c>
      <c r="F223" s="260" t="s">
        <v>953</v>
      </c>
      <c r="G223" s="258"/>
      <c r="H223" s="259" t="s">
        <v>21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AT223" s="266" t="s">
        <v>165</v>
      </c>
      <c r="AU223" s="266" t="s">
        <v>81</v>
      </c>
      <c r="AV223" s="13" t="s">
        <v>79</v>
      </c>
      <c r="AW223" s="13" t="s">
        <v>35</v>
      </c>
      <c r="AX223" s="13" t="s">
        <v>71</v>
      </c>
      <c r="AY223" s="266" t="s">
        <v>156</v>
      </c>
    </row>
    <row r="224" s="1" customFormat="1" ht="16.5" customHeight="1">
      <c r="B224" s="46"/>
      <c r="C224" s="233" t="s">
        <v>437</v>
      </c>
      <c r="D224" s="233" t="s">
        <v>159</v>
      </c>
      <c r="E224" s="234" t="s">
        <v>954</v>
      </c>
      <c r="F224" s="235" t="s">
        <v>955</v>
      </c>
      <c r="G224" s="236" t="s">
        <v>351</v>
      </c>
      <c r="H224" s="237">
        <v>300</v>
      </c>
      <c r="I224" s="238"/>
      <c r="J224" s="239">
        <f>ROUND(I224*H224,2)</f>
        <v>0</v>
      </c>
      <c r="K224" s="235" t="s">
        <v>163</v>
      </c>
      <c r="L224" s="72"/>
      <c r="M224" s="240" t="s">
        <v>21</v>
      </c>
      <c r="N224" s="241" t="s">
        <v>42</v>
      </c>
      <c r="O224" s="47"/>
      <c r="P224" s="242">
        <f>O224*H224</f>
        <v>0</v>
      </c>
      <c r="Q224" s="242">
        <v>0.050000000000000003</v>
      </c>
      <c r="R224" s="242">
        <f>Q224*H224</f>
        <v>15</v>
      </c>
      <c r="S224" s="242">
        <v>0</v>
      </c>
      <c r="T224" s="243">
        <f>S224*H224</f>
        <v>0</v>
      </c>
      <c r="AR224" s="24" t="s">
        <v>197</v>
      </c>
      <c r="AT224" s="24" t="s">
        <v>159</v>
      </c>
      <c r="AU224" s="24" t="s">
        <v>81</v>
      </c>
      <c r="AY224" s="24" t="s">
        <v>156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24" t="s">
        <v>79</v>
      </c>
      <c r="BK224" s="244">
        <f>ROUND(I224*H224,2)</f>
        <v>0</v>
      </c>
      <c r="BL224" s="24" t="s">
        <v>197</v>
      </c>
      <c r="BM224" s="24" t="s">
        <v>561</v>
      </c>
    </row>
    <row r="225" s="12" customFormat="1">
      <c r="B225" s="245"/>
      <c r="C225" s="246"/>
      <c r="D225" s="247" t="s">
        <v>165</v>
      </c>
      <c r="E225" s="248" t="s">
        <v>21</v>
      </c>
      <c r="F225" s="249" t="s">
        <v>956</v>
      </c>
      <c r="G225" s="246"/>
      <c r="H225" s="250">
        <v>300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165</v>
      </c>
      <c r="AU225" s="256" t="s">
        <v>81</v>
      </c>
      <c r="AV225" s="12" t="s">
        <v>81</v>
      </c>
      <c r="AW225" s="12" t="s">
        <v>35</v>
      </c>
      <c r="AX225" s="12" t="s">
        <v>79</v>
      </c>
      <c r="AY225" s="256" t="s">
        <v>156</v>
      </c>
    </row>
    <row r="226" s="1" customFormat="1" ht="25.5" customHeight="1">
      <c r="B226" s="46"/>
      <c r="C226" s="233" t="s">
        <v>562</v>
      </c>
      <c r="D226" s="233" t="s">
        <v>159</v>
      </c>
      <c r="E226" s="234" t="s">
        <v>957</v>
      </c>
      <c r="F226" s="235" t="s">
        <v>958</v>
      </c>
      <c r="G226" s="236" t="s">
        <v>351</v>
      </c>
      <c r="H226" s="237">
        <v>90.599999999999994</v>
      </c>
      <c r="I226" s="238"/>
      <c r="J226" s="239">
        <f>ROUND(I226*H226,2)</f>
        <v>0</v>
      </c>
      <c r="K226" s="235" t="s">
        <v>326</v>
      </c>
      <c r="L226" s="72"/>
      <c r="M226" s="240" t="s">
        <v>21</v>
      </c>
      <c r="N226" s="241" t="s">
        <v>42</v>
      </c>
      <c r="O226" s="47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AR226" s="24" t="s">
        <v>197</v>
      </c>
      <c r="AT226" s="24" t="s">
        <v>159</v>
      </c>
      <c r="AU226" s="24" t="s">
        <v>81</v>
      </c>
      <c r="AY226" s="24" t="s">
        <v>156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24" t="s">
        <v>79</v>
      </c>
      <c r="BK226" s="244">
        <f>ROUND(I226*H226,2)</f>
        <v>0</v>
      </c>
      <c r="BL226" s="24" t="s">
        <v>197</v>
      </c>
      <c r="BM226" s="24" t="s">
        <v>565</v>
      </c>
    </row>
    <row r="227" s="12" customFormat="1">
      <c r="B227" s="245"/>
      <c r="C227" s="246"/>
      <c r="D227" s="247" t="s">
        <v>165</v>
      </c>
      <c r="E227" s="248" t="s">
        <v>21</v>
      </c>
      <c r="F227" s="249" t="s">
        <v>959</v>
      </c>
      <c r="G227" s="246"/>
      <c r="H227" s="250">
        <v>30</v>
      </c>
      <c r="I227" s="251"/>
      <c r="J227" s="246"/>
      <c r="K227" s="246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165</v>
      </c>
      <c r="AU227" s="256" t="s">
        <v>81</v>
      </c>
      <c r="AV227" s="12" t="s">
        <v>81</v>
      </c>
      <c r="AW227" s="12" t="s">
        <v>35</v>
      </c>
      <c r="AX227" s="12" t="s">
        <v>71</v>
      </c>
      <c r="AY227" s="256" t="s">
        <v>156</v>
      </c>
    </row>
    <row r="228" s="12" customFormat="1">
      <c r="B228" s="245"/>
      <c r="C228" s="246"/>
      <c r="D228" s="247" t="s">
        <v>165</v>
      </c>
      <c r="E228" s="248" t="s">
        <v>21</v>
      </c>
      <c r="F228" s="249" t="s">
        <v>960</v>
      </c>
      <c r="G228" s="246"/>
      <c r="H228" s="250">
        <v>60.600000000000001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AT228" s="256" t="s">
        <v>165</v>
      </c>
      <c r="AU228" s="256" t="s">
        <v>81</v>
      </c>
      <c r="AV228" s="12" t="s">
        <v>81</v>
      </c>
      <c r="AW228" s="12" t="s">
        <v>35</v>
      </c>
      <c r="AX228" s="12" t="s">
        <v>71</v>
      </c>
      <c r="AY228" s="256" t="s">
        <v>156</v>
      </c>
    </row>
    <row r="229" s="1" customFormat="1" ht="16.5" customHeight="1">
      <c r="B229" s="46"/>
      <c r="C229" s="270" t="s">
        <v>443</v>
      </c>
      <c r="D229" s="270" t="s">
        <v>386</v>
      </c>
      <c r="E229" s="271" t="s">
        <v>961</v>
      </c>
      <c r="F229" s="272" t="s">
        <v>962</v>
      </c>
      <c r="G229" s="273" t="s">
        <v>351</v>
      </c>
      <c r="H229" s="274">
        <v>95.129999999999995</v>
      </c>
      <c r="I229" s="275"/>
      <c r="J229" s="276">
        <f>ROUND(I229*H229,2)</f>
        <v>0</v>
      </c>
      <c r="K229" s="272" t="s">
        <v>163</v>
      </c>
      <c r="L229" s="277"/>
      <c r="M229" s="278" t="s">
        <v>21</v>
      </c>
      <c r="N229" s="279" t="s">
        <v>42</v>
      </c>
      <c r="O229" s="47"/>
      <c r="P229" s="242">
        <f>O229*H229</f>
        <v>0</v>
      </c>
      <c r="Q229" s="242">
        <v>0.00012</v>
      </c>
      <c r="R229" s="242">
        <f>Q229*H229</f>
        <v>0.0114156</v>
      </c>
      <c r="S229" s="242">
        <v>0</v>
      </c>
      <c r="T229" s="243">
        <f>S229*H229</f>
        <v>0</v>
      </c>
      <c r="AR229" s="24" t="s">
        <v>241</v>
      </c>
      <c r="AT229" s="24" t="s">
        <v>386</v>
      </c>
      <c r="AU229" s="24" t="s">
        <v>81</v>
      </c>
      <c r="AY229" s="24" t="s">
        <v>156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24" t="s">
        <v>79</v>
      </c>
      <c r="BK229" s="244">
        <f>ROUND(I229*H229,2)</f>
        <v>0</v>
      </c>
      <c r="BL229" s="24" t="s">
        <v>197</v>
      </c>
      <c r="BM229" s="24" t="s">
        <v>568</v>
      </c>
    </row>
    <row r="230" s="12" customFormat="1">
      <c r="B230" s="245"/>
      <c r="C230" s="246"/>
      <c r="D230" s="247" t="s">
        <v>165</v>
      </c>
      <c r="E230" s="248" t="s">
        <v>21</v>
      </c>
      <c r="F230" s="249" t="s">
        <v>963</v>
      </c>
      <c r="G230" s="246"/>
      <c r="H230" s="250">
        <v>95.129999999999995</v>
      </c>
      <c r="I230" s="251"/>
      <c r="J230" s="246"/>
      <c r="K230" s="246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165</v>
      </c>
      <c r="AU230" s="256" t="s">
        <v>81</v>
      </c>
      <c r="AV230" s="12" t="s">
        <v>81</v>
      </c>
      <c r="AW230" s="12" t="s">
        <v>35</v>
      </c>
      <c r="AX230" s="12" t="s">
        <v>79</v>
      </c>
      <c r="AY230" s="256" t="s">
        <v>156</v>
      </c>
    </row>
    <row r="231" s="1" customFormat="1" ht="25.5" customHeight="1">
      <c r="B231" s="46"/>
      <c r="C231" s="233" t="s">
        <v>569</v>
      </c>
      <c r="D231" s="233" t="s">
        <v>159</v>
      </c>
      <c r="E231" s="234" t="s">
        <v>964</v>
      </c>
      <c r="F231" s="235" t="s">
        <v>965</v>
      </c>
      <c r="G231" s="236" t="s">
        <v>487</v>
      </c>
      <c r="H231" s="237">
        <v>17</v>
      </c>
      <c r="I231" s="238"/>
      <c r="J231" s="239">
        <f>ROUND(I231*H231,2)</f>
        <v>0</v>
      </c>
      <c r="K231" s="235" t="s">
        <v>163</v>
      </c>
      <c r="L231" s="72"/>
      <c r="M231" s="240" t="s">
        <v>21</v>
      </c>
      <c r="N231" s="241" t="s">
        <v>42</v>
      </c>
      <c r="O231" s="47"/>
      <c r="P231" s="242">
        <f>O231*H231</f>
        <v>0</v>
      </c>
      <c r="Q231" s="242">
        <v>0.025000000000000001</v>
      </c>
      <c r="R231" s="242">
        <f>Q231*H231</f>
        <v>0.42500000000000004</v>
      </c>
      <c r="S231" s="242">
        <v>0</v>
      </c>
      <c r="T231" s="243">
        <f>S231*H231</f>
        <v>0</v>
      </c>
      <c r="AR231" s="24" t="s">
        <v>197</v>
      </c>
      <c r="AT231" s="24" t="s">
        <v>159</v>
      </c>
      <c r="AU231" s="24" t="s">
        <v>81</v>
      </c>
      <c r="AY231" s="24" t="s">
        <v>156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24" t="s">
        <v>79</v>
      </c>
      <c r="BK231" s="244">
        <f>ROUND(I231*H231,2)</f>
        <v>0</v>
      </c>
      <c r="BL231" s="24" t="s">
        <v>197</v>
      </c>
      <c r="BM231" s="24" t="s">
        <v>572</v>
      </c>
    </row>
    <row r="232" s="13" customFormat="1">
      <c r="B232" s="257"/>
      <c r="C232" s="258"/>
      <c r="D232" s="247" t="s">
        <v>165</v>
      </c>
      <c r="E232" s="259" t="s">
        <v>21</v>
      </c>
      <c r="F232" s="260" t="s">
        <v>966</v>
      </c>
      <c r="G232" s="258"/>
      <c r="H232" s="259" t="s">
        <v>21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AT232" s="266" t="s">
        <v>165</v>
      </c>
      <c r="AU232" s="266" t="s">
        <v>81</v>
      </c>
      <c r="AV232" s="13" t="s">
        <v>79</v>
      </c>
      <c r="AW232" s="13" t="s">
        <v>35</v>
      </c>
      <c r="AX232" s="13" t="s">
        <v>71</v>
      </c>
      <c r="AY232" s="266" t="s">
        <v>156</v>
      </c>
    </row>
    <row r="233" s="12" customFormat="1">
      <c r="B233" s="245"/>
      <c r="C233" s="246"/>
      <c r="D233" s="247" t="s">
        <v>165</v>
      </c>
      <c r="E233" s="248" t="s">
        <v>21</v>
      </c>
      <c r="F233" s="249" t="s">
        <v>967</v>
      </c>
      <c r="G233" s="246"/>
      <c r="H233" s="250">
        <v>17</v>
      </c>
      <c r="I233" s="251"/>
      <c r="J233" s="246"/>
      <c r="K233" s="246"/>
      <c r="L233" s="252"/>
      <c r="M233" s="253"/>
      <c r="N233" s="254"/>
      <c r="O233" s="254"/>
      <c r="P233" s="254"/>
      <c r="Q233" s="254"/>
      <c r="R233" s="254"/>
      <c r="S233" s="254"/>
      <c r="T233" s="255"/>
      <c r="AT233" s="256" t="s">
        <v>165</v>
      </c>
      <c r="AU233" s="256" t="s">
        <v>81</v>
      </c>
      <c r="AV233" s="12" t="s">
        <v>81</v>
      </c>
      <c r="AW233" s="12" t="s">
        <v>35</v>
      </c>
      <c r="AX233" s="12" t="s">
        <v>79</v>
      </c>
      <c r="AY233" s="256" t="s">
        <v>156</v>
      </c>
    </row>
    <row r="234" s="1" customFormat="1" ht="25.5" customHeight="1">
      <c r="B234" s="46"/>
      <c r="C234" s="233" t="s">
        <v>446</v>
      </c>
      <c r="D234" s="233" t="s">
        <v>159</v>
      </c>
      <c r="E234" s="234" t="s">
        <v>968</v>
      </c>
      <c r="F234" s="235" t="s">
        <v>969</v>
      </c>
      <c r="G234" s="236" t="s">
        <v>487</v>
      </c>
      <c r="H234" s="237">
        <v>6</v>
      </c>
      <c r="I234" s="238"/>
      <c r="J234" s="239">
        <f>ROUND(I234*H234,2)</f>
        <v>0</v>
      </c>
      <c r="K234" s="235" t="s">
        <v>163</v>
      </c>
      <c r="L234" s="72"/>
      <c r="M234" s="240" t="s">
        <v>21</v>
      </c>
      <c r="N234" s="241" t="s">
        <v>42</v>
      </c>
      <c r="O234" s="47"/>
      <c r="P234" s="242">
        <f>O234*H234</f>
        <v>0</v>
      </c>
      <c r="Q234" s="242">
        <v>0.089999999999999997</v>
      </c>
      <c r="R234" s="242">
        <f>Q234*H234</f>
        <v>0.54000000000000004</v>
      </c>
      <c r="S234" s="242">
        <v>0</v>
      </c>
      <c r="T234" s="243">
        <f>S234*H234</f>
        <v>0</v>
      </c>
      <c r="AR234" s="24" t="s">
        <v>197</v>
      </c>
      <c r="AT234" s="24" t="s">
        <v>159</v>
      </c>
      <c r="AU234" s="24" t="s">
        <v>81</v>
      </c>
      <c r="AY234" s="24" t="s">
        <v>156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24" t="s">
        <v>79</v>
      </c>
      <c r="BK234" s="244">
        <f>ROUND(I234*H234,2)</f>
        <v>0</v>
      </c>
      <c r="BL234" s="24" t="s">
        <v>197</v>
      </c>
      <c r="BM234" s="24" t="s">
        <v>575</v>
      </c>
    </row>
    <row r="235" s="12" customFormat="1">
      <c r="B235" s="245"/>
      <c r="C235" s="246"/>
      <c r="D235" s="247" t="s">
        <v>165</v>
      </c>
      <c r="E235" s="248" t="s">
        <v>21</v>
      </c>
      <c r="F235" s="249" t="s">
        <v>970</v>
      </c>
      <c r="G235" s="246"/>
      <c r="H235" s="250">
        <v>6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165</v>
      </c>
      <c r="AU235" s="256" t="s">
        <v>81</v>
      </c>
      <c r="AV235" s="12" t="s">
        <v>81</v>
      </c>
      <c r="AW235" s="12" t="s">
        <v>35</v>
      </c>
      <c r="AX235" s="12" t="s">
        <v>79</v>
      </c>
      <c r="AY235" s="256" t="s">
        <v>156</v>
      </c>
    </row>
    <row r="236" s="1" customFormat="1" ht="16.5" customHeight="1">
      <c r="B236" s="46"/>
      <c r="C236" s="233" t="s">
        <v>578</v>
      </c>
      <c r="D236" s="233" t="s">
        <v>159</v>
      </c>
      <c r="E236" s="234" t="s">
        <v>971</v>
      </c>
      <c r="F236" s="235" t="s">
        <v>972</v>
      </c>
      <c r="G236" s="236" t="s">
        <v>351</v>
      </c>
      <c r="H236" s="237">
        <v>300</v>
      </c>
      <c r="I236" s="238"/>
      <c r="J236" s="239">
        <f>ROUND(I236*H236,2)</f>
        <v>0</v>
      </c>
      <c r="K236" s="235" t="s">
        <v>326</v>
      </c>
      <c r="L236" s="72"/>
      <c r="M236" s="240" t="s">
        <v>21</v>
      </c>
      <c r="N236" s="241" t="s">
        <v>42</v>
      </c>
      <c r="O236" s="47"/>
      <c r="P236" s="242">
        <f>O236*H236</f>
        <v>0</v>
      </c>
      <c r="Q236" s="242">
        <v>0</v>
      </c>
      <c r="R236" s="242">
        <f>Q236*H236</f>
        <v>0</v>
      </c>
      <c r="S236" s="242">
        <v>0.044499999999999998</v>
      </c>
      <c r="T236" s="243">
        <f>S236*H236</f>
        <v>13.35</v>
      </c>
      <c r="AR236" s="24" t="s">
        <v>197</v>
      </c>
      <c r="AT236" s="24" t="s">
        <v>159</v>
      </c>
      <c r="AU236" s="24" t="s">
        <v>81</v>
      </c>
      <c r="AY236" s="24" t="s">
        <v>156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24" t="s">
        <v>79</v>
      </c>
      <c r="BK236" s="244">
        <f>ROUND(I236*H236,2)</f>
        <v>0</v>
      </c>
      <c r="BL236" s="24" t="s">
        <v>197</v>
      </c>
      <c r="BM236" s="24" t="s">
        <v>581</v>
      </c>
    </row>
    <row r="237" s="12" customFormat="1">
      <c r="B237" s="245"/>
      <c r="C237" s="246"/>
      <c r="D237" s="247" t="s">
        <v>165</v>
      </c>
      <c r="E237" s="248" t="s">
        <v>21</v>
      </c>
      <c r="F237" s="249" t="s">
        <v>948</v>
      </c>
      <c r="G237" s="246"/>
      <c r="H237" s="250">
        <v>300</v>
      </c>
      <c r="I237" s="251"/>
      <c r="J237" s="246"/>
      <c r="K237" s="246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165</v>
      </c>
      <c r="AU237" s="256" t="s">
        <v>81</v>
      </c>
      <c r="AV237" s="12" t="s">
        <v>81</v>
      </c>
      <c r="AW237" s="12" t="s">
        <v>35</v>
      </c>
      <c r="AX237" s="12" t="s">
        <v>79</v>
      </c>
      <c r="AY237" s="256" t="s">
        <v>156</v>
      </c>
    </row>
    <row r="238" s="1" customFormat="1" ht="25.5" customHeight="1">
      <c r="B238" s="46"/>
      <c r="C238" s="233" t="s">
        <v>454</v>
      </c>
      <c r="D238" s="233" t="s">
        <v>159</v>
      </c>
      <c r="E238" s="234" t="s">
        <v>973</v>
      </c>
      <c r="F238" s="235" t="s">
        <v>974</v>
      </c>
      <c r="G238" s="236" t="s">
        <v>351</v>
      </c>
      <c r="H238" s="237">
        <v>300</v>
      </c>
      <c r="I238" s="238"/>
      <c r="J238" s="239">
        <f>ROUND(I238*H238,2)</f>
        <v>0</v>
      </c>
      <c r="K238" s="235" t="s">
        <v>326</v>
      </c>
      <c r="L238" s="72"/>
      <c r="M238" s="240" t="s">
        <v>21</v>
      </c>
      <c r="N238" s="241" t="s">
        <v>42</v>
      </c>
      <c r="O238" s="47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AR238" s="24" t="s">
        <v>197</v>
      </c>
      <c r="AT238" s="24" t="s">
        <v>159</v>
      </c>
      <c r="AU238" s="24" t="s">
        <v>81</v>
      </c>
      <c r="AY238" s="24" t="s">
        <v>156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24" t="s">
        <v>79</v>
      </c>
      <c r="BK238" s="244">
        <f>ROUND(I238*H238,2)</f>
        <v>0</v>
      </c>
      <c r="BL238" s="24" t="s">
        <v>197</v>
      </c>
      <c r="BM238" s="24" t="s">
        <v>588</v>
      </c>
    </row>
    <row r="239" s="1" customFormat="1" ht="25.5" customHeight="1">
      <c r="B239" s="46"/>
      <c r="C239" s="233" t="s">
        <v>591</v>
      </c>
      <c r="D239" s="233" t="s">
        <v>159</v>
      </c>
      <c r="E239" s="234" t="s">
        <v>975</v>
      </c>
      <c r="F239" s="235" t="s">
        <v>976</v>
      </c>
      <c r="G239" s="236" t="s">
        <v>487</v>
      </c>
      <c r="H239" s="237">
        <v>50</v>
      </c>
      <c r="I239" s="238"/>
      <c r="J239" s="239">
        <f>ROUND(I239*H239,2)</f>
        <v>0</v>
      </c>
      <c r="K239" s="235" t="s">
        <v>326</v>
      </c>
      <c r="L239" s="72"/>
      <c r="M239" s="240" t="s">
        <v>21</v>
      </c>
      <c r="N239" s="241" t="s">
        <v>42</v>
      </c>
      <c r="O239" s="47"/>
      <c r="P239" s="242">
        <f>O239*H239</f>
        <v>0</v>
      </c>
      <c r="Q239" s="242">
        <v>0</v>
      </c>
      <c r="R239" s="242">
        <f>Q239*H239</f>
        <v>0</v>
      </c>
      <c r="S239" s="242">
        <v>0.011469999999999999</v>
      </c>
      <c r="T239" s="243">
        <f>S239*H239</f>
        <v>0.57350000000000001</v>
      </c>
      <c r="AR239" s="24" t="s">
        <v>197</v>
      </c>
      <c r="AT239" s="24" t="s">
        <v>159</v>
      </c>
      <c r="AU239" s="24" t="s">
        <v>81</v>
      </c>
      <c r="AY239" s="24" t="s">
        <v>156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24" t="s">
        <v>79</v>
      </c>
      <c r="BK239" s="244">
        <f>ROUND(I239*H239,2)</f>
        <v>0</v>
      </c>
      <c r="BL239" s="24" t="s">
        <v>197</v>
      </c>
      <c r="BM239" s="24" t="s">
        <v>594</v>
      </c>
    </row>
    <row r="240" s="12" customFormat="1">
      <c r="B240" s="245"/>
      <c r="C240" s="246"/>
      <c r="D240" s="247" t="s">
        <v>165</v>
      </c>
      <c r="E240" s="248" t="s">
        <v>21</v>
      </c>
      <c r="F240" s="249" t="s">
        <v>977</v>
      </c>
      <c r="G240" s="246"/>
      <c r="H240" s="250">
        <v>50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165</v>
      </c>
      <c r="AU240" s="256" t="s">
        <v>81</v>
      </c>
      <c r="AV240" s="12" t="s">
        <v>81</v>
      </c>
      <c r="AW240" s="12" t="s">
        <v>35</v>
      </c>
      <c r="AX240" s="12" t="s">
        <v>79</v>
      </c>
      <c r="AY240" s="256" t="s">
        <v>156</v>
      </c>
    </row>
    <row r="241" s="1" customFormat="1" ht="16.5" customHeight="1">
      <c r="B241" s="46"/>
      <c r="C241" s="233" t="s">
        <v>457</v>
      </c>
      <c r="D241" s="233" t="s">
        <v>159</v>
      </c>
      <c r="E241" s="234" t="s">
        <v>978</v>
      </c>
      <c r="F241" s="235" t="s">
        <v>979</v>
      </c>
      <c r="G241" s="236" t="s">
        <v>688</v>
      </c>
      <c r="H241" s="291"/>
      <c r="I241" s="238"/>
      <c r="J241" s="239">
        <f>ROUND(I241*H241,2)</f>
        <v>0</v>
      </c>
      <c r="K241" s="235" t="s">
        <v>326</v>
      </c>
      <c r="L241" s="72"/>
      <c r="M241" s="240" t="s">
        <v>21</v>
      </c>
      <c r="N241" s="241" t="s">
        <v>42</v>
      </c>
      <c r="O241" s="47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AR241" s="24" t="s">
        <v>197</v>
      </c>
      <c r="AT241" s="24" t="s">
        <v>159</v>
      </c>
      <c r="AU241" s="24" t="s">
        <v>81</v>
      </c>
      <c r="AY241" s="24" t="s">
        <v>156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24" t="s">
        <v>79</v>
      </c>
      <c r="BK241" s="244">
        <f>ROUND(I241*H241,2)</f>
        <v>0</v>
      </c>
      <c r="BL241" s="24" t="s">
        <v>197</v>
      </c>
      <c r="BM241" s="24" t="s">
        <v>600</v>
      </c>
    </row>
    <row r="242" s="11" customFormat="1" ht="29.88" customHeight="1">
      <c r="B242" s="217"/>
      <c r="C242" s="218"/>
      <c r="D242" s="219" t="s">
        <v>70</v>
      </c>
      <c r="E242" s="231" t="s">
        <v>980</v>
      </c>
      <c r="F242" s="231" t="s">
        <v>981</v>
      </c>
      <c r="G242" s="218"/>
      <c r="H242" s="218"/>
      <c r="I242" s="221"/>
      <c r="J242" s="232">
        <f>BK242</f>
        <v>0</v>
      </c>
      <c r="K242" s="218"/>
      <c r="L242" s="223"/>
      <c r="M242" s="224"/>
      <c r="N242" s="225"/>
      <c r="O242" s="225"/>
      <c r="P242" s="226">
        <f>SUM(P243:P254)</f>
        <v>0</v>
      </c>
      <c r="Q242" s="225"/>
      <c r="R242" s="226">
        <f>SUM(R243:R254)</f>
        <v>0.1036068</v>
      </c>
      <c r="S242" s="225"/>
      <c r="T242" s="227">
        <f>SUM(T243:T254)</f>
        <v>0</v>
      </c>
      <c r="AR242" s="228" t="s">
        <v>81</v>
      </c>
      <c r="AT242" s="229" t="s">
        <v>70</v>
      </c>
      <c r="AU242" s="229" t="s">
        <v>79</v>
      </c>
      <c r="AY242" s="228" t="s">
        <v>156</v>
      </c>
      <c r="BK242" s="230">
        <f>SUM(BK243:BK254)</f>
        <v>0</v>
      </c>
    </row>
    <row r="243" s="1" customFormat="1" ht="16.5" customHeight="1">
      <c r="B243" s="46"/>
      <c r="C243" s="233" t="s">
        <v>604</v>
      </c>
      <c r="D243" s="233" t="s">
        <v>159</v>
      </c>
      <c r="E243" s="234" t="s">
        <v>982</v>
      </c>
      <c r="F243" s="235" t="s">
        <v>983</v>
      </c>
      <c r="G243" s="236" t="s">
        <v>487</v>
      </c>
      <c r="H243" s="237">
        <v>20</v>
      </c>
      <c r="I243" s="238"/>
      <c r="J243" s="239">
        <f>ROUND(I243*H243,2)</f>
        <v>0</v>
      </c>
      <c r="K243" s="235" t="s">
        <v>163</v>
      </c>
      <c r="L243" s="72"/>
      <c r="M243" s="240" t="s">
        <v>21</v>
      </c>
      <c r="N243" s="241" t="s">
        <v>42</v>
      </c>
      <c r="O243" s="47"/>
      <c r="P243" s="242">
        <f>O243*H243</f>
        <v>0</v>
      </c>
      <c r="Q243" s="242">
        <v>0</v>
      </c>
      <c r="R243" s="242">
        <f>Q243*H243</f>
        <v>0</v>
      </c>
      <c r="S243" s="242">
        <v>0</v>
      </c>
      <c r="T243" s="243">
        <f>S243*H243</f>
        <v>0</v>
      </c>
      <c r="AR243" s="24" t="s">
        <v>197</v>
      </c>
      <c r="AT243" s="24" t="s">
        <v>159</v>
      </c>
      <c r="AU243" s="24" t="s">
        <v>81</v>
      </c>
      <c r="AY243" s="24" t="s">
        <v>156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24" t="s">
        <v>79</v>
      </c>
      <c r="BK243" s="244">
        <f>ROUND(I243*H243,2)</f>
        <v>0</v>
      </c>
      <c r="BL243" s="24" t="s">
        <v>197</v>
      </c>
      <c r="BM243" s="24" t="s">
        <v>607</v>
      </c>
    </row>
    <row r="244" s="12" customFormat="1">
      <c r="B244" s="245"/>
      <c r="C244" s="246"/>
      <c r="D244" s="247" t="s">
        <v>165</v>
      </c>
      <c r="E244" s="248" t="s">
        <v>21</v>
      </c>
      <c r="F244" s="249" t="s">
        <v>984</v>
      </c>
      <c r="G244" s="246"/>
      <c r="H244" s="250">
        <v>20</v>
      </c>
      <c r="I244" s="251"/>
      <c r="J244" s="246"/>
      <c r="K244" s="246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165</v>
      </c>
      <c r="AU244" s="256" t="s">
        <v>81</v>
      </c>
      <c r="AV244" s="12" t="s">
        <v>81</v>
      </c>
      <c r="AW244" s="12" t="s">
        <v>35</v>
      </c>
      <c r="AX244" s="12" t="s">
        <v>79</v>
      </c>
      <c r="AY244" s="256" t="s">
        <v>156</v>
      </c>
    </row>
    <row r="245" s="1" customFormat="1" ht="16.5" customHeight="1">
      <c r="B245" s="46"/>
      <c r="C245" s="233" t="s">
        <v>461</v>
      </c>
      <c r="D245" s="233" t="s">
        <v>159</v>
      </c>
      <c r="E245" s="234" t="s">
        <v>985</v>
      </c>
      <c r="F245" s="235" t="s">
        <v>986</v>
      </c>
      <c r="G245" s="236" t="s">
        <v>351</v>
      </c>
      <c r="H245" s="237">
        <v>465</v>
      </c>
      <c r="I245" s="238"/>
      <c r="J245" s="239">
        <f>ROUND(I245*H245,2)</f>
        <v>0</v>
      </c>
      <c r="K245" s="235" t="s">
        <v>163</v>
      </c>
      <c r="L245" s="72"/>
      <c r="M245" s="240" t="s">
        <v>21</v>
      </c>
      <c r="N245" s="241" t="s">
        <v>42</v>
      </c>
      <c r="O245" s="47"/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AR245" s="24" t="s">
        <v>197</v>
      </c>
      <c r="AT245" s="24" t="s">
        <v>159</v>
      </c>
      <c r="AU245" s="24" t="s">
        <v>81</v>
      </c>
      <c r="AY245" s="24" t="s">
        <v>156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24" t="s">
        <v>79</v>
      </c>
      <c r="BK245" s="244">
        <f>ROUND(I245*H245,2)</f>
        <v>0</v>
      </c>
      <c r="BL245" s="24" t="s">
        <v>197</v>
      </c>
      <c r="BM245" s="24" t="s">
        <v>612</v>
      </c>
    </row>
    <row r="246" s="12" customFormat="1">
      <c r="B246" s="245"/>
      <c r="C246" s="246"/>
      <c r="D246" s="247" t="s">
        <v>165</v>
      </c>
      <c r="E246" s="248" t="s">
        <v>21</v>
      </c>
      <c r="F246" s="249" t="s">
        <v>987</v>
      </c>
      <c r="G246" s="246"/>
      <c r="H246" s="250">
        <v>465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165</v>
      </c>
      <c r="AU246" s="256" t="s">
        <v>81</v>
      </c>
      <c r="AV246" s="12" t="s">
        <v>81</v>
      </c>
      <c r="AW246" s="12" t="s">
        <v>35</v>
      </c>
      <c r="AX246" s="12" t="s">
        <v>79</v>
      </c>
      <c r="AY246" s="256" t="s">
        <v>156</v>
      </c>
    </row>
    <row r="247" s="1" customFormat="1" ht="25.5" customHeight="1">
      <c r="B247" s="46"/>
      <c r="C247" s="233" t="s">
        <v>482</v>
      </c>
      <c r="D247" s="233" t="s">
        <v>159</v>
      </c>
      <c r="E247" s="234" t="s">
        <v>988</v>
      </c>
      <c r="F247" s="235" t="s">
        <v>989</v>
      </c>
      <c r="G247" s="236" t="s">
        <v>351</v>
      </c>
      <c r="H247" s="237">
        <v>465</v>
      </c>
      <c r="I247" s="238"/>
      <c r="J247" s="239">
        <f>ROUND(I247*H247,2)</f>
        <v>0</v>
      </c>
      <c r="K247" s="235" t="s">
        <v>326</v>
      </c>
      <c r="L247" s="72"/>
      <c r="M247" s="240" t="s">
        <v>21</v>
      </c>
      <c r="N247" s="241" t="s">
        <v>42</v>
      </c>
      <c r="O247" s="47"/>
      <c r="P247" s="242">
        <f>O247*H247</f>
        <v>0</v>
      </c>
      <c r="Q247" s="242">
        <v>0.00022000000000000001</v>
      </c>
      <c r="R247" s="242">
        <f>Q247*H247</f>
        <v>0.1023</v>
      </c>
      <c r="S247" s="242">
        <v>0</v>
      </c>
      <c r="T247" s="243">
        <f>S247*H247</f>
        <v>0</v>
      </c>
      <c r="AR247" s="24" t="s">
        <v>197</v>
      </c>
      <c r="AT247" s="24" t="s">
        <v>159</v>
      </c>
      <c r="AU247" s="24" t="s">
        <v>81</v>
      </c>
      <c r="AY247" s="24" t="s">
        <v>156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24" t="s">
        <v>79</v>
      </c>
      <c r="BK247" s="244">
        <f>ROUND(I247*H247,2)</f>
        <v>0</v>
      </c>
      <c r="BL247" s="24" t="s">
        <v>197</v>
      </c>
      <c r="BM247" s="24" t="s">
        <v>616</v>
      </c>
    </row>
    <row r="248" s="12" customFormat="1">
      <c r="B248" s="245"/>
      <c r="C248" s="246"/>
      <c r="D248" s="247" t="s">
        <v>165</v>
      </c>
      <c r="E248" s="248" t="s">
        <v>21</v>
      </c>
      <c r="F248" s="249" t="s">
        <v>987</v>
      </c>
      <c r="G248" s="246"/>
      <c r="H248" s="250">
        <v>465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165</v>
      </c>
      <c r="AU248" s="256" t="s">
        <v>81</v>
      </c>
      <c r="AV248" s="12" t="s">
        <v>81</v>
      </c>
      <c r="AW248" s="12" t="s">
        <v>35</v>
      </c>
      <c r="AX248" s="12" t="s">
        <v>79</v>
      </c>
      <c r="AY248" s="256" t="s">
        <v>156</v>
      </c>
    </row>
    <row r="249" s="1" customFormat="1" ht="16.5" customHeight="1">
      <c r="B249" s="46"/>
      <c r="C249" s="233" t="s">
        <v>464</v>
      </c>
      <c r="D249" s="233" t="s">
        <v>159</v>
      </c>
      <c r="E249" s="234" t="s">
        <v>990</v>
      </c>
      <c r="F249" s="235" t="s">
        <v>991</v>
      </c>
      <c r="G249" s="236" t="s">
        <v>487</v>
      </c>
      <c r="H249" s="237">
        <v>3.5</v>
      </c>
      <c r="I249" s="238"/>
      <c r="J249" s="239">
        <f>ROUND(I249*H249,2)</f>
        <v>0</v>
      </c>
      <c r="K249" s="235" t="s">
        <v>163</v>
      </c>
      <c r="L249" s="72"/>
      <c r="M249" s="240" t="s">
        <v>21</v>
      </c>
      <c r="N249" s="241" t="s">
        <v>42</v>
      </c>
      <c r="O249" s="47"/>
      <c r="P249" s="242">
        <f>O249*H249</f>
        <v>0</v>
      </c>
      <c r="Q249" s="242">
        <v>0</v>
      </c>
      <c r="R249" s="242">
        <f>Q249*H249</f>
        <v>0</v>
      </c>
      <c r="S249" s="242">
        <v>0</v>
      </c>
      <c r="T249" s="243">
        <f>S249*H249</f>
        <v>0</v>
      </c>
      <c r="AR249" s="24" t="s">
        <v>197</v>
      </c>
      <c r="AT249" s="24" t="s">
        <v>159</v>
      </c>
      <c r="AU249" s="24" t="s">
        <v>81</v>
      </c>
      <c r="AY249" s="24" t="s">
        <v>156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24" t="s">
        <v>79</v>
      </c>
      <c r="BK249" s="244">
        <f>ROUND(I249*H249,2)</f>
        <v>0</v>
      </c>
      <c r="BL249" s="24" t="s">
        <v>197</v>
      </c>
      <c r="BM249" s="24" t="s">
        <v>620</v>
      </c>
    </row>
    <row r="250" s="12" customFormat="1">
      <c r="B250" s="245"/>
      <c r="C250" s="246"/>
      <c r="D250" s="247" t="s">
        <v>165</v>
      </c>
      <c r="E250" s="248" t="s">
        <v>21</v>
      </c>
      <c r="F250" s="249" t="s">
        <v>992</v>
      </c>
      <c r="G250" s="246"/>
      <c r="H250" s="250">
        <v>3.5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165</v>
      </c>
      <c r="AU250" s="256" t="s">
        <v>81</v>
      </c>
      <c r="AV250" s="12" t="s">
        <v>81</v>
      </c>
      <c r="AW250" s="12" t="s">
        <v>35</v>
      </c>
      <c r="AX250" s="12" t="s">
        <v>79</v>
      </c>
      <c r="AY250" s="256" t="s">
        <v>156</v>
      </c>
    </row>
    <row r="251" s="1" customFormat="1" ht="16.5" customHeight="1">
      <c r="B251" s="46"/>
      <c r="C251" s="233" t="s">
        <v>626</v>
      </c>
      <c r="D251" s="233" t="s">
        <v>159</v>
      </c>
      <c r="E251" s="234" t="s">
        <v>993</v>
      </c>
      <c r="F251" s="235" t="s">
        <v>994</v>
      </c>
      <c r="G251" s="236" t="s">
        <v>351</v>
      </c>
      <c r="H251" s="237">
        <v>1</v>
      </c>
      <c r="I251" s="238"/>
      <c r="J251" s="239">
        <f>ROUND(I251*H251,2)</f>
        <v>0</v>
      </c>
      <c r="K251" s="235" t="s">
        <v>163</v>
      </c>
      <c r="L251" s="72"/>
      <c r="M251" s="240" t="s">
        <v>21</v>
      </c>
      <c r="N251" s="241" t="s">
        <v>42</v>
      </c>
      <c r="O251" s="47"/>
      <c r="P251" s="242">
        <f>O251*H251</f>
        <v>0</v>
      </c>
      <c r="Q251" s="242">
        <v>0</v>
      </c>
      <c r="R251" s="242">
        <f>Q251*H251</f>
        <v>0</v>
      </c>
      <c r="S251" s="242">
        <v>0</v>
      </c>
      <c r="T251" s="243">
        <f>S251*H251</f>
        <v>0</v>
      </c>
      <c r="AR251" s="24" t="s">
        <v>197</v>
      </c>
      <c r="AT251" s="24" t="s">
        <v>159</v>
      </c>
      <c r="AU251" s="24" t="s">
        <v>81</v>
      </c>
      <c r="AY251" s="24" t="s">
        <v>156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24" t="s">
        <v>79</v>
      </c>
      <c r="BK251" s="244">
        <f>ROUND(I251*H251,2)</f>
        <v>0</v>
      </c>
      <c r="BL251" s="24" t="s">
        <v>197</v>
      </c>
      <c r="BM251" s="24" t="s">
        <v>629</v>
      </c>
    </row>
    <row r="252" s="12" customFormat="1">
      <c r="B252" s="245"/>
      <c r="C252" s="246"/>
      <c r="D252" s="247" t="s">
        <v>165</v>
      </c>
      <c r="E252" s="248" t="s">
        <v>21</v>
      </c>
      <c r="F252" s="249" t="s">
        <v>79</v>
      </c>
      <c r="G252" s="246"/>
      <c r="H252" s="250">
        <v>1</v>
      </c>
      <c r="I252" s="251"/>
      <c r="J252" s="246"/>
      <c r="K252" s="246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165</v>
      </c>
      <c r="AU252" s="256" t="s">
        <v>81</v>
      </c>
      <c r="AV252" s="12" t="s">
        <v>81</v>
      </c>
      <c r="AW252" s="12" t="s">
        <v>35</v>
      </c>
      <c r="AX252" s="12" t="s">
        <v>79</v>
      </c>
      <c r="AY252" s="256" t="s">
        <v>156</v>
      </c>
    </row>
    <row r="253" s="1" customFormat="1" ht="25.5" customHeight="1">
      <c r="B253" s="46"/>
      <c r="C253" s="233" t="s">
        <v>470</v>
      </c>
      <c r="D253" s="233" t="s">
        <v>159</v>
      </c>
      <c r="E253" s="234" t="s">
        <v>995</v>
      </c>
      <c r="F253" s="235" t="s">
        <v>996</v>
      </c>
      <c r="G253" s="236" t="s">
        <v>325</v>
      </c>
      <c r="H253" s="237">
        <v>1.21</v>
      </c>
      <c r="I253" s="238"/>
      <c r="J253" s="239">
        <f>ROUND(I253*H253,2)</f>
        <v>0</v>
      </c>
      <c r="K253" s="235" t="s">
        <v>326</v>
      </c>
      <c r="L253" s="72"/>
      <c r="M253" s="240" t="s">
        <v>21</v>
      </c>
      <c r="N253" s="241" t="s">
        <v>42</v>
      </c>
      <c r="O253" s="47"/>
      <c r="P253" s="242">
        <f>O253*H253</f>
        <v>0</v>
      </c>
      <c r="Q253" s="242">
        <v>0.00108</v>
      </c>
      <c r="R253" s="242">
        <f>Q253*H253</f>
        <v>0.0013067999999999999</v>
      </c>
      <c r="S253" s="242">
        <v>0</v>
      </c>
      <c r="T253" s="243">
        <f>S253*H253</f>
        <v>0</v>
      </c>
      <c r="AR253" s="24" t="s">
        <v>197</v>
      </c>
      <c r="AT253" s="24" t="s">
        <v>159</v>
      </c>
      <c r="AU253" s="24" t="s">
        <v>81</v>
      </c>
      <c r="AY253" s="24" t="s">
        <v>156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24" t="s">
        <v>79</v>
      </c>
      <c r="BK253" s="244">
        <f>ROUND(I253*H253,2)</f>
        <v>0</v>
      </c>
      <c r="BL253" s="24" t="s">
        <v>197</v>
      </c>
      <c r="BM253" s="24" t="s">
        <v>633</v>
      </c>
    </row>
    <row r="254" s="12" customFormat="1">
      <c r="B254" s="245"/>
      <c r="C254" s="246"/>
      <c r="D254" s="247" t="s">
        <v>165</v>
      </c>
      <c r="E254" s="248" t="s">
        <v>21</v>
      </c>
      <c r="F254" s="249" t="s">
        <v>997</v>
      </c>
      <c r="G254" s="246"/>
      <c r="H254" s="250">
        <v>1.21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165</v>
      </c>
      <c r="AU254" s="256" t="s">
        <v>81</v>
      </c>
      <c r="AV254" s="12" t="s">
        <v>81</v>
      </c>
      <c r="AW254" s="12" t="s">
        <v>35</v>
      </c>
      <c r="AX254" s="12" t="s">
        <v>79</v>
      </c>
      <c r="AY254" s="256" t="s">
        <v>156</v>
      </c>
    </row>
    <row r="255" s="11" customFormat="1" ht="29.88" customHeight="1">
      <c r="B255" s="217"/>
      <c r="C255" s="218"/>
      <c r="D255" s="219" t="s">
        <v>70</v>
      </c>
      <c r="E255" s="231" t="s">
        <v>998</v>
      </c>
      <c r="F255" s="231" t="s">
        <v>999</v>
      </c>
      <c r="G255" s="218"/>
      <c r="H255" s="218"/>
      <c r="I255" s="221"/>
      <c r="J255" s="232">
        <f>BK255</f>
        <v>0</v>
      </c>
      <c r="K255" s="218"/>
      <c r="L255" s="223"/>
      <c r="M255" s="224"/>
      <c r="N255" s="225"/>
      <c r="O255" s="225"/>
      <c r="P255" s="226">
        <f>SUM(P256:P264)</f>
        <v>0</v>
      </c>
      <c r="Q255" s="225"/>
      <c r="R255" s="226">
        <f>SUM(R256:R264)</f>
        <v>0</v>
      </c>
      <c r="S255" s="225"/>
      <c r="T255" s="227">
        <f>SUM(T256:T264)</f>
        <v>0</v>
      </c>
      <c r="AR255" s="228" t="s">
        <v>79</v>
      </c>
      <c r="AT255" s="229" t="s">
        <v>70</v>
      </c>
      <c r="AU255" s="229" t="s">
        <v>79</v>
      </c>
      <c r="AY255" s="228" t="s">
        <v>156</v>
      </c>
      <c r="BK255" s="230">
        <f>SUM(BK256:BK264)</f>
        <v>0</v>
      </c>
    </row>
    <row r="256" s="1" customFormat="1" ht="25.5" customHeight="1">
      <c r="B256" s="46"/>
      <c r="C256" s="233" t="s">
        <v>636</v>
      </c>
      <c r="D256" s="233" t="s">
        <v>159</v>
      </c>
      <c r="E256" s="234" t="s">
        <v>1000</v>
      </c>
      <c r="F256" s="235" t="s">
        <v>1001</v>
      </c>
      <c r="G256" s="236" t="s">
        <v>436</v>
      </c>
      <c r="H256" s="237">
        <v>1</v>
      </c>
      <c r="I256" s="238"/>
      <c r="J256" s="239">
        <f>ROUND(I256*H256,2)</f>
        <v>0</v>
      </c>
      <c r="K256" s="235" t="s">
        <v>163</v>
      </c>
      <c r="L256" s="72"/>
      <c r="M256" s="240" t="s">
        <v>21</v>
      </c>
      <c r="N256" s="241" t="s">
        <v>42</v>
      </c>
      <c r="O256" s="47"/>
      <c r="P256" s="242">
        <f>O256*H256</f>
        <v>0</v>
      </c>
      <c r="Q256" s="242">
        <v>0</v>
      </c>
      <c r="R256" s="242">
        <f>Q256*H256</f>
        <v>0</v>
      </c>
      <c r="S256" s="242">
        <v>0</v>
      </c>
      <c r="T256" s="243">
        <f>S256*H256</f>
        <v>0</v>
      </c>
      <c r="AR256" s="24" t="s">
        <v>164</v>
      </c>
      <c r="AT256" s="24" t="s">
        <v>159</v>
      </c>
      <c r="AU256" s="24" t="s">
        <v>81</v>
      </c>
      <c r="AY256" s="24" t="s">
        <v>156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24" t="s">
        <v>79</v>
      </c>
      <c r="BK256" s="244">
        <f>ROUND(I256*H256,2)</f>
        <v>0</v>
      </c>
      <c r="BL256" s="24" t="s">
        <v>164</v>
      </c>
      <c r="BM256" s="24" t="s">
        <v>639</v>
      </c>
    </row>
    <row r="257" s="13" customFormat="1">
      <c r="B257" s="257"/>
      <c r="C257" s="258"/>
      <c r="D257" s="247" t="s">
        <v>165</v>
      </c>
      <c r="E257" s="259" t="s">
        <v>21</v>
      </c>
      <c r="F257" s="260" t="s">
        <v>1002</v>
      </c>
      <c r="G257" s="258"/>
      <c r="H257" s="259" t="s">
        <v>21</v>
      </c>
      <c r="I257" s="261"/>
      <c r="J257" s="258"/>
      <c r="K257" s="258"/>
      <c r="L257" s="262"/>
      <c r="M257" s="263"/>
      <c r="N257" s="264"/>
      <c r="O257" s="264"/>
      <c r="P257" s="264"/>
      <c r="Q257" s="264"/>
      <c r="R257" s="264"/>
      <c r="S257" s="264"/>
      <c r="T257" s="265"/>
      <c r="AT257" s="266" t="s">
        <v>165</v>
      </c>
      <c r="AU257" s="266" t="s">
        <v>81</v>
      </c>
      <c r="AV257" s="13" t="s">
        <v>79</v>
      </c>
      <c r="AW257" s="13" t="s">
        <v>35</v>
      </c>
      <c r="AX257" s="13" t="s">
        <v>71</v>
      </c>
      <c r="AY257" s="266" t="s">
        <v>156</v>
      </c>
    </row>
    <row r="258" s="13" customFormat="1">
      <c r="B258" s="257"/>
      <c r="C258" s="258"/>
      <c r="D258" s="247" t="s">
        <v>165</v>
      </c>
      <c r="E258" s="259" t="s">
        <v>21</v>
      </c>
      <c r="F258" s="260" t="s">
        <v>1003</v>
      </c>
      <c r="G258" s="258"/>
      <c r="H258" s="259" t="s">
        <v>21</v>
      </c>
      <c r="I258" s="261"/>
      <c r="J258" s="258"/>
      <c r="K258" s="258"/>
      <c r="L258" s="262"/>
      <c r="M258" s="263"/>
      <c r="N258" s="264"/>
      <c r="O258" s="264"/>
      <c r="P258" s="264"/>
      <c r="Q258" s="264"/>
      <c r="R258" s="264"/>
      <c r="S258" s="264"/>
      <c r="T258" s="265"/>
      <c r="AT258" s="266" t="s">
        <v>165</v>
      </c>
      <c r="AU258" s="266" t="s">
        <v>81</v>
      </c>
      <c r="AV258" s="13" t="s">
        <v>79</v>
      </c>
      <c r="AW258" s="13" t="s">
        <v>35</v>
      </c>
      <c r="AX258" s="13" t="s">
        <v>71</v>
      </c>
      <c r="AY258" s="266" t="s">
        <v>156</v>
      </c>
    </row>
    <row r="259" s="13" customFormat="1">
      <c r="B259" s="257"/>
      <c r="C259" s="258"/>
      <c r="D259" s="247" t="s">
        <v>165</v>
      </c>
      <c r="E259" s="259" t="s">
        <v>21</v>
      </c>
      <c r="F259" s="260" t="s">
        <v>1004</v>
      </c>
      <c r="G259" s="258"/>
      <c r="H259" s="259" t="s">
        <v>21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AT259" s="266" t="s">
        <v>165</v>
      </c>
      <c r="AU259" s="266" t="s">
        <v>81</v>
      </c>
      <c r="AV259" s="13" t="s">
        <v>79</v>
      </c>
      <c r="AW259" s="13" t="s">
        <v>35</v>
      </c>
      <c r="AX259" s="13" t="s">
        <v>71</v>
      </c>
      <c r="AY259" s="266" t="s">
        <v>156</v>
      </c>
    </row>
    <row r="260" s="13" customFormat="1">
      <c r="B260" s="257"/>
      <c r="C260" s="258"/>
      <c r="D260" s="247" t="s">
        <v>165</v>
      </c>
      <c r="E260" s="259" t="s">
        <v>21</v>
      </c>
      <c r="F260" s="260" t="s">
        <v>1005</v>
      </c>
      <c r="G260" s="258"/>
      <c r="H260" s="259" t="s">
        <v>21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AT260" s="266" t="s">
        <v>165</v>
      </c>
      <c r="AU260" s="266" t="s">
        <v>81</v>
      </c>
      <c r="AV260" s="13" t="s">
        <v>79</v>
      </c>
      <c r="AW260" s="13" t="s">
        <v>35</v>
      </c>
      <c r="AX260" s="13" t="s">
        <v>71</v>
      </c>
      <c r="AY260" s="266" t="s">
        <v>156</v>
      </c>
    </row>
    <row r="261" s="13" customFormat="1">
      <c r="B261" s="257"/>
      <c r="C261" s="258"/>
      <c r="D261" s="247" t="s">
        <v>165</v>
      </c>
      <c r="E261" s="259" t="s">
        <v>21</v>
      </c>
      <c r="F261" s="260" t="s">
        <v>1006</v>
      </c>
      <c r="G261" s="258"/>
      <c r="H261" s="259" t="s">
        <v>21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165</v>
      </c>
      <c r="AU261" s="266" t="s">
        <v>81</v>
      </c>
      <c r="AV261" s="13" t="s">
        <v>79</v>
      </c>
      <c r="AW261" s="13" t="s">
        <v>35</v>
      </c>
      <c r="AX261" s="13" t="s">
        <v>71</v>
      </c>
      <c r="AY261" s="266" t="s">
        <v>156</v>
      </c>
    </row>
    <row r="262" s="13" customFormat="1">
      <c r="B262" s="257"/>
      <c r="C262" s="258"/>
      <c r="D262" s="247" t="s">
        <v>165</v>
      </c>
      <c r="E262" s="259" t="s">
        <v>21</v>
      </c>
      <c r="F262" s="260" t="s">
        <v>1007</v>
      </c>
      <c r="G262" s="258"/>
      <c r="H262" s="259" t="s">
        <v>21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AT262" s="266" t="s">
        <v>165</v>
      </c>
      <c r="AU262" s="266" t="s">
        <v>81</v>
      </c>
      <c r="AV262" s="13" t="s">
        <v>79</v>
      </c>
      <c r="AW262" s="13" t="s">
        <v>35</v>
      </c>
      <c r="AX262" s="13" t="s">
        <v>71</v>
      </c>
      <c r="AY262" s="266" t="s">
        <v>156</v>
      </c>
    </row>
    <row r="263" s="13" customFormat="1">
      <c r="B263" s="257"/>
      <c r="C263" s="258"/>
      <c r="D263" s="247" t="s">
        <v>165</v>
      </c>
      <c r="E263" s="259" t="s">
        <v>21</v>
      </c>
      <c r="F263" s="260" t="s">
        <v>1008</v>
      </c>
      <c r="G263" s="258"/>
      <c r="H263" s="259" t="s">
        <v>21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AT263" s="266" t="s">
        <v>165</v>
      </c>
      <c r="AU263" s="266" t="s">
        <v>81</v>
      </c>
      <c r="AV263" s="13" t="s">
        <v>79</v>
      </c>
      <c r="AW263" s="13" t="s">
        <v>35</v>
      </c>
      <c r="AX263" s="13" t="s">
        <v>71</v>
      </c>
      <c r="AY263" s="266" t="s">
        <v>156</v>
      </c>
    </row>
    <row r="264" s="12" customFormat="1">
      <c r="B264" s="245"/>
      <c r="C264" s="246"/>
      <c r="D264" s="247" t="s">
        <v>165</v>
      </c>
      <c r="E264" s="248" t="s">
        <v>21</v>
      </c>
      <c r="F264" s="249" t="s">
        <v>79</v>
      </c>
      <c r="G264" s="246"/>
      <c r="H264" s="250">
        <v>1</v>
      </c>
      <c r="I264" s="251"/>
      <c r="J264" s="246"/>
      <c r="K264" s="246"/>
      <c r="L264" s="252"/>
      <c r="M264" s="267"/>
      <c r="N264" s="268"/>
      <c r="O264" s="268"/>
      <c r="P264" s="268"/>
      <c r="Q264" s="268"/>
      <c r="R264" s="268"/>
      <c r="S264" s="268"/>
      <c r="T264" s="269"/>
      <c r="AT264" s="256" t="s">
        <v>165</v>
      </c>
      <c r="AU264" s="256" t="s">
        <v>81</v>
      </c>
      <c r="AV264" s="12" t="s">
        <v>81</v>
      </c>
      <c r="AW264" s="12" t="s">
        <v>35</v>
      </c>
      <c r="AX264" s="12" t="s">
        <v>79</v>
      </c>
      <c r="AY264" s="256" t="s">
        <v>156</v>
      </c>
    </row>
    <row r="265" s="1" customFormat="1" ht="6.96" customHeight="1">
      <c r="B265" s="67"/>
      <c r="C265" s="68"/>
      <c r="D265" s="68"/>
      <c r="E265" s="68"/>
      <c r="F265" s="68"/>
      <c r="G265" s="68"/>
      <c r="H265" s="68"/>
      <c r="I265" s="178"/>
      <c r="J265" s="68"/>
      <c r="K265" s="68"/>
      <c r="L265" s="72"/>
    </row>
  </sheetData>
  <sheetProtection sheet="1" autoFilter="0" formatColumns="0" formatRows="0" objects="1" scenarios="1" spinCount="100000" saltValue="hzTjhjyI47bQ5MaUk4Tcnw1D3px9zQEE3rXe9IeTBH395dj3LJjJqm/nOAhkK0ddf+dINIJE9e1/ItwbqpZZ2Q==" hashValue="Kud5BY08VXipVMrs5ILKvHJN8l5WaWmIXQf6/rVZ9D46V6l1n+2CXooH2c/3dWDjffSjI5uN83p1Uzj6dw54Gg==" algorithmName="SHA-512" password="CC35"/>
  <autoFilter ref="C86:K264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1009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ROUND(SUM(BE89:BE351), 2)</f>
        <v>0</v>
      </c>
      <c r="G30" s="47"/>
      <c r="H30" s="47"/>
      <c r="I30" s="170">
        <v>0.20999999999999999</v>
      </c>
      <c r="J30" s="169">
        <f>ROUND(ROUND((SUM(BE89:BE351)),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ROUND(SUM(BF89:BF351), 2)</f>
        <v>0</v>
      </c>
      <c r="G31" s="47"/>
      <c r="H31" s="47"/>
      <c r="I31" s="170">
        <v>0.14999999999999999</v>
      </c>
      <c r="J31" s="169">
        <f>ROUND(ROUND((SUM(BF89:BF351)),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ROUND(SUM(BG89:BG351),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ROUND(SUM(BH89:BH351),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ROUND(SUM(BI89:BI351),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03 - Interier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J89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J90</f>
        <v>0</v>
      </c>
      <c r="K57" s="195"/>
    </row>
    <row r="58" s="9" customFormat="1" ht="19.92" customHeight="1">
      <c r="B58" s="196"/>
      <c r="C58" s="197"/>
      <c r="D58" s="198" t="s">
        <v>1010</v>
      </c>
      <c r="E58" s="199"/>
      <c r="F58" s="199"/>
      <c r="G58" s="199"/>
      <c r="H58" s="199"/>
      <c r="I58" s="200"/>
      <c r="J58" s="201">
        <f>J91</f>
        <v>0</v>
      </c>
      <c r="K58" s="202"/>
    </row>
    <row r="59" s="9" customFormat="1" ht="19.92" customHeight="1">
      <c r="B59" s="196"/>
      <c r="C59" s="197"/>
      <c r="D59" s="198" t="s">
        <v>1011</v>
      </c>
      <c r="E59" s="199"/>
      <c r="F59" s="199"/>
      <c r="G59" s="199"/>
      <c r="H59" s="199"/>
      <c r="I59" s="200"/>
      <c r="J59" s="201">
        <f>J102</f>
        <v>0</v>
      </c>
      <c r="K59" s="202"/>
    </row>
    <row r="60" s="9" customFormat="1" ht="19.92" customHeight="1">
      <c r="B60" s="196"/>
      <c r="C60" s="197"/>
      <c r="D60" s="198" t="s">
        <v>1012</v>
      </c>
      <c r="E60" s="199"/>
      <c r="F60" s="199"/>
      <c r="G60" s="199"/>
      <c r="H60" s="199"/>
      <c r="I60" s="200"/>
      <c r="J60" s="201">
        <f>J110</f>
        <v>0</v>
      </c>
      <c r="K60" s="202"/>
    </row>
    <row r="61" s="9" customFormat="1" ht="19.92" customHeight="1">
      <c r="B61" s="196"/>
      <c r="C61" s="197"/>
      <c r="D61" s="198" t="s">
        <v>313</v>
      </c>
      <c r="E61" s="199"/>
      <c r="F61" s="199"/>
      <c r="G61" s="199"/>
      <c r="H61" s="199"/>
      <c r="I61" s="200"/>
      <c r="J61" s="201">
        <f>J122</f>
        <v>0</v>
      </c>
      <c r="K61" s="202"/>
    </row>
    <row r="62" s="9" customFormat="1" ht="19.92" customHeight="1">
      <c r="B62" s="196"/>
      <c r="C62" s="197"/>
      <c r="D62" s="198" t="s">
        <v>314</v>
      </c>
      <c r="E62" s="199"/>
      <c r="F62" s="199"/>
      <c r="G62" s="199"/>
      <c r="H62" s="199"/>
      <c r="I62" s="200"/>
      <c r="J62" s="201">
        <f>J128</f>
        <v>0</v>
      </c>
      <c r="K62" s="202"/>
    </row>
    <row r="63" s="8" customFormat="1" ht="24.96" customHeight="1">
      <c r="B63" s="189"/>
      <c r="C63" s="190"/>
      <c r="D63" s="191" t="s">
        <v>1013</v>
      </c>
      <c r="E63" s="192"/>
      <c r="F63" s="192"/>
      <c r="G63" s="192"/>
      <c r="H63" s="192"/>
      <c r="I63" s="193"/>
      <c r="J63" s="194">
        <f>J130</f>
        <v>0</v>
      </c>
      <c r="K63" s="195"/>
    </row>
    <row r="64" s="9" customFormat="1" ht="19.92" customHeight="1">
      <c r="B64" s="196"/>
      <c r="C64" s="197"/>
      <c r="D64" s="198" t="s">
        <v>1014</v>
      </c>
      <c r="E64" s="199"/>
      <c r="F64" s="199"/>
      <c r="G64" s="199"/>
      <c r="H64" s="199"/>
      <c r="I64" s="200"/>
      <c r="J64" s="201">
        <f>J131</f>
        <v>0</v>
      </c>
      <c r="K64" s="202"/>
    </row>
    <row r="65" s="9" customFormat="1" ht="19.92" customHeight="1">
      <c r="B65" s="196"/>
      <c r="C65" s="197"/>
      <c r="D65" s="198" t="s">
        <v>1015</v>
      </c>
      <c r="E65" s="199"/>
      <c r="F65" s="199"/>
      <c r="G65" s="199"/>
      <c r="H65" s="199"/>
      <c r="I65" s="200"/>
      <c r="J65" s="201">
        <f>J143</f>
        <v>0</v>
      </c>
      <c r="K65" s="202"/>
    </row>
    <row r="66" s="9" customFormat="1" ht="19.92" customHeight="1">
      <c r="B66" s="196"/>
      <c r="C66" s="197"/>
      <c r="D66" s="198" t="s">
        <v>1016</v>
      </c>
      <c r="E66" s="199"/>
      <c r="F66" s="199"/>
      <c r="G66" s="199"/>
      <c r="H66" s="199"/>
      <c r="I66" s="200"/>
      <c r="J66" s="201">
        <f>J162</f>
        <v>0</v>
      </c>
      <c r="K66" s="202"/>
    </row>
    <row r="67" s="9" customFormat="1" ht="19.92" customHeight="1">
      <c r="B67" s="196"/>
      <c r="C67" s="197"/>
      <c r="D67" s="198" t="s">
        <v>1017</v>
      </c>
      <c r="E67" s="199"/>
      <c r="F67" s="199"/>
      <c r="G67" s="199"/>
      <c r="H67" s="199"/>
      <c r="I67" s="200"/>
      <c r="J67" s="201">
        <f>J283</f>
        <v>0</v>
      </c>
      <c r="K67" s="202"/>
    </row>
    <row r="68" s="9" customFormat="1" ht="19.92" customHeight="1">
      <c r="B68" s="196"/>
      <c r="C68" s="197"/>
      <c r="D68" s="198" t="s">
        <v>804</v>
      </c>
      <c r="E68" s="199"/>
      <c r="F68" s="199"/>
      <c r="G68" s="199"/>
      <c r="H68" s="199"/>
      <c r="I68" s="200"/>
      <c r="J68" s="201">
        <f>J315</f>
        <v>0</v>
      </c>
      <c r="K68" s="202"/>
    </row>
    <row r="69" s="9" customFormat="1" ht="19.92" customHeight="1">
      <c r="B69" s="196"/>
      <c r="C69" s="197"/>
      <c r="D69" s="198" t="s">
        <v>1018</v>
      </c>
      <c r="E69" s="199"/>
      <c r="F69" s="199"/>
      <c r="G69" s="199"/>
      <c r="H69" s="199"/>
      <c r="I69" s="200"/>
      <c r="J69" s="201">
        <f>J334</f>
        <v>0</v>
      </c>
      <c r="K69" s="202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56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78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81"/>
      <c r="J75" s="71"/>
      <c r="K75" s="71"/>
      <c r="L75" s="72"/>
    </row>
    <row r="76" s="1" customFormat="1" ht="36.96" customHeight="1">
      <c r="B76" s="46"/>
      <c r="C76" s="73" t="s">
        <v>139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6.5" customHeight="1">
      <c r="B79" s="46"/>
      <c r="C79" s="74"/>
      <c r="D79" s="74"/>
      <c r="E79" s="204" t="str">
        <f>E7</f>
        <v>Oprava kaple Panny Marie Bolestné v obci Kámen, vč. mobiliáře</v>
      </c>
      <c r="F79" s="76"/>
      <c r="G79" s="76"/>
      <c r="H79" s="76"/>
      <c r="I79" s="203"/>
      <c r="J79" s="74"/>
      <c r="K79" s="74"/>
      <c r="L79" s="72"/>
    </row>
    <row r="80" s="1" customFormat="1" ht="14.4" customHeight="1">
      <c r="B80" s="46"/>
      <c r="C80" s="76" t="s">
        <v>122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E9</f>
        <v>SO 03 - Interier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5" t="str">
        <f>F12</f>
        <v>Kámen</v>
      </c>
      <c r="G83" s="74"/>
      <c r="H83" s="74"/>
      <c r="I83" s="206" t="s">
        <v>25</v>
      </c>
      <c r="J83" s="85" t="str">
        <f>IF(J12="","",J12)</f>
        <v>4. 9. 2018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5" t="str">
        <f>E15</f>
        <v>Kraj Vysočina</v>
      </c>
      <c r="G85" s="74"/>
      <c r="H85" s="74"/>
      <c r="I85" s="206" t="s">
        <v>33</v>
      </c>
      <c r="J85" s="205" t="str">
        <f>E21</f>
        <v>Ing. arch. Martin Laštovička, Husova 12, Jihlava</v>
      </c>
      <c r="K85" s="74"/>
      <c r="L85" s="72"/>
    </row>
    <row r="86" s="1" customFormat="1" ht="14.4" customHeight="1">
      <c r="B86" s="46"/>
      <c r="C86" s="76" t="s">
        <v>31</v>
      </c>
      <c r="D86" s="74"/>
      <c r="E86" s="74"/>
      <c r="F86" s="205" t="str">
        <f>IF(E18="","",E18)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7"/>
      <c r="C88" s="208" t="s">
        <v>140</v>
      </c>
      <c r="D88" s="209" t="s">
        <v>56</v>
      </c>
      <c r="E88" s="209" t="s">
        <v>52</v>
      </c>
      <c r="F88" s="209" t="s">
        <v>141</v>
      </c>
      <c r="G88" s="209" t="s">
        <v>142</v>
      </c>
      <c r="H88" s="209" t="s">
        <v>143</v>
      </c>
      <c r="I88" s="210" t="s">
        <v>144</v>
      </c>
      <c r="J88" s="209" t="s">
        <v>126</v>
      </c>
      <c r="K88" s="211" t="s">
        <v>145</v>
      </c>
      <c r="L88" s="212"/>
      <c r="M88" s="102" t="s">
        <v>146</v>
      </c>
      <c r="N88" s="103" t="s">
        <v>41</v>
      </c>
      <c r="O88" s="103" t="s">
        <v>147</v>
      </c>
      <c r="P88" s="103" t="s">
        <v>148</v>
      </c>
      <c r="Q88" s="103" t="s">
        <v>149</v>
      </c>
      <c r="R88" s="103" t="s">
        <v>150</v>
      </c>
      <c r="S88" s="103" t="s">
        <v>151</v>
      </c>
      <c r="T88" s="104" t="s">
        <v>152</v>
      </c>
    </row>
    <row r="89" s="1" customFormat="1" ht="29.28" customHeight="1">
      <c r="B89" s="46"/>
      <c r="C89" s="108" t="s">
        <v>127</v>
      </c>
      <c r="D89" s="74"/>
      <c r="E89" s="74"/>
      <c r="F89" s="74"/>
      <c r="G89" s="74"/>
      <c r="H89" s="74"/>
      <c r="I89" s="203"/>
      <c r="J89" s="213">
        <f>BK89</f>
        <v>0</v>
      </c>
      <c r="K89" s="74"/>
      <c r="L89" s="72"/>
      <c r="M89" s="105"/>
      <c r="N89" s="106"/>
      <c r="O89" s="106"/>
      <c r="P89" s="214">
        <f>P90+P130</f>
        <v>0</v>
      </c>
      <c r="Q89" s="106"/>
      <c r="R89" s="214">
        <f>R90+R130</f>
        <v>24.140000000000001</v>
      </c>
      <c r="S89" s="106"/>
      <c r="T89" s="215">
        <f>T90+T130</f>
        <v>22.5</v>
      </c>
      <c r="AT89" s="24" t="s">
        <v>70</v>
      </c>
      <c r="AU89" s="24" t="s">
        <v>128</v>
      </c>
      <c r="BK89" s="216">
        <f>BK90+BK130</f>
        <v>0</v>
      </c>
    </row>
    <row r="90" s="11" customFormat="1" ht="37.44" customHeight="1">
      <c r="B90" s="217"/>
      <c r="C90" s="218"/>
      <c r="D90" s="219" t="s">
        <v>70</v>
      </c>
      <c r="E90" s="220" t="s">
        <v>320</v>
      </c>
      <c r="F90" s="220" t="s">
        <v>321</v>
      </c>
      <c r="G90" s="218"/>
      <c r="H90" s="218"/>
      <c r="I90" s="221"/>
      <c r="J90" s="222">
        <f>BK90</f>
        <v>0</v>
      </c>
      <c r="K90" s="218"/>
      <c r="L90" s="223"/>
      <c r="M90" s="224"/>
      <c r="N90" s="225"/>
      <c r="O90" s="225"/>
      <c r="P90" s="226">
        <f>P91+P102+P110+P122+P128</f>
        <v>0</v>
      </c>
      <c r="Q90" s="225"/>
      <c r="R90" s="226">
        <f>R91+R102+R110+R122+R128</f>
        <v>24.140000000000001</v>
      </c>
      <c r="S90" s="225"/>
      <c r="T90" s="227">
        <f>T91+T102+T110+T122+T128</f>
        <v>22.5</v>
      </c>
      <c r="AR90" s="228" t="s">
        <v>79</v>
      </c>
      <c r="AT90" s="229" t="s">
        <v>70</v>
      </c>
      <c r="AU90" s="229" t="s">
        <v>71</v>
      </c>
      <c r="AY90" s="228" t="s">
        <v>156</v>
      </c>
      <c r="BK90" s="230">
        <f>BK91+BK102+BK110+BK122+BK128</f>
        <v>0</v>
      </c>
    </row>
    <row r="91" s="11" customFormat="1" ht="19.92" customHeight="1">
      <c r="B91" s="217"/>
      <c r="C91" s="218"/>
      <c r="D91" s="219" t="s">
        <v>70</v>
      </c>
      <c r="E91" s="231" t="s">
        <v>1019</v>
      </c>
      <c r="F91" s="231" t="s">
        <v>1020</v>
      </c>
      <c r="G91" s="218"/>
      <c r="H91" s="218"/>
      <c r="I91" s="221"/>
      <c r="J91" s="232">
        <f>BK91</f>
        <v>0</v>
      </c>
      <c r="K91" s="218"/>
      <c r="L91" s="223"/>
      <c r="M91" s="224"/>
      <c r="N91" s="225"/>
      <c r="O91" s="225"/>
      <c r="P91" s="226">
        <f>SUM(P92:P101)</f>
        <v>0</v>
      </c>
      <c r="Q91" s="225"/>
      <c r="R91" s="226">
        <f>SUM(R92:R101)</f>
        <v>1.1400000000000001</v>
      </c>
      <c r="S91" s="225"/>
      <c r="T91" s="227">
        <f>SUM(T92:T101)</f>
        <v>7.5</v>
      </c>
      <c r="AR91" s="228" t="s">
        <v>79</v>
      </c>
      <c r="AT91" s="229" t="s">
        <v>70</v>
      </c>
      <c r="AU91" s="229" t="s">
        <v>79</v>
      </c>
      <c r="AY91" s="228" t="s">
        <v>156</v>
      </c>
      <c r="BK91" s="230">
        <f>SUM(BK92:BK101)</f>
        <v>0</v>
      </c>
    </row>
    <row r="92" s="1" customFormat="1" ht="25.5" customHeight="1">
      <c r="B92" s="46"/>
      <c r="C92" s="233" t="s">
        <v>79</v>
      </c>
      <c r="D92" s="233" t="s">
        <v>159</v>
      </c>
      <c r="E92" s="234" t="s">
        <v>1021</v>
      </c>
      <c r="F92" s="235" t="s">
        <v>1022</v>
      </c>
      <c r="G92" s="236" t="s">
        <v>487</v>
      </c>
      <c r="H92" s="237">
        <v>500</v>
      </c>
      <c r="I92" s="238"/>
      <c r="J92" s="239">
        <f>ROUND(I92*H92,2)</f>
        <v>0</v>
      </c>
      <c r="K92" s="235" t="s">
        <v>163</v>
      </c>
      <c r="L92" s="72"/>
      <c r="M92" s="240" t="s">
        <v>21</v>
      </c>
      <c r="N92" s="241" t="s">
        <v>42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0.014999999999999999</v>
      </c>
      <c r="T92" s="243">
        <f>S92*H92</f>
        <v>7.5</v>
      </c>
      <c r="AR92" s="24" t="s">
        <v>164</v>
      </c>
      <c r="AT92" s="24" t="s">
        <v>159</v>
      </c>
      <c r="AU92" s="24" t="s">
        <v>81</v>
      </c>
      <c r="AY92" s="24" t="s">
        <v>156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79</v>
      </c>
      <c r="BK92" s="244">
        <f>ROUND(I92*H92,2)</f>
        <v>0</v>
      </c>
      <c r="BL92" s="24" t="s">
        <v>164</v>
      </c>
      <c r="BM92" s="24" t="s">
        <v>81</v>
      </c>
    </row>
    <row r="93" s="12" customFormat="1">
      <c r="B93" s="245"/>
      <c r="C93" s="246"/>
      <c r="D93" s="247" t="s">
        <v>165</v>
      </c>
      <c r="E93" s="248" t="s">
        <v>21</v>
      </c>
      <c r="F93" s="249" t="s">
        <v>1023</v>
      </c>
      <c r="G93" s="246"/>
      <c r="H93" s="250">
        <v>500</v>
      </c>
      <c r="I93" s="251"/>
      <c r="J93" s="246"/>
      <c r="K93" s="246"/>
      <c r="L93" s="252"/>
      <c r="M93" s="253"/>
      <c r="N93" s="254"/>
      <c r="O93" s="254"/>
      <c r="P93" s="254"/>
      <c r="Q93" s="254"/>
      <c r="R93" s="254"/>
      <c r="S93" s="254"/>
      <c r="T93" s="255"/>
      <c r="AT93" s="256" t="s">
        <v>165</v>
      </c>
      <c r="AU93" s="256" t="s">
        <v>81</v>
      </c>
      <c r="AV93" s="12" t="s">
        <v>81</v>
      </c>
      <c r="AW93" s="12" t="s">
        <v>35</v>
      </c>
      <c r="AX93" s="12" t="s">
        <v>79</v>
      </c>
      <c r="AY93" s="256" t="s">
        <v>156</v>
      </c>
    </row>
    <row r="94" s="1" customFormat="1" ht="16.5" customHeight="1">
      <c r="B94" s="46"/>
      <c r="C94" s="233" t="s">
        <v>81</v>
      </c>
      <c r="D94" s="233" t="s">
        <v>159</v>
      </c>
      <c r="E94" s="234" t="s">
        <v>1024</v>
      </c>
      <c r="F94" s="235" t="s">
        <v>1025</v>
      </c>
      <c r="G94" s="236" t="s">
        <v>487</v>
      </c>
      <c r="H94" s="237">
        <v>50</v>
      </c>
      <c r="I94" s="238"/>
      <c r="J94" s="239">
        <f>ROUND(I94*H94,2)</f>
        <v>0</v>
      </c>
      <c r="K94" s="235" t="s">
        <v>163</v>
      </c>
      <c r="L94" s="72"/>
      <c r="M94" s="240" t="s">
        <v>21</v>
      </c>
      <c r="N94" s="241" t="s">
        <v>42</v>
      </c>
      <c r="O94" s="47"/>
      <c r="P94" s="242">
        <f>O94*H94</f>
        <v>0</v>
      </c>
      <c r="Q94" s="242">
        <v>0.001</v>
      </c>
      <c r="R94" s="242">
        <f>Q94*H94</f>
        <v>0.050000000000000003</v>
      </c>
      <c r="S94" s="242">
        <v>0</v>
      </c>
      <c r="T94" s="243">
        <f>S94*H94</f>
        <v>0</v>
      </c>
      <c r="AR94" s="24" t="s">
        <v>164</v>
      </c>
      <c r="AT94" s="24" t="s">
        <v>159</v>
      </c>
      <c r="AU94" s="24" t="s">
        <v>81</v>
      </c>
      <c r="AY94" s="24" t="s">
        <v>156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79</v>
      </c>
      <c r="BK94" s="244">
        <f>ROUND(I94*H94,2)</f>
        <v>0</v>
      </c>
      <c r="BL94" s="24" t="s">
        <v>164</v>
      </c>
      <c r="BM94" s="24" t="s">
        <v>164</v>
      </c>
    </row>
    <row r="95" s="12" customFormat="1">
      <c r="B95" s="245"/>
      <c r="C95" s="246"/>
      <c r="D95" s="247" t="s">
        <v>165</v>
      </c>
      <c r="E95" s="248" t="s">
        <v>21</v>
      </c>
      <c r="F95" s="249" t="s">
        <v>1026</v>
      </c>
      <c r="G95" s="246"/>
      <c r="H95" s="250">
        <v>50</v>
      </c>
      <c r="I95" s="251"/>
      <c r="J95" s="246"/>
      <c r="K95" s="246"/>
      <c r="L95" s="252"/>
      <c r="M95" s="253"/>
      <c r="N95" s="254"/>
      <c r="O95" s="254"/>
      <c r="P95" s="254"/>
      <c r="Q95" s="254"/>
      <c r="R95" s="254"/>
      <c r="S95" s="254"/>
      <c r="T95" s="255"/>
      <c r="AT95" s="256" t="s">
        <v>165</v>
      </c>
      <c r="AU95" s="256" t="s">
        <v>81</v>
      </c>
      <c r="AV95" s="12" t="s">
        <v>81</v>
      </c>
      <c r="AW95" s="12" t="s">
        <v>35</v>
      </c>
      <c r="AX95" s="12" t="s">
        <v>79</v>
      </c>
      <c r="AY95" s="256" t="s">
        <v>156</v>
      </c>
    </row>
    <row r="96" s="1" customFormat="1" ht="16.5" customHeight="1">
      <c r="B96" s="46"/>
      <c r="C96" s="233" t="s">
        <v>171</v>
      </c>
      <c r="D96" s="233" t="s">
        <v>159</v>
      </c>
      <c r="E96" s="234" t="s">
        <v>1027</v>
      </c>
      <c r="F96" s="235" t="s">
        <v>1028</v>
      </c>
      <c r="G96" s="236" t="s">
        <v>487</v>
      </c>
      <c r="H96" s="237">
        <v>140</v>
      </c>
      <c r="I96" s="238"/>
      <c r="J96" s="239">
        <f>ROUND(I96*H96,2)</f>
        <v>0</v>
      </c>
      <c r="K96" s="235" t="s">
        <v>163</v>
      </c>
      <c r="L96" s="72"/>
      <c r="M96" s="240" t="s">
        <v>21</v>
      </c>
      <c r="N96" s="241" t="s">
        <v>42</v>
      </c>
      <c r="O96" s="47"/>
      <c r="P96" s="242">
        <f>O96*H96</f>
        <v>0</v>
      </c>
      <c r="Q96" s="242">
        <v>0.001</v>
      </c>
      <c r="R96" s="242">
        <f>Q96*H96</f>
        <v>0.14000000000000001</v>
      </c>
      <c r="S96" s="242">
        <v>0</v>
      </c>
      <c r="T96" s="243">
        <f>S96*H96</f>
        <v>0</v>
      </c>
      <c r="AR96" s="24" t="s">
        <v>164</v>
      </c>
      <c r="AT96" s="24" t="s">
        <v>159</v>
      </c>
      <c r="AU96" s="24" t="s">
        <v>81</v>
      </c>
      <c r="AY96" s="24" t="s">
        <v>156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79</v>
      </c>
      <c r="BK96" s="244">
        <f>ROUND(I96*H96,2)</f>
        <v>0</v>
      </c>
      <c r="BL96" s="24" t="s">
        <v>164</v>
      </c>
      <c r="BM96" s="24" t="s">
        <v>174</v>
      </c>
    </row>
    <row r="97" s="12" customFormat="1">
      <c r="B97" s="245"/>
      <c r="C97" s="246"/>
      <c r="D97" s="247" t="s">
        <v>165</v>
      </c>
      <c r="E97" s="248" t="s">
        <v>21</v>
      </c>
      <c r="F97" s="249" t="s">
        <v>652</v>
      </c>
      <c r="G97" s="246"/>
      <c r="H97" s="250">
        <v>140</v>
      </c>
      <c r="I97" s="251"/>
      <c r="J97" s="246"/>
      <c r="K97" s="246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165</v>
      </c>
      <c r="AU97" s="256" t="s">
        <v>81</v>
      </c>
      <c r="AV97" s="12" t="s">
        <v>81</v>
      </c>
      <c r="AW97" s="12" t="s">
        <v>35</v>
      </c>
      <c r="AX97" s="12" t="s">
        <v>79</v>
      </c>
      <c r="AY97" s="256" t="s">
        <v>156</v>
      </c>
    </row>
    <row r="98" s="1" customFormat="1" ht="16.5" customHeight="1">
      <c r="B98" s="46"/>
      <c r="C98" s="233" t="s">
        <v>164</v>
      </c>
      <c r="D98" s="233" t="s">
        <v>159</v>
      </c>
      <c r="E98" s="234" t="s">
        <v>1029</v>
      </c>
      <c r="F98" s="235" t="s">
        <v>1030</v>
      </c>
      <c r="G98" s="236" t="s">
        <v>487</v>
      </c>
      <c r="H98" s="237">
        <v>90</v>
      </c>
      <c r="I98" s="238"/>
      <c r="J98" s="239">
        <f>ROUND(I98*H98,2)</f>
        <v>0</v>
      </c>
      <c r="K98" s="235" t="s">
        <v>163</v>
      </c>
      <c r="L98" s="72"/>
      <c r="M98" s="240" t="s">
        <v>21</v>
      </c>
      <c r="N98" s="241" t="s">
        <v>42</v>
      </c>
      <c r="O98" s="47"/>
      <c r="P98" s="242">
        <f>O98*H98</f>
        <v>0</v>
      </c>
      <c r="Q98" s="242">
        <v>0.01</v>
      </c>
      <c r="R98" s="242">
        <f>Q98*H98</f>
        <v>0.90000000000000002</v>
      </c>
      <c r="S98" s="242">
        <v>0</v>
      </c>
      <c r="T98" s="243">
        <f>S98*H98</f>
        <v>0</v>
      </c>
      <c r="AR98" s="24" t="s">
        <v>164</v>
      </c>
      <c r="AT98" s="24" t="s">
        <v>159</v>
      </c>
      <c r="AU98" s="24" t="s">
        <v>81</v>
      </c>
      <c r="AY98" s="24" t="s">
        <v>156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79</v>
      </c>
      <c r="BK98" s="244">
        <f>ROUND(I98*H98,2)</f>
        <v>0</v>
      </c>
      <c r="BL98" s="24" t="s">
        <v>164</v>
      </c>
      <c r="BM98" s="24" t="s">
        <v>178</v>
      </c>
    </row>
    <row r="99" s="12" customFormat="1">
      <c r="B99" s="245"/>
      <c r="C99" s="246"/>
      <c r="D99" s="247" t="s">
        <v>165</v>
      </c>
      <c r="E99" s="248" t="s">
        <v>21</v>
      </c>
      <c r="F99" s="249" t="s">
        <v>525</v>
      </c>
      <c r="G99" s="246"/>
      <c r="H99" s="250">
        <v>90</v>
      </c>
      <c r="I99" s="251"/>
      <c r="J99" s="246"/>
      <c r="K99" s="246"/>
      <c r="L99" s="252"/>
      <c r="M99" s="253"/>
      <c r="N99" s="254"/>
      <c r="O99" s="254"/>
      <c r="P99" s="254"/>
      <c r="Q99" s="254"/>
      <c r="R99" s="254"/>
      <c r="S99" s="254"/>
      <c r="T99" s="255"/>
      <c r="AT99" s="256" t="s">
        <v>165</v>
      </c>
      <c r="AU99" s="256" t="s">
        <v>81</v>
      </c>
      <c r="AV99" s="12" t="s">
        <v>81</v>
      </c>
      <c r="AW99" s="12" t="s">
        <v>35</v>
      </c>
      <c r="AX99" s="12" t="s">
        <v>79</v>
      </c>
      <c r="AY99" s="256" t="s">
        <v>156</v>
      </c>
    </row>
    <row r="100" s="1" customFormat="1" ht="16.5" customHeight="1">
      <c r="B100" s="46"/>
      <c r="C100" s="233" t="s">
        <v>155</v>
      </c>
      <c r="D100" s="233" t="s">
        <v>159</v>
      </c>
      <c r="E100" s="234" t="s">
        <v>1031</v>
      </c>
      <c r="F100" s="235" t="s">
        <v>1032</v>
      </c>
      <c r="G100" s="236" t="s">
        <v>351</v>
      </c>
      <c r="H100" s="237">
        <v>500</v>
      </c>
      <c r="I100" s="238"/>
      <c r="J100" s="239">
        <f>ROUND(I100*H100,2)</f>
        <v>0</v>
      </c>
      <c r="K100" s="235" t="s">
        <v>163</v>
      </c>
      <c r="L100" s="72"/>
      <c r="M100" s="240" t="s">
        <v>21</v>
      </c>
      <c r="N100" s="241" t="s">
        <v>42</v>
      </c>
      <c r="O100" s="47"/>
      <c r="P100" s="242">
        <f>O100*H100</f>
        <v>0</v>
      </c>
      <c r="Q100" s="242">
        <v>0.00010000000000000001</v>
      </c>
      <c r="R100" s="242">
        <f>Q100*H100</f>
        <v>0.050000000000000003</v>
      </c>
      <c r="S100" s="242">
        <v>0</v>
      </c>
      <c r="T100" s="243">
        <f>S100*H100</f>
        <v>0</v>
      </c>
      <c r="AR100" s="24" t="s">
        <v>164</v>
      </c>
      <c r="AT100" s="24" t="s">
        <v>159</v>
      </c>
      <c r="AU100" s="24" t="s">
        <v>81</v>
      </c>
      <c r="AY100" s="24" t="s">
        <v>156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79</v>
      </c>
      <c r="BK100" s="244">
        <f>ROUND(I100*H100,2)</f>
        <v>0</v>
      </c>
      <c r="BL100" s="24" t="s">
        <v>164</v>
      </c>
      <c r="BM100" s="24" t="s">
        <v>182</v>
      </c>
    </row>
    <row r="101" s="12" customFormat="1">
      <c r="B101" s="245"/>
      <c r="C101" s="246"/>
      <c r="D101" s="247" t="s">
        <v>165</v>
      </c>
      <c r="E101" s="248" t="s">
        <v>21</v>
      </c>
      <c r="F101" s="249" t="s">
        <v>1023</v>
      </c>
      <c r="G101" s="246"/>
      <c r="H101" s="250">
        <v>500</v>
      </c>
      <c r="I101" s="251"/>
      <c r="J101" s="246"/>
      <c r="K101" s="246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165</v>
      </c>
      <c r="AU101" s="256" t="s">
        <v>81</v>
      </c>
      <c r="AV101" s="12" t="s">
        <v>81</v>
      </c>
      <c r="AW101" s="12" t="s">
        <v>35</v>
      </c>
      <c r="AX101" s="12" t="s">
        <v>79</v>
      </c>
      <c r="AY101" s="256" t="s">
        <v>156</v>
      </c>
    </row>
    <row r="102" s="11" customFormat="1" ht="29.88" customHeight="1">
      <c r="B102" s="217"/>
      <c r="C102" s="218"/>
      <c r="D102" s="219" t="s">
        <v>70</v>
      </c>
      <c r="E102" s="231" t="s">
        <v>1033</v>
      </c>
      <c r="F102" s="231" t="s">
        <v>1034</v>
      </c>
      <c r="G102" s="218"/>
      <c r="H102" s="218"/>
      <c r="I102" s="221"/>
      <c r="J102" s="232">
        <f>BK102</f>
        <v>0</v>
      </c>
      <c r="K102" s="218"/>
      <c r="L102" s="223"/>
      <c r="M102" s="224"/>
      <c r="N102" s="225"/>
      <c r="O102" s="225"/>
      <c r="P102" s="226">
        <f>SUM(P103:P109)</f>
        <v>0</v>
      </c>
      <c r="Q102" s="225"/>
      <c r="R102" s="226">
        <f>SUM(R103:R109)</f>
        <v>23</v>
      </c>
      <c r="S102" s="225"/>
      <c r="T102" s="227">
        <f>SUM(T103:T109)</f>
        <v>15</v>
      </c>
      <c r="AR102" s="228" t="s">
        <v>79</v>
      </c>
      <c r="AT102" s="229" t="s">
        <v>70</v>
      </c>
      <c r="AU102" s="229" t="s">
        <v>79</v>
      </c>
      <c r="AY102" s="228" t="s">
        <v>156</v>
      </c>
      <c r="BK102" s="230">
        <f>SUM(BK103:BK109)</f>
        <v>0</v>
      </c>
    </row>
    <row r="103" s="1" customFormat="1" ht="25.5" customHeight="1">
      <c r="B103" s="46"/>
      <c r="C103" s="233" t="s">
        <v>174</v>
      </c>
      <c r="D103" s="233" t="s">
        <v>159</v>
      </c>
      <c r="E103" s="234" t="s">
        <v>1035</v>
      </c>
      <c r="F103" s="235" t="s">
        <v>1036</v>
      </c>
      <c r="G103" s="236" t="s">
        <v>351</v>
      </c>
      <c r="H103" s="237">
        <v>1000</v>
      </c>
      <c r="I103" s="238"/>
      <c r="J103" s="239">
        <f>ROUND(I103*H103,2)</f>
        <v>0</v>
      </c>
      <c r="K103" s="235" t="s">
        <v>163</v>
      </c>
      <c r="L103" s="72"/>
      <c r="M103" s="240" t="s">
        <v>21</v>
      </c>
      <c r="N103" s="241" t="s">
        <v>42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0.014999999999999999</v>
      </c>
      <c r="T103" s="243">
        <f>S103*H103</f>
        <v>15</v>
      </c>
      <c r="AR103" s="24" t="s">
        <v>164</v>
      </c>
      <c r="AT103" s="24" t="s">
        <v>159</v>
      </c>
      <c r="AU103" s="24" t="s">
        <v>81</v>
      </c>
      <c r="AY103" s="24" t="s">
        <v>156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79</v>
      </c>
      <c r="BK103" s="244">
        <f>ROUND(I103*H103,2)</f>
        <v>0</v>
      </c>
      <c r="BL103" s="24" t="s">
        <v>164</v>
      </c>
      <c r="BM103" s="24" t="s">
        <v>188</v>
      </c>
    </row>
    <row r="104" s="1" customFormat="1" ht="16.5" customHeight="1">
      <c r="B104" s="46"/>
      <c r="C104" s="233" t="s">
        <v>190</v>
      </c>
      <c r="D104" s="233" t="s">
        <v>159</v>
      </c>
      <c r="E104" s="234" t="s">
        <v>1037</v>
      </c>
      <c r="F104" s="235" t="s">
        <v>1038</v>
      </c>
      <c r="G104" s="236" t="s">
        <v>351</v>
      </c>
      <c r="H104" s="237">
        <v>700</v>
      </c>
      <c r="I104" s="238"/>
      <c r="J104" s="239">
        <f>ROUND(I104*H104,2)</f>
        <v>0</v>
      </c>
      <c r="K104" s="235" t="s">
        <v>163</v>
      </c>
      <c r="L104" s="72"/>
      <c r="M104" s="240" t="s">
        <v>21</v>
      </c>
      <c r="N104" s="241" t="s">
        <v>42</v>
      </c>
      <c r="O104" s="47"/>
      <c r="P104" s="242">
        <f>O104*H104</f>
        <v>0</v>
      </c>
      <c r="Q104" s="242">
        <v>0.01</v>
      </c>
      <c r="R104" s="242">
        <f>Q104*H104</f>
        <v>7</v>
      </c>
      <c r="S104" s="242">
        <v>0</v>
      </c>
      <c r="T104" s="243">
        <f>S104*H104</f>
        <v>0</v>
      </c>
      <c r="AR104" s="24" t="s">
        <v>164</v>
      </c>
      <c r="AT104" s="24" t="s">
        <v>159</v>
      </c>
      <c r="AU104" s="24" t="s">
        <v>81</v>
      </c>
      <c r="AY104" s="24" t="s">
        <v>156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79</v>
      </c>
      <c r="BK104" s="244">
        <f>ROUND(I104*H104,2)</f>
        <v>0</v>
      </c>
      <c r="BL104" s="24" t="s">
        <v>164</v>
      </c>
      <c r="BM104" s="24" t="s">
        <v>193</v>
      </c>
    </row>
    <row r="105" s="12" customFormat="1">
      <c r="B105" s="245"/>
      <c r="C105" s="246"/>
      <c r="D105" s="247" t="s">
        <v>165</v>
      </c>
      <c r="E105" s="248" t="s">
        <v>21</v>
      </c>
      <c r="F105" s="249" t="s">
        <v>1039</v>
      </c>
      <c r="G105" s="246"/>
      <c r="H105" s="250">
        <v>700</v>
      </c>
      <c r="I105" s="251"/>
      <c r="J105" s="246"/>
      <c r="K105" s="246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165</v>
      </c>
      <c r="AU105" s="256" t="s">
        <v>81</v>
      </c>
      <c r="AV105" s="12" t="s">
        <v>81</v>
      </c>
      <c r="AW105" s="12" t="s">
        <v>35</v>
      </c>
      <c r="AX105" s="12" t="s">
        <v>79</v>
      </c>
      <c r="AY105" s="256" t="s">
        <v>156</v>
      </c>
    </row>
    <row r="106" s="1" customFormat="1" ht="25.5" customHeight="1">
      <c r="B106" s="46"/>
      <c r="C106" s="233" t="s">
        <v>178</v>
      </c>
      <c r="D106" s="233" t="s">
        <v>159</v>
      </c>
      <c r="E106" s="234" t="s">
        <v>1040</v>
      </c>
      <c r="F106" s="235" t="s">
        <v>1041</v>
      </c>
      <c r="G106" s="236" t="s">
        <v>351</v>
      </c>
      <c r="H106" s="237">
        <v>300</v>
      </c>
      <c r="I106" s="238"/>
      <c r="J106" s="239">
        <f>ROUND(I106*H106,2)</f>
        <v>0</v>
      </c>
      <c r="K106" s="235" t="s">
        <v>163</v>
      </c>
      <c r="L106" s="72"/>
      <c r="M106" s="240" t="s">
        <v>21</v>
      </c>
      <c r="N106" s="241" t="s">
        <v>42</v>
      </c>
      <c r="O106" s="47"/>
      <c r="P106" s="242">
        <f>O106*H106</f>
        <v>0</v>
      </c>
      <c r="Q106" s="242">
        <v>0.050000000000000003</v>
      </c>
      <c r="R106" s="242">
        <f>Q106*H106</f>
        <v>15</v>
      </c>
      <c r="S106" s="242">
        <v>0</v>
      </c>
      <c r="T106" s="243">
        <f>S106*H106</f>
        <v>0</v>
      </c>
      <c r="AR106" s="24" t="s">
        <v>164</v>
      </c>
      <c r="AT106" s="24" t="s">
        <v>159</v>
      </c>
      <c r="AU106" s="24" t="s">
        <v>81</v>
      </c>
      <c r="AY106" s="24" t="s">
        <v>156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79</v>
      </c>
      <c r="BK106" s="244">
        <f>ROUND(I106*H106,2)</f>
        <v>0</v>
      </c>
      <c r="BL106" s="24" t="s">
        <v>164</v>
      </c>
      <c r="BM106" s="24" t="s">
        <v>197</v>
      </c>
    </row>
    <row r="107" s="12" customFormat="1">
      <c r="B107" s="245"/>
      <c r="C107" s="246"/>
      <c r="D107" s="247" t="s">
        <v>165</v>
      </c>
      <c r="E107" s="248" t="s">
        <v>21</v>
      </c>
      <c r="F107" s="249" t="s">
        <v>948</v>
      </c>
      <c r="G107" s="246"/>
      <c r="H107" s="250">
        <v>300</v>
      </c>
      <c r="I107" s="251"/>
      <c r="J107" s="246"/>
      <c r="K107" s="246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165</v>
      </c>
      <c r="AU107" s="256" t="s">
        <v>81</v>
      </c>
      <c r="AV107" s="12" t="s">
        <v>81</v>
      </c>
      <c r="AW107" s="12" t="s">
        <v>35</v>
      </c>
      <c r="AX107" s="12" t="s">
        <v>79</v>
      </c>
      <c r="AY107" s="256" t="s">
        <v>156</v>
      </c>
    </row>
    <row r="108" s="1" customFormat="1" ht="16.5" customHeight="1">
      <c r="B108" s="46"/>
      <c r="C108" s="233" t="s">
        <v>199</v>
      </c>
      <c r="D108" s="233" t="s">
        <v>159</v>
      </c>
      <c r="E108" s="234" t="s">
        <v>1042</v>
      </c>
      <c r="F108" s="235" t="s">
        <v>1043</v>
      </c>
      <c r="G108" s="236" t="s">
        <v>351</v>
      </c>
      <c r="H108" s="237">
        <v>1000</v>
      </c>
      <c r="I108" s="238"/>
      <c r="J108" s="239">
        <f>ROUND(I108*H108,2)</f>
        <v>0</v>
      </c>
      <c r="K108" s="235" t="s">
        <v>163</v>
      </c>
      <c r="L108" s="72"/>
      <c r="M108" s="240" t="s">
        <v>21</v>
      </c>
      <c r="N108" s="241" t="s">
        <v>42</v>
      </c>
      <c r="O108" s="47"/>
      <c r="P108" s="242">
        <f>O108*H108</f>
        <v>0</v>
      </c>
      <c r="Q108" s="242">
        <v>0.001</v>
      </c>
      <c r="R108" s="242">
        <f>Q108*H108</f>
        <v>1</v>
      </c>
      <c r="S108" s="242">
        <v>0</v>
      </c>
      <c r="T108" s="243">
        <f>S108*H108</f>
        <v>0</v>
      </c>
      <c r="AR108" s="24" t="s">
        <v>164</v>
      </c>
      <c r="AT108" s="24" t="s">
        <v>159</v>
      </c>
      <c r="AU108" s="24" t="s">
        <v>81</v>
      </c>
      <c r="AY108" s="24" t="s">
        <v>156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79</v>
      </c>
      <c r="BK108" s="244">
        <f>ROUND(I108*H108,2)</f>
        <v>0</v>
      </c>
      <c r="BL108" s="24" t="s">
        <v>164</v>
      </c>
      <c r="BM108" s="24" t="s">
        <v>202</v>
      </c>
    </row>
    <row r="109" s="12" customFormat="1">
      <c r="B109" s="245"/>
      <c r="C109" s="246"/>
      <c r="D109" s="247" t="s">
        <v>165</v>
      </c>
      <c r="E109" s="248" t="s">
        <v>21</v>
      </c>
      <c r="F109" s="249" t="s">
        <v>1044</v>
      </c>
      <c r="G109" s="246"/>
      <c r="H109" s="250">
        <v>1000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165</v>
      </c>
      <c r="AU109" s="256" t="s">
        <v>81</v>
      </c>
      <c r="AV109" s="12" t="s">
        <v>81</v>
      </c>
      <c r="AW109" s="12" t="s">
        <v>35</v>
      </c>
      <c r="AX109" s="12" t="s">
        <v>79</v>
      </c>
      <c r="AY109" s="256" t="s">
        <v>156</v>
      </c>
    </row>
    <row r="110" s="11" customFormat="1" ht="29.88" customHeight="1">
      <c r="B110" s="217"/>
      <c r="C110" s="218"/>
      <c r="D110" s="219" t="s">
        <v>70</v>
      </c>
      <c r="E110" s="231" t="s">
        <v>539</v>
      </c>
      <c r="F110" s="231" t="s">
        <v>1045</v>
      </c>
      <c r="G110" s="218"/>
      <c r="H110" s="218"/>
      <c r="I110" s="221"/>
      <c r="J110" s="232">
        <f>BK110</f>
        <v>0</v>
      </c>
      <c r="K110" s="218"/>
      <c r="L110" s="223"/>
      <c r="M110" s="224"/>
      <c r="N110" s="225"/>
      <c r="O110" s="225"/>
      <c r="P110" s="226">
        <f>SUM(P111:P121)</f>
        <v>0</v>
      </c>
      <c r="Q110" s="225"/>
      <c r="R110" s="226">
        <f>SUM(R111:R121)</f>
        <v>0</v>
      </c>
      <c r="S110" s="225"/>
      <c r="T110" s="227">
        <f>SUM(T111:T121)</f>
        <v>0</v>
      </c>
      <c r="AR110" s="228" t="s">
        <v>79</v>
      </c>
      <c r="AT110" s="229" t="s">
        <v>70</v>
      </c>
      <c r="AU110" s="229" t="s">
        <v>79</v>
      </c>
      <c r="AY110" s="228" t="s">
        <v>156</v>
      </c>
      <c r="BK110" s="230">
        <f>SUM(BK111:BK121)</f>
        <v>0</v>
      </c>
    </row>
    <row r="111" s="1" customFormat="1" ht="25.5" customHeight="1">
      <c r="B111" s="46"/>
      <c r="C111" s="233" t="s">
        <v>182</v>
      </c>
      <c r="D111" s="233" t="s">
        <v>159</v>
      </c>
      <c r="E111" s="234" t="s">
        <v>1046</v>
      </c>
      <c r="F111" s="235" t="s">
        <v>1047</v>
      </c>
      <c r="G111" s="236" t="s">
        <v>325</v>
      </c>
      <c r="H111" s="237">
        <v>1012.24</v>
      </c>
      <c r="I111" s="238"/>
      <c r="J111" s="239">
        <f>ROUND(I111*H111,2)</f>
        <v>0</v>
      </c>
      <c r="K111" s="235" t="s">
        <v>326</v>
      </c>
      <c r="L111" s="72"/>
      <c r="M111" s="240" t="s">
        <v>21</v>
      </c>
      <c r="N111" s="241" t="s">
        <v>42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164</v>
      </c>
      <c r="AT111" s="24" t="s">
        <v>159</v>
      </c>
      <c r="AU111" s="24" t="s">
        <v>81</v>
      </c>
      <c r="AY111" s="24" t="s">
        <v>156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79</v>
      </c>
      <c r="BK111" s="244">
        <f>ROUND(I111*H111,2)</f>
        <v>0</v>
      </c>
      <c r="BL111" s="24" t="s">
        <v>164</v>
      </c>
      <c r="BM111" s="24" t="s">
        <v>209</v>
      </c>
    </row>
    <row r="112" s="12" customFormat="1">
      <c r="B112" s="245"/>
      <c r="C112" s="246"/>
      <c r="D112" s="247" t="s">
        <v>165</v>
      </c>
      <c r="E112" s="248" t="s">
        <v>21</v>
      </c>
      <c r="F112" s="249" t="s">
        <v>1048</v>
      </c>
      <c r="G112" s="246"/>
      <c r="H112" s="250">
        <v>1012.24</v>
      </c>
      <c r="I112" s="251"/>
      <c r="J112" s="246"/>
      <c r="K112" s="246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165</v>
      </c>
      <c r="AU112" s="256" t="s">
        <v>81</v>
      </c>
      <c r="AV112" s="12" t="s">
        <v>81</v>
      </c>
      <c r="AW112" s="12" t="s">
        <v>35</v>
      </c>
      <c r="AX112" s="12" t="s">
        <v>79</v>
      </c>
      <c r="AY112" s="256" t="s">
        <v>156</v>
      </c>
    </row>
    <row r="113" s="1" customFormat="1" ht="25.5" customHeight="1">
      <c r="B113" s="46"/>
      <c r="C113" s="233" t="s">
        <v>212</v>
      </c>
      <c r="D113" s="233" t="s">
        <v>159</v>
      </c>
      <c r="E113" s="234" t="s">
        <v>1049</v>
      </c>
      <c r="F113" s="235" t="s">
        <v>1050</v>
      </c>
      <c r="G113" s="236" t="s">
        <v>325</v>
      </c>
      <c r="H113" s="237">
        <v>182203.20000000001</v>
      </c>
      <c r="I113" s="238"/>
      <c r="J113" s="239">
        <f>ROUND(I113*H113,2)</f>
        <v>0</v>
      </c>
      <c r="K113" s="235" t="s">
        <v>326</v>
      </c>
      <c r="L113" s="72"/>
      <c r="M113" s="240" t="s">
        <v>21</v>
      </c>
      <c r="N113" s="241" t="s">
        <v>42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164</v>
      </c>
      <c r="AT113" s="24" t="s">
        <v>159</v>
      </c>
      <c r="AU113" s="24" t="s">
        <v>81</v>
      </c>
      <c r="AY113" s="24" t="s">
        <v>156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79</v>
      </c>
      <c r="BK113" s="244">
        <f>ROUND(I113*H113,2)</f>
        <v>0</v>
      </c>
      <c r="BL113" s="24" t="s">
        <v>164</v>
      </c>
      <c r="BM113" s="24" t="s">
        <v>215</v>
      </c>
    </row>
    <row r="114" s="12" customFormat="1">
      <c r="B114" s="245"/>
      <c r="C114" s="246"/>
      <c r="D114" s="247" t="s">
        <v>165</v>
      </c>
      <c r="E114" s="248" t="s">
        <v>21</v>
      </c>
      <c r="F114" s="249" t="s">
        <v>1051</v>
      </c>
      <c r="G114" s="246"/>
      <c r="H114" s="250">
        <v>182203.20000000001</v>
      </c>
      <c r="I114" s="251"/>
      <c r="J114" s="246"/>
      <c r="K114" s="246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165</v>
      </c>
      <c r="AU114" s="256" t="s">
        <v>81</v>
      </c>
      <c r="AV114" s="12" t="s">
        <v>81</v>
      </c>
      <c r="AW114" s="12" t="s">
        <v>35</v>
      </c>
      <c r="AX114" s="12" t="s">
        <v>79</v>
      </c>
      <c r="AY114" s="256" t="s">
        <v>156</v>
      </c>
    </row>
    <row r="115" s="1" customFormat="1" ht="16.5" customHeight="1">
      <c r="B115" s="46"/>
      <c r="C115" s="233" t="s">
        <v>188</v>
      </c>
      <c r="D115" s="233" t="s">
        <v>159</v>
      </c>
      <c r="E115" s="234" t="s">
        <v>1052</v>
      </c>
      <c r="F115" s="235" t="s">
        <v>1053</v>
      </c>
      <c r="G115" s="236" t="s">
        <v>351</v>
      </c>
      <c r="H115" s="237">
        <v>546.75999999999999</v>
      </c>
      <c r="I115" s="238"/>
      <c r="J115" s="239">
        <f>ROUND(I115*H115,2)</f>
        <v>0</v>
      </c>
      <c r="K115" s="235" t="s">
        <v>326</v>
      </c>
      <c r="L115" s="72"/>
      <c r="M115" s="240" t="s">
        <v>21</v>
      </c>
      <c r="N115" s="241" t="s">
        <v>42</v>
      </c>
      <c r="O115" s="47"/>
      <c r="P115" s="242">
        <f>O115*H115</f>
        <v>0</v>
      </c>
      <c r="Q115" s="242">
        <v>0</v>
      </c>
      <c r="R115" s="242">
        <f>Q115*H115</f>
        <v>0</v>
      </c>
      <c r="S115" s="242">
        <v>0</v>
      </c>
      <c r="T115" s="243">
        <f>S115*H115</f>
        <v>0</v>
      </c>
      <c r="AR115" s="24" t="s">
        <v>164</v>
      </c>
      <c r="AT115" s="24" t="s">
        <v>159</v>
      </c>
      <c r="AU115" s="24" t="s">
        <v>81</v>
      </c>
      <c r="AY115" s="24" t="s">
        <v>156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79</v>
      </c>
      <c r="BK115" s="244">
        <f>ROUND(I115*H115,2)</f>
        <v>0</v>
      </c>
      <c r="BL115" s="24" t="s">
        <v>164</v>
      </c>
      <c r="BM115" s="24" t="s">
        <v>225</v>
      </c>
    </row>
    <row r="116" s="12" customFormat="1">
      <c r="B116" s="245"/>
      <c r="C116" s="246"/>
      <c r="D116" s="247" t="s">
        <v>165</v>
      </c>
      <c r="E116" s="248" t="s">
        <v>21</v>
      </c>
      <c r="F116" s="249" t="s">
        <v>1054</v>
      </c>
      <c r="G116" s="246"/>
      <c r="H116" s="250">
        <v>546.75999999999999</v>
      </c>
      <c r="I116" s="251"/>
      <c r="J116" s="246"/>
      <c r="K116" s="246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165</v>
      </c>
      <c r="AU116" s="256" t="s">
        <v>81</v>
      </c>
      <c r="AV116" s="12" t="s">
        <v>81</v>
      </c>
      <c r="AW116" s="12" t="s">
        <v>35</v>
      </c>
      <c r="AX116" s="12" t="s">
        <v>79</v>
      </c>
      <c r="AY116" s="256" t="s">
        <v>156</v>
      </c>
    </row>
    <row r="117" s="1" customFormat="1" ht="25.5" customHeight="1">
      <c r="B117" s="46"/>
      <c r="C117" s="233" t="s">
        <v>226</v>
      </c>
      <c r="D117" s="233" t="s">
        <v>159</v>
      </c>
      <c r="E117" s="234" t="s">
        <v>1055</v>
      </c>
      <c r="F117" s="235" t="s">
        <v>1056</v>
      </c>
      <c r="G117" s="236" t="s">
        <v>351</v>
      </c>
      <c r="H117" s="237">
        <v>3280.5599999999999</v>
      </c>
      <c r="I117" s="238"/>
      <c r="J117" s="239">
        <f>ROUND(I117*H117,2)</f>
        <v>0</v>
      </c>
      <c r="K117" s="235" t="s">
        <v>326</v>
      </c>
      <c r="L117" s="72"/>
      <c r="M117" s="240" t="s">
        <v>21</v>
      </c>
      <c r="N117" s="241" t="s">
        <v>42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164</v>
      </c>
      <c r="AT117" s="24" t="s">
        <v>159</v>
      </c>
      <c r="AU117" s="24" t="s">
        <v>81</v>
      </c>
      <c r="AY117" s="24" t="s">
        <v>156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79</v>
      </c>
      <c r="BK117" s="244">
        <f>ROUND(I117*H117,2)</f>
        <v>0</v>
      </c>
      <c r="BL117" s="24" t="s">
        <v>164</v>
      </c>
      <c r="BM117" s="24" t="s">
        <v>229</v>
      </c>
    </row>
    <row r="118" s="12" customFormat="1">
      <c r="B118" s="245"/>
      <c r="C118" s="246"/>
      <c r="D118" s="247" t="s">
        <v>165</v>
      </c>
      <c r="E118" s="248" t="s">
        <v>21</v>
      </c>
      <c r="F118" s="249" t="s">
        <v>1057</v>
      </c>
      <c r="G118" s="246"/>
      <c r="H118" s="250">
        <v>3280.5599999999999</v>
      </c>
      <c r="I118" s="251"/>
      <c r="J118" s="246"/>
      <c r="K118" s="246"/>
      <c r="L118" s="252"/>
      <c r="M118" s="253"/>
      <c r="N118" s="254"/>
      <c r="O118" s="254"/>
      <c r="P118" s="254"/>
      <c r="Q118" s="254"/>
      <c r="R118" s="254"/>
      <c r="S118" s="254"/>
      <c r="T118" s="255"/>
      <c r="AT118" s="256" t="s">
        <v>165</v>
      </c>
      <c r="AU118" s="256" t="s">
        <v>81</v>
      </c>
      <c r="AV118" s="12" t="s">
        <v>81</v>
      </c>
      <c r="AW118" s="12" t="s">
        <v>35</v>
      </c>
      <c r="AX118" s="12" t="s">
        <v>79</v>
      </c>
      <c r="AY118" s="256" t="s">
        <v>156</v>
      </c>
    </row>
    <row r="119" s="1" customFormat="1" ht="25.5" customHeight="1">
      <c r="B119" s="46"/>
      <c r="C119" s="233" t="s">
        <v>193</v>
      </c>
      <c r="D119" s="233" t="s">
        <v>159</v>
      </c>
      <c r="E119" s="234" t="s">
        <v>1058</v>
      </c>
      <c r="F119" s="235" t="s">
        <v>1059</v>
      </c>
      <c r="G119" s="236" t="s">
        <v>325</v>
      </c>
      <c r="H119" s="237">
        <v>1012.24</v>
      </c>
      <c r="I119" s="238"/>
      <c r="J119" s="239">
        <f>ROUND(I119*H119,2)</f>
        <v>0</v>
      </c>
      <c r="K119" s="235" t="s">
        <v>326</v>
      </c>
      <c r="L119" s="72"/>
      <c r="M119" s="240" t="s">
        <v>21</v>
      </c>
      <c r="N119" s="241" t="s">
        <v>42</v>
      </c>
      <c r="O119" s="47"/>
      <c r="P119" s="242">
        <f>O119*H119</f>
        <v>0</v>
      </c>
      <c r="Q119" s="242">
        <v>0</v>
      </c>
      <c r="R119" s="242">
        <f>Q119*H119</f>
        <v>0</v>
      </c>
      <c r="S119" s="242">
        <v>0</v>
      </c>
      <c r="T119" s="243">
        <f>S119*H119</f>
        <v>0</v>
      </c>
      <c r="AR119" s="24" t="s">
        <v>164</v>
      </c>
      <c r="AT119" s="24" t="s">
        <v>159</v>
      </c>
      <c r="AU119" s="24" t="s">
        <v>81</v>
      </c>
      <c r="AY119" s="24" t="s">
        <v>156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79</v>
      </c>
      <c r="BK119" s="244">
        <f>ROUND(I119*H119,2)</f>
        <v>0</v>
      </c>
      <c r="BL119" s="24" t="s">
        <v>164</v>
      </c>
      <c r="BM119" s="24" t="s">
        <v>232</v>
      </c>
    </row>
    <row r="120" s="1" customFormat="1" ht="16.5" customHeight="1">
      <c r="B120" s="46"/>
      <c r="C120" s="233" t="s">
        <v>10</v>
      </c>
      <c r="D120" s="233" t="s">
        <v>159</v>
      </c>
      <c r="E120" s="234" t="s">
        <v>1060</v>
      </c>
      <c r="F120" s="235" t="s">
        <v>1061</v>
      </c>
      <c r="G120" s="236" t="s">
        <v>351</v>
      </c>
      <c r="H120" s="237">
        <v>546.75999999999999</v>
      </c>
      <c r="I120" s="238"/>
      <c r="J120" s="239">
        <f>ROUND(I120*H120,2)</f>
        <v>0</v>
      </c>
      <c r="K120" s="235" t="s">
        <v>326</v>
      </c>
      <c r="L120" s="72"/>
      <c r="M120" s="240" t="s">
        <v>21</v>
      </c>
      <c r="N120" s="241" t="s">
        <v>42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164</v>
      </c>
      <c r="AT120" s="24" t="s">
        <v>159</v>
      </c>
      <c r="AU120" s="24" t="s">
        <v>81</v>
      </c>
      <c r="AY120" s="24" t="s">
        <v>156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79</v>
      </c>
      <c r="BK120" s="244">
        <f>ROUND(I120*H120,2)</f>
        <v>0</v>
      </c>
      <c r="BL120" s="24" t="s">
        <v>164</v>
      </c>
      <c r="BM120" s="24" t="s">
        <v>235</v>
      </c>
    </row>
    <row r="121" s="1" customFormat="1" ht="16.5" customHeight="1">
      <c r="B121" s="46"/>
      <c r="C121" s="233" t="s">
        <v>197</v>
      </c>
      <c r="D121" s="233" t="s">
        <v>159</v>
      </c>
      <c r="E121" s="234" t="s">
        <v>1062</v>
      </c>
      <c r="F121" s="235" t="s">
        <v>1063</v>
      </c>
      <c r="G121" s="236" t="s">
        <v>1064</v>
      </c>
      <c r="H121" s="237">
        <v>1</v>
      </c>
      <c r="I121" s="238"/>
      <c r="J121" s="239">
        <f>ROUND(I121*H121,2)</f>
        <v>0</v>
      </c>
      <c r="K121" s="235" t="s">
        <v>163</v>
      </c>
      <c r="L121" s="72"/>
      <c r="M121" s="240" t="s">
        <v>21</v>
      </c>
      <c r="N121" s="241" t="s">
        <v>42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164</v>
      </c>
      <c r="AT121" s="24" t="s">
        <v>159</v>
      </c>
      <c r="AU121" s="24" t="s">
        <v>81</v>
      </c>
      <c r="AY121" s="24" t="s">
        <v>156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79</v>
      </c>
      <c r="BK121" s="244">
        <f>ROUND(I121*H121,2)</f>
        <v>0</v>
      </c>
      <c r="BL121" s="24" t="s">
        <v>164</v>
      </c>
      <c r="BM121" s="24" t="s">
        <v>241</v>
      </c>
    </row>
    <row r="122" s="11" customFormat="1" ht="29.88" customHeight="1">
      <c r="B122" s="217"/>
      <c r="C122" s="218"/>
      <c r="D122" s="219" t="s">
        <v>70</v>
      </c>
      <c r="E122" s="231" t="s">
        <v>543</v>
      </c>
      <c r="F122" s="231" t="s">
        <v>603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SUM(P123:P127)</f>
        <v>0</v>
      </c>
      <c r="Q122" s="225"/>
      <c r="R122" s="226">
        <f>SUM(R123:R127)</f>
        <v>0</v>
      </c>
      <c r="S122" s="225"/>
      <c r="T122" s="227">
        <f>SUM(T123:T127)</f>
        <v>0</v>
      </c>
      <c r="AR122" s="228" t="s">
        <v>79</v>
      </c>
      <c r="AT122" s="229" t="s">
        <v>70</v>
      </c>
      <c r="AU122" s="229" t="s">
        <v>79</v>
      </c>
      <c r="AY122" s="228" t="s">
        <v>156</v>
      </c>
      <c r="BK122" s="230">
        <f>SUM(BK123:BK127)</f>
        <v>0</v>
      </c>
    </row>
    <row r="123" s="1" customFormat="1" ht="25.5" customHeight="1">
      <c r="B123" s="46"/>
      <c r="C123" s="233" t="s">
        <v>238</v>
      </c>
      <c r="D123" s="233" t="s">
        <v>159</v>
      </c>
      <c r="E123" s="234" t="s">
        <v>1065</v>
      </c>
      <c r="F123" s="235" t="s">
        <v>1066</v>
      </c>
      <c r="G123" s="236" t="s">
        <v>389</v>
      </c>
      <c r="H123" s="237">
        <v>22.5</v>
      </c>
      <c r="I123" s="238"/>
      <c r="J123" s="239">
        <f>ROUND(I123*H123,2)</f>
        <v>0</v>
      </c>
      <c r="K123" s="235" t="s">
        <v>326</v>
      </c>
      <c r="L123" s="72"/>
      <c r="M123" s="240" t="s">
        <v>21</v>
      </c>
      <c r="N123" s="241" t="s">
        <v>42</v>
      </c>
      <c r="O123" s="47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AR123" s="24" t="s">
        <v>164</v>
      </c>
      <c r="AT123" s="24" t="s">
        <v>159</v>
      </c>
      <c r="AU123" s="24" t="s">
        <v>81</v>
      </c>
      <c r="AY123" s="24" t="s">
        <v>156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79</v>
      </c>
      <c r="BK123" s="244">
        <f>ROUND(I123*H123,2)</f>
        <v>0</v>
      </c>
      <c r="BL123" s="24" t="s">
        <v>164</v>
      </c>
      <c r="BM123" s="24" t="s">
        <v>246</v>
      </c>
    </row>
    <row r="124" s="1" customFormat="1" ht="25.5" customHeight="1">
      <c r="B124" s="46"/>
      <c r="C124" s="233" t="s">
        <v>202</v>
      </c>
      <c r="D124" s="233" t="s">
        <v>159</v>
      </c>
      <c r="E124" s="234" t="s">
        <v>647</v>
      </c>
      <c r="F124" s="235" t="s">
        <v>648</v>
      </c>
      <c r="G124" s="236" t="s">
        <v>389</v>
      </c>
      <c r="H124" s="237">
        <v>22.5</v>
      </c>
      <c r="I124" s="238"/>
      <c r="J124" s="239">
        <f>ROUND(I124*H124,2)</f>
        <v>0</v>
      </c>
      <c r="K124" s="235" t="s">
        <v>326</v>
      </c>
      <c r="L124" s="72"/>
      <c r="M124" s="240" t="s">
        <v>21</v>
      </c>
      <c r="N124" s="241" t="s">
        <v>42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164</v>
      </c>
      <c r="AT124" s="24" t="s">
        <v>159</v>
      </c>
      <c r="AU124" s="24" t="s">
        <v>81</v>
      </c>
      <c r="AY124" s="24" t="s">
        <v>156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79</v>
      </c>
      <c r="BK124" s="244">
        <f>ROUND(I124*H124,2)</f>
        <v>0</v>
      </c>
      <c r="BL124" s="24" t="s">
        <v>164</v>
      </c>
      <c r="BM124" s="24" t="s">
        <v>250</v>
      </c>
    </row>
    <row r="125" s="1" customFormat="1" ht="25.5" customHeight="1">
      <c r="B125" s="46"/>
      <c r="C125" s="233" t="s">
        <v>247</v>
      </c>
      <c r="D125" s="233" t="s">
        <v>159</v>
      </c>
      <c r="E125" s="234" t="s">
        <v>650</v>
      </c>
      <c r="F125" s="235" t="s">
        <v>651</v>
      </c>
      <c r="G125" s="236" t="s">
        <v>389</v>
      </c>
      <c r="H125" s="237">
        <v>225</v>
      </c>
      <c r="I125" s="238"/>
      <c r="J125" s="239">
        <f>ROUND(I125*H125,2)</f>
        <v>0</v>
      </c>
      <c r="K125" s="235" t="s">
        <v>326</v>
      </c>
      <c r="L125" s="72"/>
      <c r="M125" s="240" t="s">
        <v>21</v>
      </c>
      <c r="N125" s="241" t="s">
        <v>42</v>
      </c>
      <c r="O125" s="47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AR125" s="24" t="s">
        <v>164</v>
      </c>
      <c r="AT125" s="24" t="s">
        <v>159</v>
      </c>
      <c r="AU125" s="24" t="s">
        <v>81</v>
      </c>
      <c r="AY125" s="24" t="s">
        <v>156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79</v>
      </c>
      <c r="BK125" s="244">
        <f>ROUND(I125*H125,2)</f>
        <v>0</v>
      </c>
      <c r="BL125" s="24" t="s">
        <v>164</v>
      </c>
      <c r="BM125" s="24" t="s">
        <v>256</v>
      </c>
    </row>
    <row r="126" s="12" customFormat="1">
      <c r="B126" s="245"/>
      <c r="C126" s="246"/>
      <c r="D126" s="247" t="s">
        <v>165</v>
      </c>
      <c r="E126" s="246"/>
      <c r="F126" s="249" t="s">
        <v>1067</v>
      </c>
      <c r="G126" s="246"/>
      <c r="H126" s="250">
        <v>225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165</v>
      </c>
      <c r="AU126" s="256" t="s">
        <v>81</v>
      </c>
      <c r="AV126" s="12" t="s">
        <v>81</v>
      </c>
      <c r="AW126" s="12" t="s">
        <v>6</v>
      </c>
      <c r="AX126" s="12" t="s">
        <v>79</v>
      </c>
      <c r="AY126" s="256" t="s">
        <v>156</v>
      </c>
    </row>
    <row r="127" s="1" customFormat="1" ht="25.5" customHeight="1">
      <c r="B127" s="46"/>
      <c r="C127" s="233" t="s">
        <v>209</v>
      </c>
      <c r="D127" s="233" t="s">
        <v>159</v>
      </c>
      <c r="E127" s="234" t="s">
        <v>655</v>
      </c>
      <c r="F127" s="235" t="s">
        <v>656</v>
      </c>
      <c r="G127" s="236" t="s">
        <v>389</v>
      </c>
      <c r="H127" s="237">
        <v>22.5</v>
      </c>
      <c r="I127" s="238"/>
      <c r="J127" s="239">
        <f>ROUND(I127*H127,2)</f>
        <v>0</v>
      </c>
      <c r="K127" s="235" t="s">
        <v>326</v>
      </c>
      <c r="L127" s="72"/>
      <c r="M127" s="240" t="s">
        <v>21</v>
      </c>
      <c r="N127" s="241" t="s">
        <v>42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164</v>
      </c>
      <c r="AT127" s="24" t="s">
        <v>159</v>
      </c>
      <c r="AU127" s="24" t="s">
        <v>81</v>
      </c>
      <c r="AY127" s="24" t="s">
        <v>156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79</v>
      </c>
      <c r="BK127" s="244">
        <f>ROUND(I127*H127,2)</f>
        <v>0</v>
      </c>
      <c r="BL127" s="24" t="s">
        <v>164</v>
      </c>
      <c r="BM127" s="24" t="s">
        <v>262</v>
      </c>
    </row>
    <row r="128" s="11" customFormat="1" ht="29.88" customHeight="1">
      <c r="B128" s="217"/>
      <c r="C128" s="218"/>
      <c r="D128" s="219" t="s">
        <v>70</v>
      </c>
      <c r="E128" s="231" t="s">
        <v>658</v>
      </c>
      <c r="F128" s="231" t="s">
        <v>659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P129</f>
        <v>0</v>
      </c>
      <c r="Q128" s="225"/>
      <c r="R128" s="226">
        <f>R129</f>
        <v>0</v>
      </c>
      <c r="S128" s="225"/>
      <c r="T128" s="227">
        <f>T129</f>
        <v>0</v>
      </c>
      <c r="AR128" s="228" t="s">
        <v>79</v>
      </c>
      <c r="AT128" s="229" t="s">
        <v>70</v>
      </c>
      <c r="AU128" s="229" t="s">
        <v>79</v>
      </c>
      <c r="AY128" s="228" t="s">
        <v>156</v>
      </c>
      <c r="BK128" s="230">
        <f>BK129</f>
        <v>0</v>
      </c>
    </row>
    <row r="129" s="1" customFormat="1" ht="16.5" customHeight="1">
      <c r="B129" s="46"/>
      <c r="C129" s="233" t="s">
        <v>9</v>
      </c>
      <c r="D129" s="233" t="s">
        <v>159</v>
      </c>
      <c r="E129" s="234" t="s">
        <v>838</v>
      </c>
      <c r="F129" s="235" t="s">
        <v>839</v>
      </c>
      <c r="G129" s="236" t="s">
        <v>389</v>
      </c>
      <c r="H129" s="237">
        <v>24.140000000000001</v>
      </c>
      <c r="I129" s="238"/>
      <c r="J129" s="239">
        <f>ROUND(I129*H129,2)</f>
        <v>0</v>
      </c>
      <c r="K129" s="235" t="s">
        <v>326</v>
      </c>
      <c r="L129" s="72"/>
      <c r="M129" s="240" t="s">
        <v>21</v>
      </c>
      <c r="N129" s="241" t="s">
        <v>42</v>
      </c>
      <c r="O129" s="47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AR129" s="24" t="s">
        <v>164</v>
      </c>
      <c r="AT129" s="24" t="s">
        <v>159</v>
      </c>
      <c r="AU129" s="24" t="s">
        <v>81</v>
      </c>
      <c r="AY129" s="24" t="s">
        <v>156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79</v>
      </c>
      <c r="BK129" s="244">
        <f>ROUND(I129*H129,2)</f>
        <v>0</v>
      </c>
      <c r="BL129" s="24" t="s">
        <v>164</v>
      </c>
      <c r="BM129" s="24" t="s">
        <v>277</v>
      </c>
    </row>
    <row r="130" s="11" customFormat="1" ht="37.44" customHeight="1">
      <c r="B130" s="217"/>
      <c r="C130" s="218"/>
      <c r="D130" s="219" t="s">
        <v>70</v>
      </c>
      <c r="E130" s="220" t="s">
        <v>663</v>
      </c>
      <c r="F130" s="220" t="s">
        <v>1068</v>
      </c>
      <c r="G130" s="218"/>
      <c r="H130" s="218"/>
      <c r="I130" s="221"/>
      <c r="J130" s="222">
        <f>BK130</f>
        <v>0</v>
      </c>
      <c r="K130" s="218"/>
      <c r="L130" s="223"/>
      <c r="M130" s="224"/>
      <c r="N130" s="225"/>
      <c r="O130" s="225"/>
      <c r="P130" s="226">
        <f>P131+P143+P162+P283+P315+P334</f>
        <v>0</v>
      </c>
      <c r="Q130" s="225"/>
      <c r="R130" s="226">
        <f>R131+R143+R162+R283+R315+R334</f>
        <v>0</v>
      </c>
      <c r="S130" s="225"/>
      <c r="T130" s="227">
        <f>T131+T143+T162+T283+T315+T334</f>
        <v>0</v>
      </c>
      <c r="AR130" s="228" t="s">
        <v>81</v>
      </c>
      <c r="AT130" s="229" t="s">
        <v>70</v>
      </c>
      <c r="AU130" s="229" t="s">
        <v>71</v>
      </c>
      <c r="AY130" s="228" t="s">
        <v>156</v>
      </c>
      <c r="BK130" s="230">
        <f>BK131+BK143+BK162+BK283+BK315+BK334</f>
        <v>0</v>
      </c>
    </row>
    <row r="131" s="11" customFormat="1" ht="19.92" customHeight="1">
      <c r="B131" s="217"/>
      <c r="C131" s="218"/>
      <c r="D131" s="219" t="s">
        <v>70</v>
      </c>
      <c r="E131" s="231" t="s">
        <v>1069</v>
      </c>
      <c r="F131" s="231" t="s">
        <v>1070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SUM(P132:P142)</f>
        <v>0</v>
      </c>
      <c r="Q131" s="225"/>
      <c r="R131" s="226">
        <f>SUM(R132:R142)</f>
        <v>0</v>
      </c>
      <c r="S131" s="225"/>
      <c r="T131" s="227">
        <f>SUM(T132:T142)</f>
        <v>0</v>
      </c>
      <c r="AR131" s="228" t="s">
        <v>79</v>
      </c>
      <c r="AT131" s="229" t="s">
        <v>70</v>
      </c>
      <c r="AU131" s="229" t="s">
        <v>79</v>
      </c>
      <c r="AY131" s="228" t="s">
        <v>156</v>
      </c>
      <c r="BK131" s="230">
        <f>SUM(BK132:BK142)</f>
        <v>0</v>
      </c>
    </row>
    <row r="132" s="1" customFormat="1" ht="16.5" customHeight="1">
      <c r="B132" s="46"/>
      <c r="C132" s="233" t="s">
        <v>215</v>
      </c>
      <c r="D132" s="233" t="s">
        <v>159</v>
      </c>
      <c r="E132" s="234" t="s">
        <v>1071</v>
      </c>
      <c r="F132" s="235" t="s">
        <v>1072</v>
      </c>
      <c r="G132" s="236" t="s">
        <v>1064</v>
      </c>
      <c r="H132" s="237">
        <v>1</v>
      </c>
      <c r="I132" s="238"/>
      <c r="J132" s="239">
        <f>ROUND(I132*H132,2)</f>
        <v>0</v>
      </c>
      <c r="K132" s="235" t="s">
        <v>163</v>
      </c>
      <c r="L132" s="72"/>
      <c r="M132" s="240" t="s">
        <v>21</v>
      </c>
      <c r="N132" s="241" t="s">
        <v>42</v>
      </c>
      <c r="O132" s="47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AR132" s="24" t="s">
        <v>164</v>
      </c>
      <c r="AT132" s="24" t="s">
        <v>159</v>
      </c>
      <c r="AU132" s="24" t="s">
        <v>81</v>
      </c>
      <c r="AY132" s="24" t="s">
        <v>156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79</v>
      </c>
      <c r="BK132" s="244">
        <f>ROUND(I132*H132,2)</f>
        <v>0</v>
      </c>
      <c r="BL132" s="24" t="s">
        <v>164</v>
      </c>
      <c r="BM132" s="24" t="s">
        <v>284</v>
      </c>
    </row>
    <row r="133" s="13" customFormat="1">
      <c r="B133" s="257"/>
      <c r="C133" s="258"/>
      <c r="D133" s="247" t="s">
        <v>165</v>
      </c>
      <c r="E133" s="259" t="s">
        <v>21</v>
      </c>
      <c r="F133" s="260" t="s">
        <v>1073</v>
      </c>
      <c r="G133" s="258"/>
      <c r="H133" s="259" t="s">
        <v>21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165</v>
      </c>
      <c r="AU133" s="266" t="s">
        <v>81</v>
      </c>
      <c r="AV133" s="13" t="s">
        <v>79</v>
      </c>
      <c r="AW133" s="13" t="s">
        <v>35</v>
      </c>
      <c r="AX133" s="13" t="s">
        <v>71</v>
      </c>
      <c r="AY133" s="266" t="s">
        <v>156</v>
      </c>
    </row>
    <row r="134" s="13" customFormat="1">
      <c r="B134" s="257"/>
      <c r="C134" s="258"/>
      <c r="D134" s="247" t="s">
        <v>165</v>
      </c>
      <c r="E134" s="259" t="s">
        <v>21</v>
      </c>
      <c r="F134" s="260" t="s">
        <v>768</v>
      </c>
      <c r="G134" s="258"/>
      <c r="H134" s="259" t="s">
        <v>21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165</v>
      </c>
      <c r="AU134" s="266" t="s">
        <v>81</v>
      </c>
      <c r="AV134" s="13" t="s">
        <v>79</v>
      </c>
      <c r="AW134" s="13" t="s">
        <v>35</v>
      </c>
      <c r="AX134" s="13" t="s">
        <v>71</v>
      </c>
      <c r="AY134" s="266" t="s">
        <v>156</v>
      </c>
    </row>
    <row r="135" s="13" customFormat="1">
      <c r="B135" s="257"/>
      <c r="C135" s="258"/>
      <c r="D135" s="247" t="s">
        <v>165</v>
      </c>
      <c r="E135" s="259" t="s">
        <v>21</v>
      </c>
      <c r="F135" s="260" t="s">
        <v>735</v>
      </c>
      <c r="G135" s="258"/>
      <c r="H135" s="259" t="s">
        <v>21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165</v>
      </c>
      <c r="AU135" s="266" t="s">
        <v>81</v>
      </c>
      <c r="AV135" s="13" t="s">
        <v>79</v>
      </c>
      <c r="AW135" s="13" t="s">
        <v>35</v>
      </c>
      <c r="AX135" s="13" t="s">
        <v>71</v>
      </c>
      <c r="AY135" s="266" t="s">
        <v>156</v>
      </c>
    </row>
    <row r="136" s="13" customFormat="1">
      <c r="B136" s="257"/>
      <c r="C136" s="258"/>
      <c r="D136" s="247" t="s">
        <v>165</v>
      </c>
      <c r="E136" s="259" t="s">
        <v>21</v>
      </c>
      <c r="F136" s="260" t="s">
        <v>1072</v>
      </c>
      <c r="G136" s="258"/>
      <c r="H136" s="259" t="s">
        <v>21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165</v>
      </c>
      <c r="AU136" s="266" t="s">
        <v>81</v>
      </c>
      <c r="AV136" s="13" t="s">
        <v>79</v>
      </c>
      <c r="AW136" s="13" t="s">
        <v>35</v>
      </c>
      <c r="AX136" s="13" t="s">
        <v>71</v>
      </c>
      <c r="AY136" s="266" t="s">
        <v>156</v>
      </c>
    </row>
    <row r="137" s="13" customFormat="1">
      <c r="B137" s="257"/>
      <c r="C137" s="258"/>
      <c r="D137" s="247" t="s">
        <v>165</v>
      </c>
      <c r="E137" s="259" t="s">
        <v>21</v>
      </c>
      <c r="F137" s="260" t="s">
        <v>1074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165</v>
      </c>
      <c r="AU137" s="266" t="s">
        <v>81</v>
      </c>
      <c r="AV137" s="13" t="s">
        <v>79</v>
      </c>
      <c r="AW137" s="13" t="s">
        <v>35</v>
      </c>
      <c r="AX137" s="13" t="s">
        <v>71</v>
      </c>
      <c r="AY137" s="266" t="s">
        <v>156</v>
      </c>
    </row>
    <row r="138" s="13" customFormat="1">
      <c r="B138" s="257"/>
      <c r="C138" s="258"/>
      <c r="D138" s="247" t="s">
        <v>165</v>
      </c>
      <c r="E138" s="259" t="s">
        <v>21</v>
      </c>
      <c r="F138" s="260" t="s">
        <v>1075</v>
      </c>
      <c r="G138" s="258"/>
      <c r="H138" s="259" t="s">
        <v>21</v>
      </c>
      <c r="I138" s="261"/>
      <c r="J138" s="258"/>
      <c r="K138" s="258"/>
      <c r="L138" s="262"/>
      <c r="M138" s="263"/>
      <c r="N138" s="264"/>
      <c r="O138" s="264"/>
      <c r="P138" s="264"/>
      <c r="Q138" s="264"/>
      <c r="R138" s="264"/>
      <c r="S138" s="264"/>
      <c r="T138" s="265"/>
      <c r="AT138" s="266" t="s">
        <v>165</v>
      </c>
      <c r="AU138" s="266" t="s">
        <v>81</v>
      </c>
      <c r="AV138" s="13" t="s">
        <v>79</v>
      </c>
      <c r="AW138" s="13" t="s">
        <v>35</v>
      </c>
      <c r="AX138" s="13" t="s">
        <v>71</v>
      </c>
      <c r="AY138" s="266" t="s">
        <v>156</v>
      </c>
    </row>
    <row r="139" s="13" customFormat="1">
      <c r="B139" s="257"/>
      <c r="C139" s="258"/>
      <c r="D139" s="247" t="s">
        <v>165</v>
      </c>
      <c r="E139" s="259" t="s">
        <v>21</v>
      </c>
      <c r="F139" s="260" t="s">
        <v>1076</v>
      </c>
      <c r="G139" s="258"/>
      <c r="H139" s="259" t="s">
        <v>21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165</v>
      </c>
      <c r="AU139" s="266" t="s">
        <v>81</v>
      </c>
      <c r="AV139" s="13" t="s">
        <v>79</v>
      </c>
      <c r="AW139" s="13" t="s">
        <v>35</v>
      </c>
      <c r="AX139" s="13" t="s">
        <v>71</v>
      </c>
      <c r="AY139" s="266" t="s">
        <v>156</v>
      </c>
    </row>
    <row r="140" s="13" customFormat="1">
      <c r="B140" s="257"/>
      <c r="C140" s="258"/>
      <c r="D140" s="247" t="s">
        <v>165</v>
      </c>
      <c r="E140" s="259" t="s">
        <v>21</v>
      </c>
      <c r="F140" s="260" t="s">
        <v>1077</v>
      </c>
      <c r="G140" s="258"/>
      <c r="H140" s="259" t="s">
        <v>21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165</v>
      </c>
      <c r="AU140" s="266" t="s">
        <v>81</v>
      </c>
      <c r="AV140" s="13" t="s">
        <v>79</v>
      </c>
      <c r="AW140" s="13" t="s">
        <v>35</v>
      </c>
      <c r="AX140" s="13" t="s">
        <v>71</v>
      </c>
      <c r="AY140" s="266" t="s">
        <v>156</v>
      </c>
    </row>
    <row r="141" s="13" customFormat="1">
      <c r="B141" s="257"/>
      <c r="C141" s="258"/>
      <c r="D141" s="247" t="s">
        <v>165</v>
      </c>
      <c r="E141" s="259" t="s">
        <v>21</v>
      </c>
      <c r="F141" s="260" t="s">
        <v>1078</v>
      </c>
      <c r="G141" s="258"/>
      <c r="H141" s="259" t="s">
        <v>21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165</v>
      </c>
      <c r="AU141" s="266" t="s">
        <v>81</v>
      </c>
      <c r="AV141" s="13" t="s">
        <v>79</v>
      </c>
      <c r="AW141" s="13" t="s">
        <v>35</v>
      </c>
      <c r="AX141" s="13" t="s">
        <v>71</v>
      </c>
      <c r="AY141" s="266" t="s">
        <v>156</v>
      </c>
    </row>
    <row r="142" s="12" customFormat="1">
      <c r="B142" s="245"/>
      <c r="C142" s="246"/>
      <c r="D142" s="247" t="s">
        <v>165</v>
      </c>
      <c r="E142" s="248" t="s">
        <v>21</v>
      </c>
      <c r="F142" s="249" t="s">
        <v>79</v>
      </c>
      <c r="G142" s="246"/>
      <c r="H142" s="250">
        <v>1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165</v>
      </c>
      <c r="AU142" s="256" t="s">
        <v>81</v>
      </c>
      <c r="AV142" s="12" t="s">
        <v>81</v>
      </c>
      <c r="AW142" s="12" t="s">
        <v>35</v>
      </c>
      <c r="AX142" s="12" t="s">
        <v>79</v>
      </c>
      <c r="AY142" s="256" t="s">
        <v>156</v>
      </c>
    </row>
    <row r="143" s="11" customFormat="1" ht="29.88" customHeight="1">
      <c r="B143" s="217"/>
      <c r="C143" s="218"/>
      <c r="D143" s="219" t="s">
        <v>70</v>
      </c>
      <c r="E143" s="231" t="s">
        <v>1079</v>
      </c>
      <c r="F143" s="231" t="s">
        <v>1080</v>
      </c>
      <c r="G143" s="218"/>
      <c r="H143" s="218"/>
      <c r="I143" s="221"/>
      <c r="J143" s="232">
        <f>BK143</f>
        <v>0</v>
      </c>
      <c r="K143" s="218"/>
      <c r="L143" s="223"/>
      <c r="M143" s="224"/>
      <c r="N143" s="225"/>
      <c r="O143" s="225"/>
      <c r="P143" s="226">
        <f>SUM(P144:P161)</f>
        <v>0</v>
      </c>
      <c r="Q143" s="225"/>
      <c r="R143" s="226">
        <f>SUM(R144:R161)</f>
        <v>0</v>
      </c>
      <c r="S143" s="225"/>
      <c r="T143" s="227">
        <f>SUM(T144:T161)</f>
        <v>0</v>
      </c>
      <c r="AR143" s="228" t="s">
        <v>79</v>
      </c>
      <c r="AT143" s="229" t="s">
        <v>70</v>
      </c>
      <c r="AU143" s="229" t="s">
        <v>79</v>
      </c>
      <c r="AY143" s="228" t="s">
        <v>156</v>
      </c>
      <c r="BK143" s="230">
        <f>SUM(BK144:BK161)</f>
        <v>0</v>
      </c>
    </row>
    <row r="144" s="1" customFormat="1" ht="25.5" customHeight="1">
      <c r="B144" s="46"/>
      <c r="C144" s="233" t="s">
        <v>281</v>
      </c>
      <c r="D144" s="233" t="s">
        <v>159</v>
      </c>
      <c r="E144" s="234" t="s">
        <v>1081</v>
      </c>
      <c r="F144" s="235" t="s">
        <v>1082</v>
      </c>
      <c r="G144" s="236" t="s">
        <v>436</v>
      </c>
      <c r="H144" s="237">
        <v>1</v>
      </c>
      <c r="I144" s="238"/>
      <c r="J144" s="239">
        <f>ROUND(I144*H144,2)</f>
        <v>0</v>
      </c>
      <c r="K144" s="235" t="s">
        <v>163</v>
      </c>
      <c r="L144" s="72"/>
      <c r="M144" s="240" t="s">
        <v>21</v>
      </c>
      <c r="N144" s="241" t="s">
        <v>42</v>
      </c>
      <c r="O144" s="47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AR144" s="24" t="s">
        <v>164</v>
      </c>
      <c r="AT144" s="24" t="s">
        <v>159</v>
      </c>
      <c r="AU144" s="24" t="s">
        <v>81</v>
      </c>
      <c r="AY144" s="24" t="s">
        <v>156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79</v>
      </c>
      <c r="BK144" s="244">
        <f>ROUND(I144*H144,2)</f>
        <v>0</v>
      </c>
      <c r="BL144" s="24" t="s">
        <v>164</v>
      </c>
      <c r="BM144" s="24" t="s">
        <v>288</v>
      </c>
    </row>
    <row r="145" s="13" customFormat="1">
      <c r="B145" s="257"/>
      <c r="C145" s="258"/>
      <c r="D145" s="247" t="s">
        <v>165</v>
      </c>
      <c r="E145" s="259" t="s">
        <v>21</v>
      </c>
      <c r="F145" s="260" t="s">
        <v>1083</v>
      </c>
      <c r="G145" s="258"/>
      <c r="H145" s="259" t="s">
        <v>21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165</v>
      </c>
      <c r="AU145" s="266" t="s">
        <v>81</v>
      </c>
      <c r="AV145" s="13" t="s">
        <v>79</v>
      </c>
      <c r="AW145" s="13" t="s">
        <v>35</v>
      </c>
      <c r="AX145" s="13" t="s">
        <v>71</v>
      </c>
      <c r="AY145" s="266" t="s">
        <v>156</v>
      </c>
    </row>
    <row r="146" s="13" customFormat="1">
      <c r="B146" s="257"/>
      <c r="C146" s="258"/>
      <c r="D146" s="247" t="s">
        <v>165</v>
      </c>
      <c r="E146" s="259" t="s">
        <v>21</v>
      </c>
      <c r="F146" s="260" t="s">
        <v>768</v>
      </c>
      <c r="G146" s="258"/>
      <c r="H146" s="259" t="s">
        <v>21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165</v>
      </c>
      <c r="AU146" s="266" t="s">
        <v>81</v>
      </c>
      <c r="AV146" s="13" t="s">
        <v>79</v>
      </c>
      <c r="AW146" s="13" t="s">
        <v>35</v>
      </c>
      <c r="AX146" s="13" t="s">
        <v>71</v>
      </c>
      <c r="AY146" s="266" t="s">
        <v>156</v>
      </c>
    </row>
    <row r="147" s="13" customFormat="1">
      <c r="B147" s="257"/>
      <c r="C147" s="258"/>
      <c r="D147" s="247" t="s">
        <v>165</v>
      </c>
      <c r="E147" s="259" t="s">
        <v>21</v>
      </c>
      <c r="F147" s="260" t="s">
        <v>1084</v>
      </c>
      <c r="G147" s="258"/>
      <c r="H147" s="259" t="s">
        <v>21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165</v>
      </c>
      <c r="AU147" s="266" t="s">
        <v>81</v>
      </c>
      <c r="AV147" s="13" t="s">
        <v>79</v>
      </c>
      <c r="AW147" s="13" t="s">
        <v>35</v>
      </c>
      <c r="AX147" s="13" t="s">
        <v>71</v>
      </c>
      <c r="AY147" s="266" t="s">
        <v>156</v>
      </c>
    </row>
    <row r="148" s="13" customFormat="1">
      <c r="B148" s="257"/>
      <c r="C148" s="258"/>
      <c r="D148" s="247" t="s">
        <v>165</v>
      </c>
      <c r="E148" s="259" t="s">
        <v>21</v>
      </c>
      <c r="F148" s="260" t="s">
        <v>1085</v>
      </c>
      <c r="G148" s="258"/>
      <c r="H148" s="259" t="s">
        <v>21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AT148" s="266" t="s">
        <v>165</v>
      </c>
      <c r="AU148" s="266" t="s">
        <v>81</v>
      </c>
      <c r="AV148" s="13" t="s">
        <v>79</v>
      </c>
      <c r="AW148" s="13" t="s">
        <v>35</v>
      </c>
      <c r="AX148" s="13" t="s">
        <v>71</v>
      </c>
      <c r="AY148" s="266" t="s">
        <v>156</v>
      </c>
    </row>
    <row r="149" s="12" customFormat="1">
      <c r="B149" s="245"/>
      <c r="C149" s="246"/>
      <c r="D149" s="247" t="s">
        <v>165</v>
      </c>
      <c r="E149" s="248" t="s">
        <v>21</v>
      </c>
      <c r="F149" s="249" t="s">
        <v>79</v>
      </c>
      <c r="G149" s="246"/>
      <c r="H149" s="250">
        <v>1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165</v>
      </c>
      <c r="AU149" s="256" t="s">
        <v>81</v>
      </c>
      <c r="AV149" s="12" t="s">
        <v>81</v>
      </c>
      <c r="AW149" s="12" t="s">
        <v>35</v>
      </c>
      <c r="AX149" s="12" t="s">
        <v>79</v>
      </c>
      <c r="AY149" s="256" t="s">
        <v>156</v>
      </c>
    </row>
    <row r="150" s="1" customFormat="1" ht="16.5" customHeight="1">
      <c r="B150" s="46"/>
      <c r="C150" s="233" t="s">
        <v>225</v>
      </c>
      <c r="D150" s="233" t="s">
        <v>159</v>
      </c>
      <c r="E150" s="234" t="s">
        <v>1086</v>
      </c>
      <c r="F150" s="235" t="s">
        <v>1087</v>
      </c>
      <c r="G150" s="236" t="s">
        <v>436</v>
      </c>
      <c r="H150" s="237">
        <v>1</v>
      </c>
      <c r="I150" s="238"/>
      <c r="J150" s="239">
        <f>ROUND(I150*H150,2)</f>
        <v>0</v>
      </c>
      <c r="K150" s="235" t="s">
        <v>163</v>
      </c>
      <c r="L150" s="72"/>
      <c r="M150" s="240" t="s">
        <v>21</v>
      </c>
      <c r="N150" s="241" t="s">
        <v>42</v>
      </c>
      <c r="O150" s="47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AR150" s="24" t="s">
        <v>164</v>
      </c>
      <c r="AT150" s="24" t="s">
        <v>159</v>
      </c>
      <c r="AU150" s="24" t="s">
        <v>81</v>
      </c>
      <c r="AY150" s="24" t="s">
        <v>156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24" t="s">
        <v>79</v>
      </c>
      <c r="BK150" s="244">
        <f>ROUND(I150*H150,2)</f>
        <v>0</v>
      </c>
      <c r="BL150" s="24" t="s">
        <v>164</v>
      </c>
      <c r="BM150" s="24" t="s">
        <v>295</v>
      </c>
    </row>
    <row r="151" s="13" customFormat="1">
      <c r="B151" s="257"/>
      <c r="C151" s="258"/>
      <c r="D151" s="247" t="s">
        <v>165</v>
      </c>
      <c r="E151" s="259" t="s">
        <v>21</v>
      </c>
      <c r="F151" s="260" t="s">
        <v>1088</v>
      </c>
      <c r="G151" s="258"/>
      <c r="H151" s="259" t="s">
        <v>21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165</v>
      </c>
      <c r="AU151" s="266" t="s">
        <v>81</v>
      </c>
      <c r="AV151" s="13" t="s">
        <v>79</v>
      </c>
      <c r="AW151" s="13" t="s">
        <v>35</v>
      </c>
      <c r="AX151" s="13" t="s">
        <v>71</v>
      </c>
      <c r="AY151" s="266" t="s">
        <v>156</v>
      </c>
    </row>
    <row r="152" s="13" customFormat="1">
      <c r="B152" s="257"/>
      <c r="C152" s="258"/>
      <c r="D152" s="247" t="s">
        <v>165</v>
      </c>
      <c r="E152" s="259" t="s">
        <v>21</v>
      </c>
      <c r="F152" s="260" t="s">
        <v>768</v>
      </c>
      <c r="G152" s="258"/>
      <c r="H152" s="259" t="s">
        <v>21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165</v>
      </c>
      <c r="AU152" s="266" t="s">
        <v>81</v>
      </c>
      <c r="AV152" s="13" t="s">
        <v>79</v>
      </c>
      <c r="AW152" s="13" t="s">
        <v>35</v>
      </c>
      <c r="AX152" s="13" t="s">
        <v>71</v>
      </c>
      <c r="AY152" s="266" t="s">
        <v>156</v>
      </c>
    </row>
    <row r="153" s="13" customFormat="1">
      <c r="B153" s="257"/>
      <c r="C153" s="258"/>
      <c r="D153" s="247" t="s">
        <v>165</v>
      </c>
      <c r="E153" s="259" t="s">
        <v>21</v>
      </c>
      <c r="F153" s="260" t="s">
        <v>1084</v>
      </c>
      <c r="G153" s="258"/>
      <c r="H153" s="259" t="s">
        <v>21</v>
      </c>
      <c r="I153" s="261"/>
      <c r="J153" s="258"/>
      <c r="K153" s="258"/>
      <c r="L153" s="262"/>
      <c r="M153" s="263"/>
      <c r="N153" s="264"/>
      <c r="O153" s="264"/>
      <c r="P153" s="264"/>
      <c r="Q153" s="264"/>
      <c r="R153" s="264"/>
      <c r="S153" s="264"/>
      <c r="T153" s="265"/>
      <c r="AT153" s="266" t="s">
        <v>165</v>
      </c>
      <c r="AU153" s="266" t="s">
        <v>81</v>
      </c>
      <c r="AV153" s="13" t="s">
        <v>79</v>
      </c>
      <c r="AW153" s="13" t="s">
        <v>35</v>
      </c>
      <c r="AX153" s="13" t="s">
        <v>71</v>
      </c>
      <c r="AY153" s="266" t="s">
        <v>156</v>
      </c>
    </row>
    <row r="154" s="13" customFormat="1">
      <c r="B154" s="257"/>
      <c r="C154" s="258"/>
      <c r="D154" s="247" t="s">
        <v>165</v>
      </c>
      <c r="E154" s="259" t="s">
        <v>21</v>
      </c>
      <c r="F154" s="260" t="s">
        <v>1089</v>
      </c>
      <c r="G154" s="258"/>
      <c r="H154" s="259" t="s">
        <v>21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165</v>
      </c>
      <c r="AU154" s="266" t="s">
        <v>81</v>
      </c>
      <c r="AV154" s="13" t="s">
        <v>79</v>
      </c>
      <c r="AW154" s="13" t="s">
        <v>35</v>
      </c>
      <c r="AX154" s="13" t="s">
        <v>71</v>
      </c>
      <c r="AY154" s="266" t="s">
        <v>156</v>
      </c>
    </row>
    <row r="155" s="12" customFormat="1">
      <c r="B155" s="245"/>
      <c r="C155" s="246"/>
      <c r="D155" s="247" t="s">
        <v>165</v>
      </c>
      <c r="E155" s="248" t="s">
        <v>21</v>
      </c>
      <c r="F155" s="249" t="s">
        <v>79</v>
      </c>
      <c r="G155" s="246"/>
      <c r="H155" s="250">
        <v>1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165</v>
      </c>
      <c r="AU155" s="256" t="s">
        <v>81</v>
      </c>
      <c r="AV155" s="12" t="s">
        <v>81</v>
      </c>
      <c r="AW155" s="12" t="s">
        <v>35</v>
      </c>
      <c r="AX155" s="12" t="s">
        <v>79</v>
      </c>
      <c r="AY155" s="256" t="s">
        <v>156</v>
      </c>
    </row>
    <row r="156" s="1" customFormat="1" ht="16.5" customHeight="1">
      <c r="B156" s="46"/>
      <c r="C156" s="233" t="s">
        <v>292</v>
      </c>
      <c r="D156" s="233" t="s">
        <v>159</v>
      </c>
      <c r="E156" s="234" t="s">
        <v>1090</v>
      </c>
      <c r="F156" s="235" t="s">
        <v>1091</v>
      </c>
      <c r="G156" s="236" t="s">
        <v>436</v>
      </c>
      <c r="H156" s="237">
        <v>1</v>
      </c>
      <c r="I156" s="238"/>
      <c r="J156" s="239">
        <f>ROUND(I156*H156,2)</f>
        <v>0</v>
      </c>
      <c r="K156" s="235" t="s">
        <v>163</v>
      </c>
      <c r="L156" s="72"/>
      <c r="M156" s="240" t="s">
        <v>21</v>
      </c>
      <c r="N156" s="241" t="s">
        <v>42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164</v>
      </c>
      <c r="AT156" s="24" t="s">
        <v>159</v>
      </c>
      <c r="AU156" s="24" t="s">
        <v>81</v>
      </c>
      <c r="AY156" s="24" t="s">
        <v>156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79</v>
      </c>
      <c r="BK156" s="244">
        <f>ROUND(I156*H156,2)</f>
        <v>0</v>
      </c>
      <c r="BL156" s="24" t="s">
        <v>164</v>
      </c>
      <c r="BM156" s="24" t="s">
        <v>299</v>
      </c>
    </row>
    <row r="157" s="13" customFormat="1">
      <c r="B157" s="257"/>
      <c r="C157" s="258"/>
      <c r="D157" s="247" t="s">
        <v>165</v>
      </c>
      <c r="E157" s="259" t="s">
        <v>21</v>
      </c>
      <c r="F157" s="260" t="s">
        <v>1088</v>
      </c>
      <c r="G157" s="258"/>
      <c r="H157" s="259" t="s">
        <v>21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165</v>
      </c>
      <c r="AU157" s="266" t="s">
        <v>81</v>
      </c>
      <c r="AV157" s="13" t="s">
        <v>79</v>
      </c>
      <c r="AW157" s="13" t="s">
        <v>35</v>
      </c>
      <c r="AX157" s="13" t="s">
        <v>71</v>
      </c>
      <c r="AY157" s="266" t="s">
        <v>156</v>
      </c>
    </row>
    <row r="158" s="13" customFormat="1">
      <c r="B158" s="257"/>
      <c r="C158" s="258"/>
      <c r="D158" s="247" t="s">
        <v>165</v>
      </c>
      <c r="E158" s="259" t="s">
        <v>21</v>
      </c>
      <c r="F158" s="260" t="s">
        <v>768</v>
      </c>
      <c r="G158" s="258"/>
      <c r="H158" s="259" t="s">
        <v>21</v>
      </c>
      <c r="I158" s="261"/>
      <c r="J158" s="258"/>
      <c r="K158" s="258"/>
      <c r="L158" s="262"/>
      <c r="M158" s="263"/>
      <c r="N158" s="264"/>
      <c r="O158" s="264"/>
      <c r="P158" s="264"/>
      <c r="Q158" s="264"/>
      <c r="R158" s="264"/>
      <c r="S158" s="264"/>
      <c r="T158" s="265"/>
      <c r="AT158" s="266" t="s">
        <v>165</v>
      </c>
      <c r="AU158" s="266" t="s">
        <v>81</v>
      </c>
      <c r="AV158" s="13" t="s">
        <v>79</v>
      </c>
      <c r="AW158" s="13" t="s">
        <v>35</v>
      </c>
      <c r="AX158" s="13" t="s">
        <v>71</v>
      </c>
      <c r="AY158" s="266" t="s">
        <v>156</v>
      </c>
    </row>
    <row r="159" s="13" customFormat="1">
      <c r="B159" s="257"/>
      <c r="C159" s="258"/>
      <c r="D159" s="247" t="s">
        <v>165</v>
      </c>
      <c r="E159" s="259" t="s">
        <v>21</v>
      </c>
      <c r="F159" s="260" t="s">
        <v>1084</v>
      </c>
      <c r="G159" s="258"/>
      <c r="H159" s="259" t="s">
        <v>21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165</v>
      </c>
      <c r="AU159" s="266" t="s">
        <v>81</v>
      </c>
      <c r="AV159" s="13" t="s">
        <v>79</v>
      </c>
      <c r="AW159" s="13" t="s">
        <v>35</v>
      </c>
      <c r="AX159" s="13" t="s">
        <v>71</v>
      </c>
      <c r="AY159" s="266" t="s">
        <v>156</v>
      </c>
    </row>
    <row r="160" s="13" customFormat="1">
      <c r="B160" s="257"/>
      <c r="C160" s="258"/>
      <c r="D160" s="247" t="s">
        <v>165</v>
      </c>
      <c r="E160" s="259" t="s">
        <v>21</v>
      </c>
      <c r="F160" s="260" t="s">
        <v>1092</v>
      </c>
      <c r="G160" s="258"/>
      <c r="H160" s="259" t="s">
        <v>21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165</v>
      </c>
      <c r="AU160" s="266" t="s">
        <v>81</v>
      </c>
      <c r="AV160" s="13" t="s">
        <v>79</v>
      </c>
      <c r="AW160" s="13" t="s">
        <v>35</v>
      </c>
      <c r="AX160" s="13" t="s">
        <v>71</v>
      </c>
      <c r="AY160" s="266" t="s">
        <v>156</v>
      </c>
    </row>
    <row r="161" s="12" customFormat="1">
      <c r="B161" s="245"/>
      <c r="C161" s="246"/>
      <c r="D161" s="247" t="s">
        <v>165</v>
      </c>
      <c r="E161" s="248" t="s">
        <v>21</v>
      </c>
      <c r="F161" s="249" t="s">
        <v>79</v>
      </c>
      <c r="G161" s="246"/>
      <c r="H161" s="250">
        <v>1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165</v>
      </c>
      <c r="AU161" s="256" t="s">
        <v>81</v>
      </c>
      <c r="AV161" s="12" t="s">
        <v>81</v>
      </c>
      <c r="AW161" s="12" t="s">
        <v>35</v>
      </c>
      <c r="AX161" s="12" t="s">
        <v>79</v>
      </c>
      <c r="AY161" s="256" t="s">
        <v>156</v>
      </c>
    </row>
    <row r="162" s="11" customFormat="1" ht="29.88" customHeight="1">
      <c r="B162" s="217"/>
      <c r="C162" s="218"/>
      <c r="D162" s="219" t="s">
        <v>70</v>
      </c>
      <c r="E162" s="231" t="s">
        <v>1093</v>
      </c>
      <c r="F162" s="231" t="s">
        <v>1094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SUM(P163:P282)</f>
        <v>0</v>
      </c>
      <c r="Q162" s="225"/>
      <c r="R162" s="226">
        <f>SUM(R163:R282)</f>
        <v>0</v>
      </c>
      <c r="S162" s="225"/>
      <c r="T162" s="227">
        <f>SUM(T163:T282)</f>
        <v>0</v>
      </c>
      <c r="AR162" s="228" t="s">
        <v>79</v>
      </c>
      <c r="AT162" s="229" t="s">
        <v>70</v>
      </c>
      <c r="AU162" s="229" t="s">
        <v>79</v>
      </c>
      <c r="AY162" s="228" t="s">
        <v>156</v>
      </c>
      <c r="BK162" s="230">
        <f>SUM(BK163:BK282)</f>
        <v>0</v>
      </c>
    </row>
    <row r="163" s="1" customFormat="1" ht="25.5" customHeight="1">
      <c r="B163" s="46"/>
      <c r="C163" s="233" t="s">
        <v>229</v>
      </c>
      <c r="D163" s="233" t="s">
        <v>159</v>
      </c>
      <c r="E163" s="234" t="s">
        <v>1095</v>
      </c>
      <c r="F163" s="235" t="s">
        <v>1096</v>
      </c>
      <c r="G163" s="236" t="s">
        <v>436</v>
      </c>
      <c r="H163" s="237">
        <v>1</v>
      </c>
      <c r="I163" s="238"/>
      <c r="J163" s="239">
        <f>ROUND(I163*H163,2)</f>
        <v>0</v>
      </c>
      <c r="K163" s="235" t="s">
        <v>163</v>
      </c>
      <c r="L163" s="72"/>
      <c r="M163" s="240" t="s">
        <v>21</v>
      </c>
      <c r="N163" s="241" t="s">
        <v>42</v>
      </c>
      <c r="O163" s="47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AR163" s="24" t="s">
        <v>164</v>
      </c>
      <c r="AT163" s="24" t="s">
        <v>159</v>
      </c>
      <c r="AU163" s="24" t="s">
        <v>81</v>
      </c>
      <c r="AY163" s="24" t="s">
        <v>156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79</v>
      </c>
      <c r="BK163" s="244">
        <f>ROUND(I163*H163,2)</f>
        <v>0</v>
      </c>
      <c r="BL163" s="24" t="s">
        <v>164</v>
      </c>
      <c r="BM163" s="24" t="s">
        <v>437</v>
      </c>
    </row>
    <row r="164" s="13" customFormat="1">
      <c r="B164" s="257"/>
      <c r="C164" s="258"/>
      <c r="D164" s="247" t="s">
        <v>165</v>
      </c>
      <c r="E164" s="259" t="s">
        <v>21</v>
      </c>
      <c r="F164" s="260" t="s">
        <v>1088</v>
      </c>
      <c r="G164" s="258"/>
      <c r="H164" s="259" t="s">
        <v>21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AT164" s="266" t="s">
        <v>165</v>
      </c>
      <c r="AU164" s="266" t="s">
        <v>81</v>
      </c>
      <c r="AV164" s="13" t="s">
        <v>79</v>
      </c>
      <c r="AW164" s="13" t="s">
        <v>35</v>
      </c>
      <c r="AX164" s="13" t="s">
        <v>71</v>
      </c>
      <c r="AY164" s="266" t="s">
        <v>156</v>
      </c>
    </row>
    <row r="165" s="13" customFormat="1">
      <c r="B165" s="257"/>
      <c r="C165" s="258"/>
      <c r="D165" s="247" t="s">
        <v>165</v>
      </c>
      <c r="E165" s="259" t="s">
        <v>21</v>
      </c>
      <c r="F165" s="260" t="s">
        <v>768</v>
      </c>
      <c r="G165" s="258"/>
      <c r="H165" s="259" t="s">
        <v>21</v>
      </c>
      <c r="I165" s="261"/>
      <c r="J165" s="258"/>
      <c r="K165" s="258"/>
      <c r="L165" s="262"/>
      <c r="M165" s="263"/>
      <c r="N165" s="264"/>
      <c r="O165" s="264"/>
      <c r="P165" s="264"/>
      <c r="Q165" s="264"/>
      <c r="R165" s="264"/>
      <c r="S165" s="264"/>
      <c r="T165" s="265"/>
      <c r="AT165" s="266" t="s">
        <v>165</v>
      </c>
      <c r="AU165" s="266" t="s">
        <v>81</v>
      </c>
      <c r="AV165" s="13" t="s">
        <v>79</v>
      </c>
      <c r="AW165" s="13" t="s">
        <v>35</v>
      </c>
      <c r="AX165" s="13" t="s">
        <v>71</v>
      </c>
      <c r="AY165" s="266" t="s">
        <v>156</v>
      </c>
    </row>
    <row r="166" s="13" customFormat="1">
      <c r="B166" s="257"/>
      <c r="C166" s="258"/>
      <c r="D166" s="247" t="s">
        <v>165</v>
      </c>
      <c r="E166" s="259" t="s">
        <v>21</v>
      </c>
      <c r="F166" s="260" t="s">
        <v>1097</v>
      </c>
      <c r="G166" s="258"/>
      <c r="H166" s="259" t="s">
        <v>21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165</v>
      </c>
      <c r="AU166" s="266" t="s">
        <v>81</v>
      </c>
      <c r="AV166" s="13" t="s">
        <v>79</v>
      </c>
      <c r="AW166" s="13" t="s">
        <v>35</v>
      </c>
      <c r="AX166" s="13" t="s">
        <v>71</v>
      </c>
      <c r="AY166" s="266" t="s">
        <v>156</v>
      </c>
    </row>
    <row r="167" s="13" customFormat="1">
      <c r="B167" s="257"/>
      <c r="C167" s="258"/>
      <c r="D167" s="247" t="s">
        <v>165</v>
      </c>
      <c r="E167" s="259" t="s">
        <v>21</v>
      </c>
      <c r="F167" s="260" t="s">
        <v>1098</v>
      </c>
      <c r="G167" s="258"/>
      <c r="H167" s="259" t="s">
        <v>21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AT167" s="266" t="s">
        <v>165</v>
      </c>
      <c r="AU167" s="266" t="s">
        <v>81</v>
      </c>
      <c r="AV167" s="13" t="s">
        <v>79</v>
      </c>
      <c r="AW167" s="13" t="s">
        <v>35</v>
      </c>
      <c r="AX167" s="13" t="s">
        <v>71</v>
      </c>
      <c r="AY167" s="266" t="s">
        <v>156</v>
      </c>
    </row>
    <row r="168" s="13" customFormat="1">
      <c r="B168" s="257"/>
      <c r="C168" s="258"/>
      <c r="D168" s="247" t="s">
        <v>165</v>
      </c>
      <c r="E168" s="259" t="s">
        <v>21</v>
      </c>
      <c r="F168" s="260" t="s">
        <v>1099</v>
      </c>
      <c r="G168" s="258"/>
      <c r="H168" s="259" t="s">
        <v>21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165</v>
      </c>
      <c r="AU168" s="266" t="s">
        <v>81</v>
      </c>
      <c r="AV168" s="13" t="s">
        <v>79</v>
      </c>
      <c r="AW168" s="13" t="s">
        <v>35</v>
      </c>
      <c r="AX168" s="13" t="s">
        <v>71</v>
      </c>
      <c r="AY168" s="266" t="s">
        <v>156</v>
      </c>
    </row>
    <row r="169" s="13" customFormat="1">
      <c r="B169" s="257"/>
      <c r="C169" s="258"/>
      <c r="D169" s="247" t="s">
        <v>165</v>
      </c>
      <c r="E169" s="259" t="s">
        <v>21</v>
      </c>
      <c r="F169" s="260" t="s">
        <v>1100</v>
      </c>
      <c r="G169" s="258"/>
      <c r="H169" s="259" t="s">
        <v>21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165</v>
      </c>
      <c r="AU169" s="266" t="s">
        <v>81</v>
      </c>
      <c r="AV169" s="13" t="s">
        <v>79</v>
      </c>
      <c r="AW169" s="13" t="s">
        <v>35</v>
      </c>
      <c r="AX169" s="13" t="s">
        <v>71</v>
      </c>
      <c r="AY169" s="266" t="s">
        <v>156</v>
      </c>
    </row>
    <row r="170" s="13" customFormat="1">
      <c r="B170" s="257"/>
      <c r="C170" s="258"/>
      <c r="D170" s="247" t="s">
        <v>165</v>
      </c>
      <c r="E170" s="259" t="s">
        <v>21</v>
      </c>
      <c r="F170" s="260" t="s">
        <v>1101</v>
      </c>
      <c r="G170" s="258"/>
      <c r="H170" s="259" t="s">
        <v>21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AT170" s="266" t="s">
        <v>165</v>
      </c>
      <c r="AU170" s="266" t="s">
        <v>81</v>
      </c>
      <c r="AV170" s="13" t="s">
        <v>79</v>
      </c>
      <c r="AW170" s="13" t="s">
        <v>35</v>
      </c>
      <c r="AX170" s="13" t="s">
        <v>71</v>
      </c>
      <c r="AY170" s="266" t="s">
        <v>156</v>
      </c>
    </row>
    <row r="171" s="13" customFormat="1">
      <c r="B171" s="257"/>
      <c r="C171" s="258"/>
      <c r="D171" s="247" t="s">
        <v>165</v>
      </c>
      <c r="E171" s="259" t="s">
        <v>21</v>
      </c>
      <c r="F171" s="260" t="s">
        <v>1102</v>
      </c>
      <c r="G171" s="258"/>
      <c r="H171" s="259" t="s">
        <v>21</v>
      </c>
      <c r="I171" s="261"/>
      <c r="J171" s="258"/>
      <c r="K171" s="258"/>
      <c r="L171" s="262"/>
      <c r="M171" s="263"/>
      <c r="N171" s="264"/>
      <c r="O171" s="264"/>
      <c r="P171" s="264"/>
      <c r="Q171" s="264"/>
      <c r="R171" s="264"/>
      <c r="S171" s="264"/>
      <c r="T171" s="265"/>
      <c r="AT171" s="266" t="s">
        <v>165</v>
      </c>
      <c r="AU171" s="266" t="s">
        <v>81</v>
      </c>
      <c r="AV171" s="13" t="s">
        <v>79</v>
      </c>
      <c r="AW171" s="13" t="s">
        <v>35</v>
      </c>
      <c r="AX171" s="13" t="s">
        <v>71</v>
      </c>
      <c r="AY171" s="266" t="s">
        <v>156</v>
      </c>
    </row>
    <row r="172" s="12" customFormat="1">
      <c r="B172" s="245"/>
      <c r="C172" s="246"/>
      <c r="D172" s="247" t="s">
        <v>165</v>
      </c>
      <c r="E172" s="248" t="s">
        <v>21</v>
      </c>
      <c r="F172" s="249" t="s">
        <v>79</v>
      </c>
      <c r="G172" s="246"/>
      <c r="H172" s="250">
        <v>1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165</v>
      </c>
      <c r="AU172" s="256" t="s">
        <v>81</v>
      </c>
      <c r="AV172" s="12" t="s">
        <v>81</v>
      </c>
      <c r="AW172" s="12" t="s">
        <v>35</v>
      </c>
      <c r="AX172" s="12" t="s">
        <v>79</v>
      </c>
      <c r="AY172" s="256" t="s">
        <v>156</v>
      </c>
    </row>
    <row r="173" s="1" customFormat="1" ht="16.5" customHeight="1">
      <c r="B173" s="46"/>
      <c r="C173" s="233" t="s">
        <v>407</v>
      </c>
      <c r="D173" s="233" t="s">
        <v>159</v>
      </c>
      <c r="E173" s="234" t="s">
        <v>1103</v>
      </c>
      <c r="F173" s="235" t="s">
        <v>1104</v>
      </c>
      <c r="G173" s="236" t="s">
        <v>436</v>
      </c>
      <c r="H173" s="237">
        <v>1</v>
      </c>
      <c r="I173" s="238"/>
      <c r="J173" s="239">
        <f>ROUND(I173*H173,2)</f>
        <v>0</v>
      </c>
      <c r="K173" s="235" t="s">
        <v>163</v>
      </c>
      <c r="L173" s="72"/>
      <c r="M173" s="240" t="s">
        <v>21</v>
      </c>
      <c r="N173" s="241" t="s">
        <v>42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164</v>
      </c>
      <c r="AT173" s="24" t="s">
        <v>159</v>
      </c>
      <c r="AU173" s="24" t="s">
        <v>81</v>
      </c>
      <c r="AY173" s="24" t="s">
        <v>156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79</v>
      </c>
      <c r="BK173" s="244">
        <f>ROUND(I173*H173,2)</f>
        <v>0</v>
      </c>
      <c r="BL173" s="24" t="s">
        <v>164</v>
      </c>
      <c r="BM173" s="24" t="s">
        <v>443</v>
      </c>
    </row>
    <row r="174" s="13" customFormat="1">
      <c r="B174" s="257"/>
      <c r="C174" s="258"/>
      <c r="D174" s="247" t="s">
        <v>165</v>
      </c>
      <c r="E174" s="259" t="s">
        <v>21</v>
      </c>
      <c r="F174" s="260" t="s">
        <v>1088</v>
      </c>
      <c r="G174" s="258"/>
      <c r="H174" s="259" t="s">
        <v>21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165</v>
      </c>
      <c r="AU174" s="266" t="s">
        <v>81</v>
      </c>
      <c r="AV174" s="13" t="s">
        <v>79</v>
      </c>
      <c r="AW174" s="13" t="s">
        <v>35</v>
      </c>
      <c r="AX174" s="13" t="s">
        <v>71</v>
      </c>
      <c r="AY174" s="266" t="s">
        <v>156</v>
      </c>
    </row>
    <row r="175" s="13" customFormat="1">
      <c r="B175" s="257"/>
      <c r="C175" s="258"/>
      <c r="D175" s="247" t="s">
        <v>165</v>
      </c>
      <c r="E175" s="259" t="s">
        <v>21</v>
      </c>
      <c r="F175" s="260" t="s">
        <v>768</v>
      </c>
      <c r="G175" s="258"/>
      <c r="H175" s="259" t="s">
        <v>21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165</v>
      </c>
      <c r="AU175" s="266" t="s">
        <v>81</v>
      </c>
      <c r="AV175" s="13" t="s">
        <v>79</v>
      </c>
      <c r="AW175" s="13" t="s">
        <v>35</v>
      </c>
      <c r="AX175" s="13" t="s">
        <v>71</v>
      </c>
      <c r="AY175" s="266" t="s">
        <v>156</v>
      </c>
    </row>
    <row r="176" s="13" customFormat="1">
      <c r="B176" s="257"/>
      <c r="C176" s="258"/>
      <c r="D176" s="247" t="s">
        <v>165</v>
      </c>
      <c r="E176" s="259" t="s">
        <v>21</v>
      </c>
      <c r="F176" s="260" t="s">
        <v>1097</v>
      </c>
      <c r="G176" s="258"/>
      <c r="H176" s="259" t="s">
        <v>21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165</v>
      </c>
      <c r="AU176" s="266" t="s">
        <v>81</v>
      </c>
      <c r="AV176" s="13" t="s">
        <v>79</v>
      </c>
      <c r="AW176" s="13" t="s">
        <v>35</v>
      </c>
      <c r="AX176" s="13" t="s">
        <v>71</v>
      </c>
      <c r="AY176" s="266" t="s">
        <v>156</v>
      </c>
    </row>
    <row r="177" s="13" customFormat="1">
      <c r="B177" s="257"/>
      <c r="C177" s="258"/>
      <c r="D177" s="247" t="s">
        <v>165</v>
      </c>
      <c r="E177" s="259" t="s">
        <v>21</v>
      </c>
      <c r="F177" s="260" t="s">
        <v>1105</v>
      </c>
      <c r="G177" s="258"/>
      <c r="H177" s="259" t="s">
        <v>21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165</v>
      </c>
      <c r="AU177" s="266" t="s">
        <v>81</v>
      </c>
      <c r="AV177" s="13" t="s">
        <v>79</v>
      </c>
      <c r="AW177" s="13" t="s">
        <v>35</v>
      </c>
      <c r="AX177" s="13" t="s">
        <v>71</v>
      </c>
      <c r="AY177" s="266" t="s">
        <v>156</v>
      </c>
    </row>
    <row r="178" s="13" customFormat="1">
      <c r="B178" s="257"/>
      <c r="C178" s="258"/>
      <c r="D178" s="247" t="s">
        <v>165</v>
      </c>
      <c r="E178" s="259" t="s">
        <v>21</v>
      </c>
      <c r="F178" s="260" t="s">
        <v>1106</v>
      </c>
      <c r="G178" s="258"/>
      <c r="H178" s="259" t="s">
        <v>21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AT178" s="266" t="s">
        <v>165</v>
      </c>
      <c r="AU178" s="266" t="s">
        <v>81</v>
      </c>
      <c r="AV178" s="13" t="s">
        <v>79</v>
      </c>
      <c r="AW178" s="13" t="s">
        <v>35</v>
      </c>
      <c r="AX178" s="13" t="s">
        <v>71</v>
      </c>
      <c r="AY178" s="266" t="s">
        <v>156</v>
      </c>
    </row>
    <row r="179" s="13" customFormat="1">
      <c r="B179" s="257"/>
      <c r="C179" s="258"/>
      <c r="D179" s="247" t="s">
        <v>165</v>
      </c>
      <c r="E179" s="259" t="s">
        <v>21</v>
      </c>
      <c r="F179" s="260" t="s">
        <v>1107</v>
      </c>
      <c r="G179" s="258"/>
      <c r="H179" s="259" t="s">
        <v>21</v>
      </c>
      <c r="I179" s="261"/>
      <c r="J179" s="258"/>
      <c r="K179" s="258"/>
      <c r="L179" s="262"/>
      <c r="M179" s="263"/>
      <c r="N179" s="264"/>
      <c r="O179" s="264"/>
      <c r="P179" s="264"/>
      <c r="Q179" s="264"/>
      <c r="R179" s="264"/>
      <c r="S179" s="264"/>
      <c r="T179" s="265"/>
      <c r="AT179" s="266" t="s">
        <v>165</v>
      </c>
      <c r="AU179" s="266" t="s">
        <v>81</v>
      </c>
      <c r="AV179" s="13" t="s">
        <v>79</v>
      </c>
      <c r="AW179" s="13" t="s">
        <v>35</v>
      </c>
      <c r="AX179" s="13" t="s">
        <v>71</v>
      </c>
      <c r="AY179" s="266" t="s">
        <v>156</v>
      </c>
    </row>
    <row r="180" s="13" customFormat="1">
      <c r="B180" s="257"/>
      <c r="C180" s="258"/>
      <c r="D180" s="247" t="s">
        <v>165</v>
      </c>
      <c r="E180" s="259" t="s">
        <v>21</v>
      </c>
      <c r="F180" s="260" t="s">
        <v>1108</v>
      </c>
      <c r="G180" s="258"/>
      <c r="H180" s="259" t="s">
        <v>21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165</v>
      </c>
      <c r="AU180" s="266" t="s">
        <v>81</v>
      </c>
      <c r="AV180" s="13" t="s">
        <v>79</v>
      </c>
      <c r="AW180" s="13" t="s">
        <v>35</v>
      </c>
      <c r="AX180" s="13" t="s">
        <v>71</v>
      </c>
      <c r="AY180" s="266" t="s">
        <v>156</v>
      </c>
    </row>
    <row r="181" s="12" customFormat="1">
      <c r="B181" s="245"/>
      <c r="C181" s="246"/>
      <c r="D181" s="247" t="s">
        <v>165</v>
      </c>
      <c r="E181" s="248" t="s">
        <v>21</v>
      </c>
      <c r="F181" s="249" t="s">
        <v>79</v>
      </c>
      <c r="G181" s="246"/>
      <c r="H181" s="250">
        <v>1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165</v>
      </c>
      <c r="AU181" s="256" t="s">
        <v>81</v>
      </c>
      <c r="AV181" s="12" t="s">
        <v>81</v>
      </c>
      <c r="AW181" s="12" t="s">
        <v>35</v>
      </c>
      <c r="AX181" s="12" t="s">
        <v>79</v>
      </c>
      <c r="AY181" s="256" t="s">
        <v>156</v>
      </c>
    </row>
    <row r="182" s="1" customFormat="1" ht="25.5" customHeight="1">
      <c r="B182" s="46"/>
      <c r="C182" s="233" t="s">
        <v>232</v>
      </c>
      <c r="D182" s="233" t="s">
        <v>159</v>
      </c>
      <c r="E182" s="234" t="s">
        <v>1109</v>
      </c>
      <c r="F182" s="235" t="s">
        <v>1110</v>
      </c>
      <c r="G182" s="236" t="s">
        <v>436</v>
      </c>
      <c r="H182" s="237">
        <v>2</v>
      </c>
      <c r="I182" s="238"/>
      <c r="J182" s="239">
        <f>ROUND(I182*H182,2)</f>
        <v>0</v>
      </c>
      <c r="K182" s="235" t="s">
        <v>163</v>
      </c>
      <c r="L182" s="72"/>
      <c r="M182" s="240" t="s">
        <v>21</v>
      </c>
      <c r="N182" s="241" t="s">
        <v>42</v>
      </c>
      <c r="O182" s="47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AR182" s="24" t="s">
        <v>164</v>
      </c>
      <c r="AT182" s="24" t="s">
        <v>159</v>
      </c>
      <c r="AU182" s="24" t="s">
        <v>81</v>
      </c>
      <c r="AY182" s="24" t="s">
        <v>156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79</v>
      </c>
      <c r="BK182" s="244">
        <f>ROUND(I182*H182,2)</f>
        <v>0</v>
      </c>
      <c r="BL182" s="24" t="s">
        <v>164</v>
      </c>
      <c r="BM182" s="24" t="s">
        <v>446</v>
      </c>
    </row>
    <row r="183" s="13" customFormat="1">
      <c r="B183" s="257"/>
      <c r="C183" s="258"/>
      <c r="D183" s="247" t="s">
        <v>165</v>
      </c>
      <c r="E183" s="259" t="s">
        <v>21</v>
      </c>
      <c r="F183" s="260" t="s">
        <v>1088</v>
      </c>
      <c r="G183" s="258"/>
      <c r="H183" s="259" t="s">
        <v>21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165</v>
      </c>
      <c r="AU183" s="266" t="s">
        <v>81</v>
      </c>
      <c r="AV183" s="13" t="s">
        <v>79</v>
      </c>
      <c r="AW183" s="13" t="s">
        <v>35</v>
      </c>
      <c r="AX183" s="13" t="s">
        <v>71</v>
      </c>
      <c r="AY183" s="266" t="s">
        <v>156</v>
      </c>
    </row>
    <row r="184" s="13" customFormat="1">
      <c r="B184" s="257"/>
      <c r="C184" s="258"/>
      <c r="D184" s="247" t="s">
        <v>165</v>
      </c>
      <c r="E184" s="259" t="s">
        <v>21</v>
      </c>
      <c r="F184" s="260" t="s">
        <v>768</v>
      </c>
      <c r="G184" s="258"/>
      <c r="H184" s="259" t="s">
        <v>21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165</v>
      </c>
      <c r="AU184" s="266" t="s">
        <v>81</v>
      </c>
      <c r="AV184" s="13" t="s">
        <v>79</v>
      </c>
      <c r="AW184" s="13" t="s">
        <v>35</v>
      </c>
      <c r="AX184" s="13" t="s">
        <v>71</v>
      </c>
      <c r="AY184" s="266" t="s">
        <v>156</v>
      </c>
    </row>
    <row r="185" s="13" customFormat="1">
      <c r="B185" s="257"/>
      <c r="C185" s="258"/>
      <c r="D185" s="247" t="s">
        <v>165</v>
      </c>
      <c r="E185" s="259" t="s">
        <v>21</v>
      </c>
      <c r="F185" s="260" t="s">
        <v>1097</v>
      </c>
      <c r="G185" s="258"/>
      <c r="H185" s="259" t="s">
        <v>21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165</v>
      </c>
      <c r="AU185" s="266" t="s">
        <v>81</v>
      </c>
      <c r="AV185" s="13" t="s">
        <v>79</v>
      </c>
      <c r="AW185" s="13" t="s">
        <v>35</v>
      </c>
      <c r="AX185" s="13" t="s">
        <v>71</v>
      </c>
      <c r="AY185" s="266" t="s">
        <v>156</v>
      </c>
    </row>
    <row r="186" s="13" customFormat="1">
      <c r="B186" s="257"/>
      <c r="C186" s="258"/>
      <c r="D186" s="247" t="s">
        <v>165</v>
      </c>
      <c r="E186" s="259" t="s">
        <v>21</v>
      </c>
      <c r="F186" s="260" t="s">
        <v>1098</v>
      </c>
      <c r="G186" s="258"/>
      <c r="H186" s="259" t="s">
        <v>21</v>
      </c>
      <c r="I186" s="261"/>
      <c r="J186" s="258"/>
      <c r="K186" s="258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165</v>
      </c>
      <c r="AU186" s="266" t="s">
        <v>81</v>
      </c>
      <c r="AV186" s="13" t="s">
        <v>79</v>
      </c>
      <c r="AW186" s="13" t="s">
        <v>35</v>
      </c>
      <c r="AX186" s="13" t="s">
        <v>71</v>
      </c>
      <c r="AY186" s="266" t="s">
        <v>156</v>
      </c>
    </row>
    <row r="187" s="13" customFormat="1">
      <c r="B187" s="257"/>
      <c r="C187" s="258"/>
      <c r="D187" s="247" t="s">
        <v>165</v>
      </c>
      <c r="E187" s="259" t="s">
        <v>21</v>
      </c>
      <c r="F187" s="260" t="s">
        <v>1111</v>
      </c>
      <c r="G187" s="258"/>
      <c r="H187" s="259" t="s">
        <v>21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165</v>
      </c>
      <c r="AU187" s="266" t="s">
        <v>81</v>
      </c>
      <c r="AV187" s="13" t="s">
        <v>79</v>
      </c>
      <c r="AW187" s="13" t="s">
        <v>35</v>
      </c>
      <c r="AX187" s="13" t="s">
        <v>71</v>
      </c>
      <c r="AY187" s="266" t="s">
        <v>156</v>
      </c>
    </row>
    <row r="188" s="13" customFormat="1">
      <c r="B188" s="257"/>
      <c r="C188" s="258"/>
      <c r="D188" s="247" t="s">
        <v>165</v>
      </c>
      <c r="E188" s="259" t="s">
        <v>21</v>
      </c>
      <c r="F188" s="260" t="s">
        <v>1106</v>
      </c>
      <c r="G188" s="258"/>
      <c r="H188" s="259" t="s">
        <v>21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AT188" s="266" t="s">
        <v>165</v>
      </c>
      <c r="AU188" s="266" t="s">
        <v>81</v>
      </c>
      <c r="AV188" s="13" t="s">
        <v>79</v>
      </c>
      <c r="AW188" s="13" t="s">
        <v>35</v>
      </c>
      <c r="AX188" s="13" t="s">
        <v>71</v>
      </c>
      <c r="AY188" s="266" t="s">
        <v>156</v>
      </c>
    </row>
    <row r="189" s="13" customFormat="1">
      <c r="B189" s="257"/>
      <c r="C189" s="258"/>
      <c r="D189" s="247" t="s">
        <v>165</v>
      </c>
      <c r="E189" s="259" t="s">
        <v>21</v>
      </c>
      <c r="F189" s="260" t="s">
        <v>1107</v>
      </c>
      <c r="G189" s="258"/>
      <c r="H189" s="259" t="s">
        <v>21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AT189" s="266" t="s">
        <v>165</v>
      </c>
      <c r="AU189" s="266" t="s">
        <v>81</v>
      </c>
      <c r="AV189" s="13" t="s">
        <v>79</v>
      </c>
      <c r="AW189" s="13" t="s">
        <v>35</v>
      </c>
      <c r="AX189" s="13" t="s">
        <v>71</v>
      </c>
      <c r="AY189" s="266" t="s">
        <v>156</v>
      </c>
    </row>
    <row r="190" s="13" customFormat="1">
      <c r="B190" s="257"/>
      <c r="C190" s="258"/>
      <c r="D190" s="247" t="s">
        <v>165</v>
      </c>
      <c r="E190" s="259" t="s">
        <v>21</v>
      </c>
      <c r="F190" s="260" t="s">
        <v>1108</v>
      </c>
      <c r="G190" s="258"/>
      <c r="H190" s="259" t="s">
        <v>21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165</v>
      </c>
      <c r="AU190" s="266" t="s">
        <v>81</v>
      </c>
      <c r="AV190" s="13" t="s">
        <v>79</v>
      </c>
      <c r="AW190" s="13" t="s">
        <v>35</v>
      </c>
      <c r="AX190" s="13" t="s">
        <v>71</v>
      </c>
      <c r="AY190" s="266" t="s">
        <v>156</v>
      </c>
    </row>
    <row r="191" s="12" customFormat="1">
      <c r="B191" s="245"/>
      <c r="C191" s="246"/>
      <c r="D191" s="247" t="s">
        <v>165</v>
      </c>
      <c r="E191" s="248" t="s">
        <v>21</v>
      </c>
      <c r="F191" s="249" t="s">
        <v>81</v>
      </c>
      <c r="G191" s="246"/>
      <c r="H191" s="250">
        <v>2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AT191" s="256" t="s">
        <v>165</v>
      </c>
      <c r="AU191" s="256" t="s">
        <v>81</v>
      </c>
      <c r="AV191" s="12" t="s">
        <v>81</v>
      </c>
      <c r="AW191" s="12" t="s">
        <v>35</v>
      </c>
      <c r="AX191" s="12" t="s">
        <v>79</v>
      </c>
      <c r="AY191" s="256" t="s">
        <v>156</v>
      </c>
    </row>
    <row r="192" s="1" customFormat="1" ht="25.5" customHeight="1">
      <c r="B192" s="46"/>
      <c r="C192" s="233" t="s">
        <v>451</v>
      </c>
      <c r="D192" s="233" t="s">
        <v>159</v>
      </c>
      <c r="E192" s="234" t="s">
        <v>1112</v>
      </c>
      <c r="F192" s="235" t="s">
        <v>1113</v>
      </c>
      <c r="G192" s="236" t="s">
        <v>436</v>
      </c>
      <c r="H192" s="237">
        <v>3</v>
      </c>
      <c r="I192" s="238"/>
      <c r="J192" s="239">
        <f>ROUND(I192*H192,2)</f>
        <v>0</v>
      </c>
      <c r="K192" s="235" t="s">
        <v>163</v>
      </c>
      <c r="L192" s="72"/>
      <c r="M192" s="240" t="s">
        <v>21</v>
      </c>
      <c r="N192" s="241" t="s">
        <v>42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164</v>
      </c>
      <c r="AT192" s="24" t="s">
        <v>159</v>
      </c>
      <c r="AU192" s="24" t="s">
        <v>81</v>
      </c>
      <c r="AY192" s="24" t="s">
        <v>156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79</v>
      </c>
      <c r="BK192" s="244">
        <f>ROUND(I192*H192,2)</f>
        <v>0</v>
      </c>
      <c r="BL192" s="24" t="s">
        <v>164</v>
      </c>
      <c r="BM192" s="24" t="s">
        <v>454</v>
      </c>
    </row>
    <row r="193" s="13" customFormat="1">
      <c r="B193" s="257"/>
      <c r="C193" s="258"/>
      <c r="D193" s="247" t="s">
        <v>165</v>
      </c>
      <c r="E193" s="259" t="s">
        <v>21</v>
      </c>
      <c r="F193" s="260" t="s">
        <v>1088</v>
      </c>
      <c r="G193" s="258"/>
      <c r="H193" s="259" t="s">
        <v>21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165</v>
      </c>
      <c r="AU193" s="266" t="s">
        <v>81</v>
      </c>
      <c r="AV193" s="13" t="s">
        <v>79</v>
      </c>
      <c r="AW193" s="13" t="s">
        <v>35</v>
      </c>
      <c r="AX193" s="13" t="s">
        <v>71</v>
      </c>
      <c r="AY193" s="266" t="s">
        <v>156</v>
      </c>
    </row>
    <row r="194" s="13" customFormat="1">
      <c r="B194" s="257"/>
      <c r="C194" s="258"/>
      <c r="D194" s="247" t="s">
        <v>165</v>
      </c>
      <c r="E194" s="259" t="s">
        <v>21</v>
      </c>
      <c r="F194" s="260" t="s">
        <v>768</v>
      </c>
      <c r="G194" s="258"/>
      <c r="H194" s="259" t="s">
        <v>21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AT194" s="266" t="s">
        <v>165</v>
      </c>
      <c r="AU194" s="266" t="s">
        <v>81</v>
      </c>
      <c r="AV194" s="13" t="s">
        <v>79</v>
      </c>
      <c r="AW194" s="13" t="s">
        <v>35</v>
      </c>
      <c r="AX194" s="13" t="s">
        <v>71</v>
      </c>
      <c r="AY194" s="266" t="s">
        <v>156</v>
      </c>
    </row>
    <row r="195" s="13" customFormat="1">
      <c r="B195" s="257"/>
      <c r="C195" s="258"/>
      <c r="D195" s="247" t="s">
        <v>165</v>
      </c>
      <c r="E195" s="259" t="s">
        <v>21</v>
      </c>
      <c r="F195" s="260" t="s">
        <v>1097</v>
      </c>
      <c r="G195" s="258"/>
      <c r="H195" s="259" t="s">
        <v>21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AT195" s="266" t="s">
        <v>165</v>
      </c>
      <c r="AU195" s="266" t="s">
        <v>81</v>
      </c>
      <c r="AV195" s="13" t="s">
        <v>79</v>
      </c>
      <c r="AW195" s="13" t="s">
        <v>35</v>
      </c>
      <c r="AX195" s="13" t="s">
        <v>71</v>
      </c>
      <c r="AY195" s="266" t="s">
        <v>156</v>
      </c>
    </row>
    <row r="196" s="13" customFormat="1">
      <c r="B196" s="257"/>
      <c r="C196" s="258"/>
      <c r="D196" s="247" t="s">
        <v>165</v>
      </c>
      <c r="E196" s="259" t="s">
        <v>21</v>
      </c>
      <c r="F196" s="260" t="s">
        <v>1098</v>
      </c>
      <c r="G196" s="258"/>
      <c r="H196" s="259" t="s">
        <v>21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AT196" s="266" t="s">
        <v>165</v>
      </c>
      <c r="AU196" s="266" t="s">
        <v>81</v>
      </c>
      <c r="AV196" s="13" t="s">
        <v>79</v>
      </c>
      <c r="AW196" s="13" t="s">
        <v>35</v>
      </c>
      <c r="AX196" s="13" t="s">
        <v>71</v>
      </c>
      <c r="AY196" s="266" t="s">
        <v>156</v>
      </c>
    </row>
    <row r="197" s="13" customFormat="1">
      <c r="B197" s="257"/>
      <c r="C197" s="258"/>
      <c r="D197" s="247" t="s">
        <v>165</v>
      </c>
      <c r="E197" s="259" t="s">
        <v>21</v>
      </c>
      <c r="F197" s="260" t="s">
        <v>1111</v>
      </c>
      <c r="G197" s="258"/>
      <c r="H197" s="259" t="s">
        <v>21</v>
      </c>
      <c r="I197" s="261"/>
      <c r="J197" s="258"/>
      <c r="K197" s="258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165</v>
      </c>
      <c r="AU197" s="266" t="s">
        <v>81</v>
      </c>
      <c r="AV197" s="13" t="s">
        <v>79</v>
      </c>
      <c r="AW197" s="13" t="s">
        <v>35</v>
      </c>
      <c r="AX197" s="13" t="s">
        <v>71</v>
      </c>
      <c r="AY197" s="266" t="s">
        <v>156</v>
      </c>
    </row>
    <row r="198" s="13" customFormat="1">
      <c r="B198" s="257"/>
      <c r="C198" s="258"/>
      <c r="D198" s="247" t="s">
        <v>165</v>
      </c>
      <c r="E198" s="259" t="s">
        <v>21</v>
      </c>
      <c r="F198" s="260" t="s">
        <v>1106</v>
      </c>
      <c r="G198" s="258"/>
      <c r="H198" s="259" t="s">
        <v>21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165</v>
      </c>
      <c r="AU198" s="266" t="s">
        <v>81</v>
      </c>
      <c r="AV198" s="13" t="s">
        <v>79</v>
      </c>
      <c r="AW198" s="13" t="s">
        <v>35</v>
      </c>
      <c r="AX198" s="13" t="s">
        <v>71</v>
      </c>
      <c r="AY198" s="266" t="s">
        <v>156</v>
      </c>
    </row>
    <row r="199" s="13" customFormat="1">
      <c r="B199" s="257"/>
      <c r="C199" s="258"/>
      <c r="D199" s="247" t="s">
        <v>165</v>
      </c>
      <c r="E199" s="259" t="s">
        <v>21</v>
      </c>
      <c r="F199" s="260" t="s">
        <v>1107</v>
      </c>
      <c r="G199" s="258"/>
      <c r="H199" s="259" t="s">
        <v>21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165</v>
      </c>
      <c r="AU199" s="266" t="s">
        <v>81</v>
      </c>
      <c r="AV199" s="13" t="s">
        <v>79</v>
      </c>
      <c r="AW199" s="13" t="s">
        <v>35</v>
      </c>
      <c r="AX199" s="13" t="s">
        <v>71</v>
      </c>
      <c r="AY199" s="266" t="s">
        <v>156</v>
      </c>
    </row>
    <row r="200" s="13" customFormat="1">
      <c r="B200" s="257"/>
      <c r="C200" s="258"/>
      <c r="D200" s="247" t="s">
        <v>165</v>
      </c>
      <c r="E200" s="259" t="s">
        <v>21</v>
      </c>
      <c r="F200" s="260" t="s">
        <v>1108</v>
      </c>
      <c r="G200" s="258"/>
      <c r="H200" s="259" t="s">
        <v>21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165</v>
      </c>
      <c r="AU200" s="266" t="s">
        <v>81</v>
      </c>
      <c r="AV200" s="13" t="s">
        <v>79</v>
      </c>
      <c r="AW200" s="13" t="s">
        <v>35</v>
      </c>
      <c r="AX200" s="13" t="s">
        <v>71</v>
      </c>
      <c r="AY200" s="266" t="s">
        <v>156</v>
      </c>
    </row>
    <row r="201" s="12" customFormat="1">
      <c r="B201" s="245"/>
      <c r="C201" s="246"/>
      <c r="D201" s="247" t="s">
        <v>165</v>
      </c>
      <c r="E201" s="248" t="s">
        <v>21</v>
      </c>
      <c r="F201" s="249" t="s">
        <v>171</v>
      </c>
      <c r="G201" s="246"/>
      <c r="H201" s="250">
        <v>3</v>
      </c>
      <c r="I201" s="251"/>
      <c r="J201" s="246"/>
      <c r="K201" s="246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165</v>
      </c>
      <c r="AU201" s="256" t="s">
        <v>81</v>
      </c>
      <c r="AV201" s="12" t="s">
        <v>81</v>
      </c>
      <c r="AW201" s="12" t="s">
        <v>35</v>
      </c>
      <c r="AX201" s="12" t="s">
        <v>79</v>
      </c>
      <c r="AY201" s="256" t="s">
        <v>156</v>
      </c>
    </row>
    <row r="202" s="1" customFormat="1" ht="25.5" customHeight="1">
      <c r="B202" s="46"/>
      <c r="C202" s="233" t="s">
        <v>235</v>
      </c>
      <c r="D202" s="233" t="s">
        <v>159</v>
      </c>
      <c r="E202" s="234" t="s">
        <v>1114</v>
      </c>
      <c r="F202" s="235" t="s">
        <v>1115</v>
      </c>
      <c r="G202" s="236" t="s">
        <v>436</v>
      </c>
      <c r="H202" s="237">
        <v>1</v>
      </c>
      <c r="I202" s="238"/>
      <c r="J202" s="239">
        <f>ROUND(I202*H202,2)</f>
        <v>0</v>
      </c>
      <c r="K202" s="235" t="s">
        <v>163</v>
      </c>
      <c r="L202" s="72"/>
      <c r="M202" s="240" t="s">
        <v>21</v>
      </c>
      <c r="N202" s="241" t="s">
        <v>42</v>
      </c>
      <c r="O202" s="47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AR202" s="24" t="s">
        <v>164</v>
      </c>
      <c r="AT202" s="24" t="s">
        <v>159</v>
      </c>
      <c r="AU202" s="24" t="s">
        <v>81</v>
      </c>
      <c r="AY202" s="24" t="s">
        <v>156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24" t="s">
        <v>79</v>
      </c>
      <c r="BK202" s="244">
        <f>ROUND(I202*H202,2)</f>
        <v>0</v>
      </c>
      <c r="BL202" s="24" t="s">
        <v>164</v>
      </c>
      <c r="BM202" s="24" t="s">
        <v>457</v>
      </c>
    </row>
    <row r="203" s="13" customFormat="1">
      <c r="B203" s="257"/>
      <c r="C203" s="258"/>
      <c r="D203" s="247" t="s">
        <v>165</v>
      </c>
      <c r="E203" s="259" t="s">
        <v>21</v>
      </c>
      <c r="F203" s="260" t="s">
        <v>1088</v>
      </c>
      <c r="G203" s="258"/>
      <c r="H203" s="259" t="s">
        <v>21</v>
      </c>
      <c r="I203" s="261"/>
      <c r="J203" s="258"/>
      <c r="K203" s="258"/>
      <c r="L203" s="262"/>
      <c r="M203" s="263"/>
      <c r="N203" s="264"/>
      <c r="O203" s="264"/>
      <c r="P203" s="264"/>
      <c r="Q203" s="264"/>
      <c r="R203" s="264"/>
      <c r="S203" s="264"/>
      <c r="T203" s="265"/>
      <c r="AT203" s="266" t="s">
        <v>165</v>
      </c>
      <c r="AU203" s="266" t="s">
        <v>81</v>
      </c>
      <c r="AV203" s="13" t="s">
        <v>79</v>
      </c>
      <c r="AW203" s="13" t="s">
        <v>35</v>
      </c>
      <c r="AX203" s="13" t="s">
        <v>71</v>
      </c>
      <c r="AY203" s="266" t="s">
        <v>156</v>
      </c>
    </row>
    <row r="204" s="13" customFormat="1">
      <c r="B204" s="257"/>
      <c r="C204" s="258"/>
      <c r="D204" s="247" t="s">
        <v>165</v>
      </c>
      <c r="E204" s="259" t="s">
        <v>21</v>
      </c>
      <c r="F204" s="260" t="s">
        <v>768</v>
      </c>
      <c r="G204" s="258"/>
      <c r="H204" s="259" t="s">
        <v>21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165</v>
      </c>
      <c r="AU204" s="266" t="s">
        <v>81</v>
      </c>
      <c r="AV204" s="13" t="s">
        <v>79</v>
      </c>
      <c r="AW204" s="13" t="s">
        <v>35</v>
      </c>
      <c r="AX204" s="13" t="s">
        <v>71</v>
      </c>
      <c r="AY204" s="266" t="s">
        <v>156</v>
      </c>
    </row>
    <row r="205" s="13" customFormat="1">
      <c r="B205" s="257"/>
      <c r="C205" s="258"/>
      <c r="D205" s="247" t="s">
        <v>165</v>
      </c>
      <c r="E205" s="259" t="s">
        <v>21</v>
      </c>
      <c r="F205" s="260" t="s">
        <v>1097</v>
      </c>
      <c r="G205" s="258"/>
      <c r="H205" s="259" t="s">
        <v>21</v>
      </c>
      <c r="I205" s="261"/>
      <c r="J205" s="258"/>
      <c r="K205" s="258"/>
      <c r="L205" s="262"/>
      <c r="M205" s="263"/>
      <c r="N205" s="264"/>
      <c r="O205" s="264"/>
      <c r="P205" s="264"/>
      <c r="Q205" s="264"/>
      <c r="R205" s="264"/>
      <c r="S205" s="264"/>
      <c r="T205" s="265"/>
      <c r="AT205" s="266" t="s">
        <v>165</v>
      </c>
      <c r="AU205" s="266" t="s">
        <v>81</v>
      </c>
      <c r="AV205" s="13" t="s">
        <v>79</v>
      </c>
      <c r="AW205" s="13" t="s">
        <v>35</v>
      </c>
      <c r="AX205" s="13" t="s">
        <v>71</v>
      </c>
      <c r="AY205" s="266" t="s">
        <v>156</v>
      </c>
    </row>
    <row r="206" s="13" customFormat="1">
      <c r="B206" s="257"/>
      <c r="C206" s="258"/>
      <c r="D206" s="247" t="s">
        <v>165</v>
      </c>
      <c r="E206" s="259" t="s">
        <v>21</v>
      </c>
      <c r="F206" s="260" t="s">
        <v>1098</v>
      </c>
      <c r="G206" s="258"/>
      <c r="H206" s="259" t="s">
        <v>21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AT206" s="266" t="s">
        <v>165</v>
      </c>
      <c r="AU206" s="266" t="s">
        <v>81</v>
      </c>
      <c r="AV206" s="13" t="s">
        <v>79</v>
      </c>
      <c r="AW206" s="13" t="s">
        <v>35</v>
      </c>
      <c r="AX206" s="13" t="s">
        <v>71</v>
      </c>
      <c r="AY206" s="266" t="s">
        <v>156</v>
      </c>
    </row>
    <row r="207" s="13" customFormat="1">
      <c r="B207" s="257"/>
      <c r="C207" s="258"/>
      <c r="D207" s="247" t="s">
        <v>165</v>
      </c>
      <c r="E207" s="259" t="s">
        <v>21</v>
      </c>
      <c r="F207" s="260" t="s">
        <v>1105</v>
      </c>
      <c r="G207" s="258"/>
      <c r="H207" s="259" t="s">
        <v>21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AT207" s="266" t="s">
        <v>165</v>
      </c>
      <c r="AU207" s="266" t="s">
        <v>81</v>
      </c>
      <c r="AV207" s="13" t="s">
        <v>79</v>
      </c>
      <c r="AW207" s="13" t="s">
        <v>35</v>
      </c>
      <c r="AX207" s="13" t="s">
        <v>71</v>
      </c>
      <c r="AY207" s="266" t="s">
        <v>156</v>
      </c>
    </row>
    <row r="208" s="13" customFormat="1">
      <c r="B208" s="257"/>
      <c r="C208" s="258"/>
      <c r="D208" s="247" t="s">
        <v>165</v>
      </c>
      <c r="E208" s="259" t="s">
        <v>21</v>
      </c>
      <c r="F208" s="260" t="s">
        <v>1106</v>
      </c>
      <c r="G208" s="258"/>
      <c r="H208" s="259" t="s">
        <v>21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AT208" s="266" t="s">
        <v>165</v>
      </c>
      <c r="AU208" s="266" t="s">
        <v>81</v>
      </c>
      <c r="AV208" s="13" t="s">
        <v>79</v>
      </c>
      <c r="AW208" s="13" t="s">
        <v>35</v>
      </c>
      <c r="AX208" s="13" t="s">
        <v>71</v>
      </c>
      <c r="AY208" s="266" t="s">
        <v>156</v>
      </c>
    </row>
    <row r="209" s="13" customFormat="1">
      <c r="B209" s="257"/>
      <c r="C209" s="258"/>
      <c r="D209" s="247" t="s">
        <v>165</v>
      </c>
      <c r="E209" s="259" t="s">
        <v>21</v>
      </c>
      <c r="F209" s="260" t="s">
        <v>1107</v>
      </c>
      <c r="G209" s="258"/>
      <c r="H209" s="259" t="s">
        <v>21</v>
      </c>
      <c r="I209" s="261"/>
      <c r="J209" s="258"/>
      <c r="K209" s="258"/>
      <c r="L209" s="262"/>
      <c r="M209" s="263"/>
      <c r="N209" s="264"/>
      <c r="O209" s="264"/>
      <c r="P209" s="264"/>
      <c r="Q209" s="264"/>
      <c r="R209" s="264"/>
      <c r="S209" s="264"/>
      <c r="T209" s="265"/>
      <c r="AT209" s="266" t="s">
        <v>165</v>
      </c>
      <c r="AU209" s="266" t="s">
        <v>81</v>
      </c>
      <c r="AV209" s="13" t="s">
        <v>79</v>
      </c>
      <c r="AW209" s="13" t="s">
        <v>35</v>
      </c>
      <c r="AX209" s="13" t="s">
        <v>71</v>
      </c>
      <c r="AY209" s="266" t="s">
        <v>156</v>
      </c>
    </row>
    <row r="210" s="13" customFormat="1">
      <c r="B210" s="257"/>
      <c r="C210" s="258"/>
      <c r="D210" s="247" t="s">
        <v>165</v>
      </c>
      <c r="E210" s="259" t="s">
        <v>21</v>
      </c>
      <c r="F210" s="260" t="s">
        <v>1108</v>
      </c>
      <c r="G210" s="258"/>
      <c r="H210" s="259" t="s">
        <v>21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AT210" s="266" t="s">
        <v>165</v>
      </c>
      <c r="AU210" s="266" t="s">
        <v>81</v>
      </c>
      <c r="AV210" s="13" t="s">
        <v>79</v>
      </c>
      <c r="AW210" s="13" t="s">
        <v>35</v>
      </c>
      <c r="AX210" s="13" t="s">
        <v>71</v>
      </c>
      <c r="AY210" s="266" t="s">
        <v>156</v>
      </c>
    </row>
    <row r="211" s="12" customFormat="1">
      <c r="B211" s="245"/>
      <c r="C211" s="246"/>
      <c r="D211" s="247" t="s">
        <v>165</v>
      </c>
      <c r="E211" s="248" t="s">
        <v>21</v>
      </c>
      <c r="F211" s="249" t="s">
        <v>79</v>
      </c>
      <c r="G211" s="246"/>
      <c r="H211" s="250">
        <v>1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165</v>
      </c>
      <c r="AU211" s="256" t="s">
        <v>81</v>
      </c>
      <c r="AV211" s="12" t="s">
        <v>81</v>
      </c>
      <c r="AW211" s="12" t="s">
        <v>35</v>
      </c>
      <c r="AX211" s="12" t="s">
        <v>79</v>
      </c>
      <c r="AY211" s="256" t="s">
        <v>156</v>
      </c>
    </row>
    <row r="212" s="1" customFormat="1" ht="25.5" customHeight="1">
      <c r="B212" s="46"/>
      <c r="C212" s="233" t="s">
        <v>458</v>
      </c>
      <c r="D212" s="233" t="s">
        <v>159</v>
      </c>
      <c r="E212" s="234" t="s">
        <v>1116</v>
      </c>
      <c r="F212" s="235" t="s">
        <v>1117</v>
      </c>
      <c r="G212" s="236" t="s">
        <v>436</v>
      </c>
      <c r="H212" s="237">
        <v>1</v>
      </c>
      <c r="I212" s="238"/>
      <c r="J212" s="239">
        <f>ROUND(I212*H212,2)</f>
        <v>0</v>
      </c>
      <c r="K212" s="235" t="s">
        <v>163</v>
      </c>
      <c r="L212" s="72"/>
      <c r="M212" s="240" t="s">
        <v>21</v>
      </c>
      <c r="N212" s="241" t="s">
        <v>42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AR212" s="24" t="s">
        <v>164</v>
      </c>
      <c r="AT212" s="24" t="s">
        <v>159</v>
      </c>
      <c r="AU212" s="24" t="s">
        <v>81</v>
      </c>
      <c r="AY212" s="24" t="s">
        <v>156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79</v>
      </c>
      <c r="BK212" s="244">
        <f>ROUND(I212*H212,2)</f>
        <v>0</v>
      </c>
      <c r="BL212" s="24" t="s">
        <v>164</v>
      </c>
      <c r="BM212" s="24" t="s">
        <v>461</v>
      </c>
    </row>
    <row r="213" s="13" customFormat="1">
      <c r="B213" s="257"/>
      <c r="C213" s="258"/>
      <c r="D213" s="247" t="s">
        <v>165</v>
      </c>
      <c r="E213" s="259" t="s">
        <v>21</v>
      </c>
      <c r="F213" s="260" t="s">
        <v>1088</v>
      </c>
      <c r="G213" s="258"/>
      <c r="H213" s="259" t="s">
        <v>21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AT213" s="266" t="s">
        <v>165</v>
      </c>
      <c r="AU213" s="266" t="s">
        <v>81</v>
      </c>
      <c r="AV213" s="13" t="s">
        <v>79</v>
      </c>
      <c r="AW213" s="13" t="s">
        <v>35</v>
      </c>
      <c r="AX213" s="13" t="s">
        <v>71</v>
      </c>
      <c r="AY213" s="266" t="s">
        <v>156</v>
      </c>
    </row>
    <row r="214" s="13" customFormat="1">
      <c r="B214" s="257"/>
      <c r="C214" s="258"/>
      <c r="D214" s="247" t="s">
        <v>165</v>
      </c>
      <c r="E214" s="259" t="s">
        <v>21</v>
      </c>
      <c r="F214" s="260" t="s">
        <v>768</v>
      </c>
      <c r="G214" s="258"/>
      <c r="H214" s="259" t="s">
        <v>21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AT214" s="266" t="s">
        <v>165</v>
      </c>
      <c r="AU214" s="266" t="s">
        <v>81</v>
      </c>
      <c r="AV214" s="13" t="s">
        <v>79</v>
      </c>
      <c r="AW214" s="13" t="s">
        <v>35</v>
      </c>
      <c r="AX214" s="13" t="s">
        <v>71</v>
      </c>
      <c r="AY214" s="266" t="s">
        <v>156</v>
      </c>
    </row>
    <row r="215" s="13" customFormat="1">
      <c r="B215" s="257"/>
      <c r="C215" s="258"/>
      <c r="D215" s="247" t="s">
        <v>165</v>
      </c>
      <c r="E215" s="259" t="s">
        <v>21</v>
      </c>
      <c r="F215" s="260" t="s">
        <v>1097</v>
      </c>
      <c r="G215" s="258"/>
      <c r="H215" s="259" t="s">
        <v>21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AT215" s="266" t="s">
        <v>165</v>
      </c>
      <c r="AU215" s="266" t="s">
        <v>81</v>
      </c>
      <c r="AV215" s="13" t="s">
        <v>79</v>
      </c>
      <c r="AW215" s="13" t="s">
        <v>35</v>
      </c>
      <c r="AX215" s="13" t="s">
        <v>71</v>
      </c>
      <c r="AY215" s="266" t="s">
        <v>156</v>
      </c>
    </row>
    <row r="216" s="13" customFormat="1">
      <c r="B216" s="257"/>
      <c r="C216" s="258"/>
      <c r="D216" s="247" t="s">
        <v>165</v>
      </c>
      <c r="E216" s="259" t="s">
        <v>21</v>
      </c>
      <c r="F216" s="260" t="s">
        <v>1098</v>
      </c>
      <c r="G216" s="258"/>
      <c r="H216" s="259" t="s">
        <v>21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AT216" s="266" t="s">
        <v>165</v>
      </c>
      <c r="AU216" s="266" t="s">
        <v>81</v>
      </c>
      <c r="AV216" s="13" t="s">
        <v>79</v>
      </c>
      <c r="AW216" s="13" t="s">
        <v>35</v>
      </c>
      <c r="AX216" s="13" t="s">
        <v>71</v>
      </c>
      <c r="AY216" s="266" t="s">
        <v>156</v>
      </c>
    </row>
    <row r="217" s="13" customFormat="1">
      <c r="B217" s="257"/>
      <c r="C217" s="258"/>
      <c r="D217" s="247" t="s">
        <v>165</v>
      </c>
      <c r="E217" s="259" t="s">
        <v>21</v>
      </c>
      <c r="F217" s="260" t="s">
        <v>1105</v>
      </c>
      <c r="G217" s="258"/>
      <c r="H217" s="259" t="s">
        <v>21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AT217" s="266" t="s">
        <v>165</v>
      </c>
      <c r="AU217" s="266" t="s">
        <v>81</v>
      </c>
      <c r="AV217" s="13" t="s">
        <v>79</v>
      </c>
      <c r="AW217" s="13" t="s">
        <v>35</v>
      </c>
      <c r="AX217" s="13" t="s">
        <v>71</v>
      </c>
      <c r="AY217" s="266" t="s">
        <v>156</v>
      </c>
    </row>
    <row r="218" s="13" customFormat="1">
      <c r="B218" s="257"/>
      <c r="C218" s="258"/>
      <c r="D218" s="247" t="s">
        <v>165</v>
      </c>
      <c r="E218" s="259" t="s">
        <v>21</v>
      </c>
      <c r="F218" s="260" t="s">
        <v>1106</v>
      </c>
      <c r="G218" s="258"/>
      <c r="H218" s="259" t="s">
        <v>21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AT218" s="266" t="s">
        <v>165</v>
      </c>
      <c r="AU218" s="266" t="s">
        <v>81</v>
      </c>
      <c r="AV218" s="13" t="s">
        <v>79</v>
      </c>
      <c r="AW218" s="13" t="s">
        <v>35</v>
      </c>
      <c r="AX218" s="13" t="s">
        <v>71</v>
      </c>
      <c r="AY218" s="266" t="s">
        <v>156</v>
      </c>
    </row>
    <row r="219" s="13" customFormat="1">
      <c r="B219" s="257"/>
      <c r="C219" s="258"/>
      <c r="D219" s="247" t="s">
        <v>165</v>
      </c>
      <c r="E219" s="259" t="s">
        <v>21</v>
      </c>
      <c r="F219" s="260" t="s">
        <v>1107</v>
      </c>
      <c r="G219" s="258"/>
      <c r="H219" s="259" t="s">
        <v>21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AT219" s="266" t="s">
        <v>165</v>
      </c>
      <c r="AU219" s="266" t="s">
        <v>81</v>
      </c>
      <c r="AV219" s="13" t="s">
        <v>79</v>
      </c>
      <c r="AW219" s="13" t="s">
        <v>35</v>
      </c>
      <c r="AX219" s="13" t="s">
        <v>71</v>
      </c>
      <c r="AY219" s="266" t="s">
        <v>156</v>
      </c>
    </row>
    <row r="220" s="13" customFormat="1">
      <c r="B220" s="257"/>
      <c r="C220" s="258"/>
      <c r="D220" s="247" t="s">
        <v>165</v>
      </c>
      <c r="E220" s="259" t="s">
        <v>21</v>
      </c>
      <c r="F220" s="260" t="s">
        <v>1108</v>
      </c>
      <c r="G220" s="258"/>
      <c r="H220" s="259" t="s">
        <v>21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AT220" s="266" t="s">
        <v>165</v>
      </c>
      <c r="AU220" s="266" t="s">
        <v>81</v>
      </c>
      <c r="AV220" s="13" t="s">
        <v>79</v>
      </c>
      <c r="AW220" s="13" t="s">
        <v>35</v>
      </c>
      <c r="AX220" s="13" t="s">
        <v>71</v>
      </c>
      <c r="AY220" s="266" t="s">
        <v>156</v>
      </c>
    </row>
    <row r="221" s="12" customFormat="1">
      <c r="B221" s="245"/>
      <c r="C221" s="246"/>
      <c r="D221" s="247" t="s">
        <v>165</v>
      </c>
      <c r="E221" s="248" t="s">
        <v>21</v>
      </c>
      <c r="F221" s="249" t="s">
        <v>79</v>
      </c>
      <c r="G221" s="246"/>
      <c r="H221" s="250">
        <v>1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AT221" s="256" t="s">
        <v>165</v>
      </c>
      <c r="AU221" s="256" t="s">
        <v>81</v>
      </c>
      <c r="AV221" s="12" t="s">
        <v>81</v>
      </c>
      <c r="AW221" s="12" t="s">
        <v>35</v>
      </c>
      <c r="AX221" s="12" t="s">
        <v>79</v>
      </c>
      <c r="AY221" s="256" t="s">
        <v>156</v>
      </c>
    </row>
    <row r="222" s="1" customFormat="1" ht="16.5" customHeight="1">
      <c r="B222" s="46"/>
      <c r="C222" s="233" t="s">
        <v>241</v>
      </c>
      <c r="D222" s="233" t="s">
        <v>159</v>
      </c>
      <c r="E222" s="234" t="s">
        <v>1118</v>
      </c>
      <c r="F222" s="235" t="s">
        <v>1119</v>
      </c>
      <c r="G222" s="236" t="s">
        <v>436</v>
      </c>
      <c r="H222" s="237">
        <v>1</v>
      </c>
      <c r="I222" s="238"/>
      <c r="J222" s="239">
        <f>ROUND(I222*H222,2)</f>
        <v>0</v>
      </c>
      <c r="K222" s="235" t="s">
        <v>163</v>
      </c>
      <c r="L222" s="72"/>
      <c r="M222" s="240" t="s">
        <v>21</v>
      </c>
      <c r="N222" s="241" t="s">
        <v>42</v>
      </c>
      <c r="O222" s="47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AR222" s="24" t="s">
        <v>164</v>
      </c>
      <c r="AT222" s="24" t="s">
        <v>159</v>
      </c>
      <c r="AU222" s="24" t="s">
        <v>81</v>
      </c>
      <c r="AY222" s="24" t="s">
        <v>156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24" t="s">
        <v>79</v>
      </c>
      <c r="BK222" s="244">
        <f>ROUND(I222*H222,2)</f>
        <v>0</v>
      </c>
      <c r="BL222" s="24" t="s">
        <v>164</v>
      </c>
      <c r="BM222" s="24" t="s">
        <v>464</v>
      </c>
    </row>
    <row r="223" s="13" customFormat="1">
      <c r="B223" s="257"/>
      <c r="C223" s="258"/>
      <c r="D223" s="247" t="s">
        <v>165</v>
      </c>
      <c r="E223" s="259" t="s">
        <v>21</v>
      </c>
      <c r="F223" s="260" t="s">
        <v>1088</v>
      </c>
      <c r="G223" s="258"/>
      <c r="H223" s="259" t="s">
        <v>21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AT223" s="266" t="s">
        <v>165</v>
      </c>
      <c r="AU223" s="266" t="s">
        <v>81</v>
      </c>
      <c r="AV223" s="13" t="s">
        <v>79</v>
      </c>
      <c r="AW223" s="13" t="s">
        <v>35</v>
      </c>
      <c r="AX223" s="13" t="s">
        <v>71</v>
      </c>
      <c r="AY223" s="266" t="s">
        <v>156</v>
      </c>
    </row>
    <row r="224" s="13" customFormat="1">
      <c r="B224" s="257"/>
      <c r="C224" s="258"/>
      <c r="D224" s="247" t="s">
        <v>165</v>
      </c>
      <c r="E224" s="259" t="s">
        <v>21</v>
      </c>
      <c r="F224" s="260" t="s">
        <v>768</v>
      </c>
      <c r="G224" s="258"/>
      <c r="H224" s="259" t="s">
        <v>21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AT224" s="266" t="s">
        <v>165</v>
      </c>
      <c r="AU224" s="266" t="s">
        <v>81</v>
      </c>
      <c r="AV224" s="13" t="s">
        <v>79</v>
      </c>
      <c r="AW224" s="13" t="s">
        <v>35</v>
      </c>
      <c r="AX224" s="13" t="s">
        <v>71</v>
      </c>
      <c r="AY224" s="266" t="s">
        <v>156</v>
      </c>
    </row>
    <row r="225" s="13" customFormat="1">
      <c r="B225" s="257"/>
      <c r="C225" s="258"/>
      <c r="D225" s="247" t="s">
        <v>165</v>
      </c>
      <c r="E225" s="259" t="s">
        <v>21</v>
      </c>
      <c r="F225" s="260" t="s">
        <v>1097</v>
      </c>
      <c r="G225" s="258"/>
      <c r="H225" s="259" t="s">
        <v>21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165</v>
      </c>
      <c r="AU225" s="266" t="s">
        <v>81</v>
      </c>
      <c r="AV225" s="13" t="s">
        <v>79</v>
      </c>
      <c r="AW225" s="13" t="s">
        <v>35</v>
      </c>
      <c r="AX225" s="13" t="s">
        <v>71</v>
      </c>
      <c r="AY225" s="266" t="s">
        <v>156</v>
      </c>
    </row>
    <row r="226" s="13" customFormat="1">
      <c r="B226" s="257"/>
      <c r="C226" s="258"/>
      <c r="D226" s="247" t="s">
        <v>165</v>
      </c>
      <c r="E226" s="259" t="s">
        <v>21</v>
      </c>
      <c r="F226" s="260" t="s">
        <v>1098</v>
      </c>
      <c r="G226" s="258"/>
      <c r="H226" s="259" t="s">
        <v>21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AT226" s="266" t="s">
        <v>165</v>
      </c>
      <c r="AU226" s="266" t="s">
        <v>81</v>
      </c>
      <c r="AV226" s="13" t="s">
        <v>79</v>
      </c>
      <c r="AW226" s="13" t="s">
        <v>35</v>
      </c>
      <c r="AX226" s="13" t="s">
        <v>71</v>
      </c>
      <c r="AY226" s="266" t="s">
        <v>156</v>
      </c>
    </row>
    <row r="227" s="13" customFormat="1">
      <c r="B227" s="257"/>
      <c r="C227" s="258"/>
      <c r="D227" s="247" t="s">
        <v>165</v>
      </c>
      <c r="E227" s="259" t="s">
        <v>21</v>
      </c>
      <c r="F227" s="260" t="s">
        <v>1111</v>
      </c>
      <c r="G227" s="258"/>
      <c r="H227" s="259" t="s">
        <v>21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AT227" s="266" t="s">
        <v>165</v>
      </c>
      <c r="AU227" s="266" t="s">
        <v>81</v>
      </c>
      <c r="AV227" s="13" t="s">
        <v>79</v>
      </c>
      <c r="AW227" s="13" t="s">
        <v>35</v>
      </c>
      <c r="AX227" s="13" t="s">
        <v>71</v>
      </c>
      <c r="AY227" s="266" t="s">
        <v>156</v>
      </c>
    </row>
    <row r="228" s="13" customFormat="1">
      <c r="B228" s="257"/>
      <c r="C228" s="258"/>
      <c r="D228" s="247" t="s">
        <v>165</v>
      </c>
      <c r="E228" s="259" t="s">
        <v>21</v>
      </c>
      <c r="F228" s="260" t="s">
        <v>1106</v>
      </c>
      <c r="G228" s="258"/>
      <c r="H228" s="259" t="s">
        <v>21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AT228" s="266" t="s">
        <v>165</v>
      </c>
      <c r="AU228" s="266" t="s">
        <v>81</v>
      </c>
      <c r="AV228" s="13" t="s">
        <v>79</v>
      </c>
      <c r="AW228" s="13" t="s">
        <v>35</v>
      </c>
      <c r="AX228" s="13" t="s">
        <v>71</v>
      </c>
      <c r="AY228" s="266" t="s">
        <v>156</v>
      </c>
    </row>
    <row r="229" s="13" customFormat="1">
      <c r="B229" s="257"/>
      <c r="C229" s="258"/>
      <c r="D229" s="247" t="s">
        <v>165</v>
      </c>
      <c r="E229" s="259" t="s">
        <v>21</v>
      </c>
      <c r="F229" s="260" t="s">
        <v>1107</v>
      </c>
      <c r="G229" s="258"/>
      <c r="H229" s="259" t="s">
        <v>21</v>
      </c>
      <c r="I229" s="261"/>
      <c r="J229" s="258"/>
      <c r="K229" s="258"/>
      <c r="L229" s="262"/>
      <c r="M229" s="263"/>
      <c r="N229" s="264"/>
      <c r="O229" s="264"/>
      <c r="P229" s="264"/>
      <c r="Q229" s="264"/>
      <c r="R229" s="264"/>
      <c r="S229" s="264"/>
      <c r="T229" s="265"/>
      <c r="AT229" s="266" t="s">
        <v>165</v>
      </c>
      <c r="AU229" s="266" t="s">
        <v>81</v>
      </c>
      <c r="AV229" s="13" t="s">
        <v>79</v>
      </c>
      <c r="AW229" s="13" t="s">
        <v>35</v>
      </c>
      <c r="AX229" s="13" t="s">
        <v>71</v>
      </c>
      <c r="AY229" s="266" t="s">
        <v>156</v>
      </c>
    </row>
    <row r="230" s="13" customFormat="1">
      <c r="B230" s="257"/>
      <c r="C230" s="258"/>
      <c r="D230" s="247" t="s">
        <v>165</v>
      </c>
      <c r="E230" s="259" t="s">
        <v>21</v>
      </c>
      <c r="F230" s="260" t="s">
        <v>1108</v>
      </c>
      <c r="G230" s="258"/>
      <c r="H230" s="259" t="s">
        <v>21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AT230" s="266" t="s">
        <v>165</v>
      </c>
      <c r="AU230" s="266" t="s">
        <v>81</v>
      </c>
      <c r="AV230" s="13" t="s">
        <v>79</v>
      </c>
      <c r="AW230" s="13" t="s">
        <v>35</v>
      </c>
      <c r="AX230" s="13" t="s">
        <v>71</v>
      </c>
      <c r="AY230" s="266" t="s">
        <v>156</v>
      </c>
    </row>
    <row r="231" s="12" customFormat="1">
      <c r="B231" s="245"/>
      <c r="C231" s="246"/>
      <c r="D231" s="247" t="s">
        <v>165</v>
      </c>
      <c r="E231" s="248" t="s">
        <v>21</v>
      </c>
      <c r="F231" s="249" t="s">
        <v>79</v>
      </c>
      <c r="G231" s="246"/>
      <c r="H231" s="250">
        <v>1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165</v>
      </c>
      <c r="AU231" s="256" t="s">
        <v>81</v>
      </c>
      <c r="AV231" s="12" t="s">
        <v>81</v>
      </c>
      <c r="AW231" s="12" t="s">
        <v>35</v>
      </c>
      <c r="AX231" s="12" t="s">
        <v>79</v>
      </c>
      <c r="AY231" s="256" t="s">
        <v>156</v>
      </c>
    </row>
    <row r="232" s="1" customFormat="1" ht="16.5" customHeight="1">
      <c r="B232" s="46"/>
      <c r="C232" s="233" t="s">
        <v>467</v>
      </c>
      <c r="D232" s="233" t="s">
        <v>159</v>
      </c>
      <c r="E232" s="234" t="s">
        <v>1120</v>
      </c>
      <c r="F232" s="235" t="s">
        <v>1121</v>
      </c>
      <c r="G232" s="236" t="s">
        <v>436</v>
      </c>
      <c r="H232" s="237">
        <v>1</v>
      </c>
      <c r="I232" s="238"/>
      <c r="J232" s="239">
        <f>ROUND(I232*H232,2)</f>
        <v>0</v>
      </c>
      <c r="K232" s="235" t="s">
        <v>163</v>
      </c>
      <c r="L232" s="72"/>
      <c r="M232" s="240" t="s">
        <v>21</v>
      </c>
      <c r="N232" s="241" t="s">
        <v>42</v>
      </c>
      <c r="O232" s="47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AR232" s="24" t="s">
        <v>164</v>
      </c>
      <c r="AT232" s="24" t="s">
        <v>159</v>
      </c>
      <c r="AU232" s="24" t="s">
        <v>81</v>
      </c>
      <c r="AY232" s="24" t="s">
        <v>156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24" t="s">
        <v>79</v>
      </c>
      <c r="BK232" s="244">
        <f>ROUND(I232*H232,2)</f>
        <v>0</v>
      </c>
      <c r="BL232" s="24" t="s">
        <v>164</v>
      </c>
      <c r="BM232" s="24" t="s">
        <v>470</v>
      </c>
    </row>
    <row r="233" s="13" customFormat="1">
      <c r="B233" s="257"/>
      <c r="C233" s="258"/>
      <c r="D233" s="247" t="s">
        <v>165</v>
      </c>
      <c r="E233" s="259" t="s">
        <v>21</v>
      </c>
      <c r="F233" s="260" t="s">
        <v>1088</v>
      </c>
      <c r="G233" s="258"/>
      <c r="H233" s="259" t="s">
        <v>21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AT233" s="266" t="s">
        <v>165</v>
      </c>
      <c r="AU233" s="266" t="s">
        <v>81</v>
      </c>
      <c r="AV233" s="13" t="s">
        <v>79</v>
      </c>
      <c r="AW233" s="13" t="s">
        <v>35</v>
      </c>
      <c r="AX233" s="13" t="s">
        <v>71</v>
      </c>
      <c r="AY233" s="266" t="s">
        <v>156</v>
      </c>
    </row>
    <row r="234" s="13" customFormat="1">
      <c r="B234" s="257"/>
      <c r="C234" s="258"/>
      <c r="D234" s="247" t="s">
        <v>165</v>
      </c>
      <c r="E234" s="259" t="s">
        <v>21</v>
      </c>
      <c r="F234" s="260" t="s">
        <v>768</v>
      </c>
      <c r="G234" s="258"/>
      <c r="H234" s="259" t="s">
        <v>21</v>
      </c>
      <c r="I234" s="261"/>
      <c r="J234" s="258"/>
      <c r="K234" s="258"/>
      <c r="L234" s="262"/>
      <c r="M234" s="263"/>
      <c r="N234" s="264"/>
      <c r="O234" s="264"/>
      <c r="P234" s="264"/>
      <c r="Q234" s="264"/>
      <c r="R234" s="264"/>
      <c r="S234" s="264"/>
      <c r="T234" s="265"/>
      <c r="AT234" s="266" t="s">
        <v>165</v>
      </c>
      <c r="AU234" s="266" t="s">
        <v>81</v>
      </c>
      <c r="AV234" s="13" t="s">
        <v>79</v>
      </c>
      <c r="AW234" s="13" t="s">
        <v>35</v>
      </c>
      <c r="AX234" s="13" t="s">
        <v>71</v>
      </c>
      <c r="AY234" s="266" t="s">
        <v>156</v>
      </c>
    </row>
    <row r="235" s="13" customFormat="1">
      <c r="B235" s="257"/>
      <c r="C235" s="258"/>
      <c r="D235" s="247" t="s">
        <v>165</v>
      </c>
      <c r="E235" s="259" t="s">
        <v>21</v>
      </c>
      <c r="F235" s="260" t="s">
        <v>735</v>
      </c>
      <c r="G235" s="258"/>
      <c r="H235" s="259" t="s">
        <v>21</v>
      </c>
      <c r="I235" s="261"/>
      <c r="J235" s="258"/>
      <c r="K235" s="258"/>
      <c r="L235" s="262"/>
      <c r="M235" s="263"/>
      <c r="N235" s="264"/>
      <c r="O235" s="264"/>
      <c r="P235" s="264"/>
      <c r="Q235" s="264"/>
      <c r="R235" s="264"/>
      <c r="S235" s="264"/>
      <c r="T235" s="265"/>
      <c r="AT235" s="266" t="s">
        <v>165</v>
      </c>
      <c r="AU235" s="266" t="s">
        <v>81</v>
      </c>
      <c r="AV235" s="13" t="s">
        <v>79</v>
      </c>
      <c r="AW235" s="13" t="s">
        <v>35</v>
      </c>
      <c r="AX235" s="13" t="s">
        <v>71</v>
      </c>
      <c r="AY235" s="266" t="s">
        <v>156</v>
      </c>
    </row>
    <row r="236" s="13" customFormat="1">
      <c r="B236" s="257"/>
      <c r="C236" s="258"/>
      <c r="D236" s="247" t="s">
        <v>165</v>
      </c>
      <c r="E236" s="259" t="s">
        <v>21</v>
      </c>
      <c r="F236" s="260" t="s">
        <v>1122</v>
      </c>
      <c r="G236" s="258"/>
      <c r="H236" s="259" t="s">
        <v>21</v>
      </c>
      <c r="I236" s="261"/>
      <c r="J236" s="258"/>
      <c r="K236" s="258"/>
      <c r="L236" s="262"/>
      <c r="M236" s="263"/>
      <c r="N236" s="264"/>
      <c r="O236" s="264"/>
      <c r="P236" s="264"/>
      <c r="Q236" s="264"/>
      <c r="R236" s="264"/>
      <c r="S236" s="264"/>
      <c r="T236" s="265"/>
      <c r="AT236" s="266" t="s">
        <v>165</v>
      </c>
      <c r="AU236" s="266" t="s">
        <v>81</v>
      </c>
      <c r="AV236" s="13" t="s">
        <v>79</v>
      </c>
      <c r="AW236" s="13" t="s">
        <v>35</v>
      </c>
      <c r="AX236" s="13" t="s">
        <v>71</v>
      </c>
      <c r="AY236" s="266" t="s">
        <v>156</v>
      </c>
    </row>
    <row r="237" s="13" customFormat="1">
      <c r="B237" s="257"/>
      <c r="C237" s="258"/>
      <c r="D237" s="247" t="s">
        <v>165</v>
      </c>
      <c r="E237" s="259" t="s">
        <v>21</v>
      </c>
      <c r="F237" s="260" t="s">
        <v>1123</v>
      </c>
      <c r="G237" s="258"/>
      <c r="H237" s="259" t="s">
        <v>21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AT237" s="266" t="s">
        <v>165</v>
      </c>
      <c r="AU237" s="266" t="s">
        <v>81</v>
      </c>
      <c r="AV237" s="13" t="s">
        <v>79</v>
      </c>
      <c r="AW237" s="13" t="s">
        <v>35</v>
      </c>
      <c r="AX237" s="13" t="s">
        <v>71</v>
      </c>
      <c r="AY237" s="266" t="s">
        <v>156</v>
      </c>
    </row>
    <row r="238" s="13" customFormat="1">
      <c r="B238" s="257"/>
      <c r="C238" s="258"/>
      <c r="D238" s="247" t="s">
        <v>165</v>
      </c>
      <c r="E238" s="259" t="s">
        <v>21</v>
      </c>
      <c r="F238" s="260" t="s">
        <v>1107</v>
      </c>
      <c r="G238" s="258"/>
      <c r="H238" s="259" t="s">
        <v>21</v>
      </c>
      <c r="I238" s="261"/>
      <c r="J238" s="258"/>
      <c r="K238" s="258"/>
      <c r="L238" s="262"/>
      <c r="M238" s="263"/>
      <c r="N238" s="264"/>
      <c r="O238" s="264"/>
      <c r="P238" s="264"/>
      <c r="Q238" s="264"/>
      <c r="R238" s="264"/>
      <c r="S238" s="264"/>
      <c r="T238" s="265"/>
      <c r="AT238" s="266" t="s">
        <v>165</v>
      </c>
      <c r="AU238" s="266" t="s">
        <v>81</v>
      </c>
      <c r="AV238" s="13" t="s">
        <v>79</v>
      </c>
      <c r="AW238" s="13" t="s">
        <v>35</v>
      </c>
      <c r="AX238" s="13" t="s">
        <v>71</v>
      </c>
      <c r="AY238" s="266" t="s">
        <v>156</v>
      </c>
    </row>
    <row r="239" s="12" customFormat="1">
      <c r="B239" s="245"/>
      <c r="C239" s="246"/>
      <c r="D239" s="247" t="s">
        <v>165</v>
      </c>
      <c r="E239" s="248" t="s">
        <v>21</v>
      </c>
      <c r="F239" s="249" t="s">
        <v>79</v>
      </c>
      <c r="G239" s="246"/>
      <c r="H239" s="250">
        <v>1</v>
      </c>
      <c r="I239" s="251"/>
      <c r="J239" s="246"/>
      <c r="K239" s="246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165</v>
      </c>
      <c r="AU239" s="256" t="s">
        <v>81</v>
      </c>
      <c r="AV239" s="12" t="s">
        <v>81</v>
      </c>
      <c r="AW239" s="12" t="s">
        <v>35</v>
      </c>
      <c r="AX239" s="12" t="s">
        <v>79</v>
      </c>
      <c r="AY239" s="256" t="s">
        <v>156</v>
      </c>
    </row>
    <row r="240" s="1" customFormat="1" ht="16.5" customHeight="1">
      <c r="B240" s="46"/>
      <c r="C240" s="233" t="s">
        <v>246</v>
      </c>
      <c r="D240" s="233" t="s">
        <v>159</v>
      </c>
      <c r="E240" s="234" t="s">
        <v>1124</v>
      </c>
      <c r="F240" s="235" t="s">
        <v>1125</v>
      </c>
      <c r="G240" s="236" t="s">
        <v>436</v>
      </c>
      <c r="H240" s="237">
        <v>1</v>
      </c>
      <c r="I240" s="238"/>
      <c r="J240" s="239">
        <f>ROUND(I240*H240,2)</f>
        <v>0</v>
      </c>
      <c r="K240" s="235" t="s">
        <v>163</v>
      </c>
      <c r="L240" s="72"/>
      <c r="M240" s="240" t="s">
        <v>21</v>
      </c>
      <c r="N240" s="241" t="s">
        <v>42</v>
      </c>
      <c r="O240" s="47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AR240" s="24" t="s">
        <v>164</v>
      </c>
      <c r="AT240" s="24" t="s">
        <v>159</v>
      </c>
      <c r="AU240" s="24" t="s">
        <v>81</v>
      </c>
      <c r="AY240" s="24" t="s">
        <v>156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24" t="s">
        <v>79</v>
      </c>
      <c r="BK240" s="244">
        <f>ROUND(I240*H240,2)</f>
        <v>0</v>
      </c>
      <c r="BL240" s="24" t="s">
        <v>164</v>
      </c>
      <c r="BM240" s="24" t="s">
        <v>474</v>
      </c>
    </row>
    <row r="241" s="13" customFormat="1">
      <c r="B241" s="257"/>
      <c r="C241" s="258"/>
      <c r="D241" s="247" t="s">
        <v>165</v>
      </c>
      <c r="E241" s="259" t="s">
        <v>21</v>
      </c>
      <c r="F241" s="260" t="s">
        <v>1088</v>
      </c>
      <c r="G241" s="258"/>
      <c r="H241" s="259" t="s">
        <v>21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AT241" s="266" t="s">
        <v>165</v>
      </c>
      <c r="AU241" s="266" t="s">
        <v>81</v>
      </c>
      <c r="AV241" s="13" t="s">
        <v>79</v>
      </c>
      <c r="AW241" s="13" t="s">
        <v>35</v>
      </c>
      <c r="AX241" s="13" t="s">
        <v>71</v>
      </c>
      <c r="AY241" s="266" t="s">
        <v>156</v>
      </c>
    </row>
    <row r="242" s="13" customFormat="1">
      <c r="B242" s="257"/>
      <c r="C242" s="258"/>
      <c r="D242" s="247" t="s">
        <v>165</v>
      </c>
      <c r="E242" s="259" t="s">
        <v>21</v>
      </c>
      <c r="F242" s="260" t="s">
        <v>768</v>
      </c>
      <c r="G242" s="258"/>
      <c r="H242" s="259" t="s">
        <v>21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AT242" s="266" t="s">
        <v>165</v>
      </c>
      <c r="AU242" s="266" t="s">
        <v>81</v>
      </c>
      <c r="AV242" s="13" t="s">
        <v>79</v>
      </c>
      <c r="AW242" s="13" t="s">
        <v>35</v>
      </c>
      <c r="AX242" s="13" t="s">
        <v>71</v>
      </c>
      <c r="AY242" s="266" t="s">
        <v>156</v>
      </c>
    </row>
    <row r="243" s="13" customFormat="1">
      <c r="B243" s="257"/>
      <c r="C243" s="258"/>
      <c r="D243" s="247" t="s">
        <v>165</v>
      </c>
      <c r="E243" s="259" t="s">
        <v>21</v>
      </c>
      <c r="F243" s="260" t="s">
        <v>735</v>
      </c>
      <c r="G243" s="258"/>
      <c r="H243" s="259" t="s">
        <v>21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AT243" s="266" t="s">
        <v>165</v>
      </c>
      <c r="AU243" s="266" t="s">
        <v>81</v>
      </c>
      <c r="AV243" s="13" t="s">
        <v>79</v>
      </c>
      <c r="AW243" s="13" t="s">
        <v>35</v>
      </c>
      <c r="AX243" s="13" t="s">
        <v>71</v>
      </c>
      <c r="AY243" s="266" t="s">
        <v>156</v>
      </c>
    </row>
    <row r="244" s="13" customFormat="1">
      <c r="B244" s="257"/>
      <c r="C244" s="258"/>
      <c r="D244" s="247" t="s">
        <v>165</v>
      </c>
      <c r="E244" s="259" t="s">
        <v>21</v>
      </c>
      <c r="F244" s="260" t="s">
        <v>1098</v>
      </c>
      <c r="G244" s="258"/>
      <c r="H244" s="259" t="s">
        <v>21</v>
      </c>
      <c r="I244" s="261"/>
      <c r="J244" s="258"/>
      <c r="K244" s="258"/>
      <c r="L244" s="262"/>
      <c r="M244" s="263"/>
      <c r="N244" s="264"/>
      <c r="O244" s="264"/>
      <c r="P244" s="264"/>
      <c r="Q244" s="264"/>
      <c r="R244" s="264"/>
      <c r="S244" s="264"/>
      <c r="T244" s="265"/>
      <c r="AT244" s="266" t="s">
        <v>165</v>
      </c>
      <c r="AU244" s="266" t="s">
        <v>81</v>
      </c>
      <c r="AV244" s="13" t="s">
        <v>79</v>
      </c>
      <c r="AW244" s="13" t="s">
        <v>35</v>
      </c>
      <c r="AX244" s="13" t="s">
        <v>71</v>
      </c>
      <c r="AY244" s="266" t="s">
        <v>156</v>
      </c>
    </row>
    <row r="245" s="13" customFormat="1">
      <c r="B245" s="257"/>
      <c r="C245" s="258"/>
      <c r="D245" s="247" t="s">
        <v>165</v>
      </c>
      <c r="E245" s="259" t="s">
        <v>21</v>
      </c>
      <c r="F245" s="260" t="s">
        <v>1126</v>
      </c>
      <c r="G245" s="258"/>
      <c r="H245" s="259" t="s">
        <v>21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AT245" s="266" t="s">
        <v>165</v>
      </c>
      <c r="AU245" s="266" t="s">
        <v>81</v>
      </c>
      <c r="AV245" s="13" t="s">
        <v>79</v>
      </c>
      <c r="AW245" s="13" t="s">
        <v>35</v>
      </c>
      <c r="AX245" s="13" t="s">
        <v>71</v>
      </c>
      <c r="AY245" s="266" t="s">
        <v>156</v>
      </c>
    </row>
    <row r="246" s="13" customFormat="1">
      <c r="B246" s="257"/>
      <c r="C246" s="258"/>
      <c r="D246" s="247" t="s">
        <v>165</v>
      </c>
      <c r="E246" s="259" t="s">
        <v>21</v>
      </c>
      <c r="F246" s="260" t="s">
        <v>1108</v>
      </c>
      <c r="G246" s="258"/>
      <c r="H246" s="259" t="s">
        <v>21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AT246" s="266" t="s">
        <v>165</v>
      </c>
      <c r="AU246" s="266" t="s">
        <v>81</v>
      </c>
      <c r="AV246" s="13" t="s">
        <v>79</v>
      </c>
      <c r="AW246" s="13" t="s">
        <v>35</v>
      </c>
      <c r="AX246" s="13" t="s">
        <v>71</v>
      </c>
      <c r="AY246" s="266" t="s">
        <v>156</v>
      </c>
    </row>
    <row r="247" s="12" customFormat="1">
      <c r="B247" s="245"/>
      <c r="C247" s="246"/>
      <c r="D247" s="247" t="s">
        <v>165</v>
      </c>
      <c r="E247" s="248" t="s">
        <v>21</v>
      </c>
      <c r="F247" s="249" t="s">
        <v>79</v>
      </c>
      <c r="G247" s="246"/>
      <c r="H247" s="250">
        <v>1</v>
      </c>
      <c r="I247" s="251"/>
      <c r="J247" s="246"/>
      <c r="K247" s="246"/>
      <c r="L247" s="252"/>
      <c r="M247" s="253"/>
      <c r="N247" s="254"/>
      <c r="O247" s="254"/>
      <c r="P247" s="254"/>
      <c r="Q247" s="254"/>
      <c r="R247" s="254"/>
      <c r="S247" s="254"/>
      <c r="T247" s="255"/>
      <c r="AT247" s="256" t="s">
        <v>165</v>
      </c>
      <c r="AU247" s="256" t="s">
        <v>81</v>
      </c>
      <c r="AV247" s="12" t="s">
        <v>81</v>
      </c>
      <c r="AW247" s="12" t="s">
        <v>35</v>
      </c>
      <c r="AX247" s="12" t="s">
        <v>79</v>
      </c>
      <c r="AY247" s="256" t="s">
        <v>156</v>
      </c>
    </row>
    <row r="248" s="1" customFormat="1" ht="25.5" customHeight="1">
      <c r="B248" s="46"/>
      <c r="C248" s="233" t="s">
        <v>475</v>
      </c>
      <c r="D248" s="233" t="s">
        <v>159</v>
      </c>
      <c r="E248" s="234" t="s">
        <v>1127</v>
      </c>
      <c r="F248" s="235" t="s">
        <v>1128</v>
      </c>
      <c r="G248" s="236" t="s">
        <v>436</v>
      </c>
      <c r="H248" s="237">
        <v>1</v>
      </c>
      <c r="I248" s="238"/>
      <c r="J248" s="239">
        <f>ROUND(I248*H248,2)</f>
        <v>0</v>
      </c>
      <c r="K248" s="235" t="s">
        <v>163</v>
      </c>
      <c r="L248" s="72"/>
      <c r="M248" s="240" t="s">
        <v>21</v>
      </c>
      <c r="N248" s="241" t="s">
        <v>42</v>
      </c>
      <c r="O248" s="47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AR248" s="24" t="s">
        <v>164</v>
      </c>
      <c r="AT248" s="24" t="s">
        <v>159</v>
      </c>
      <c r="AU248" s="24" t="s">
        <v>81</v>
      </c>
      <c r="AY248" s="24" t="s">
        <v>156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24" t="s">
        <v>79</v>
      </c>
      <c r="BK248" s="244">
        <f>ROUND(I248*H248,2)</f>
        <v>0</v>
      </c>
      <c r="BL248" s="24" t="s">
        <v>164</v>
      </c>
      <c r="BM248" s="24" t="s">
        <v>478</v>
      </c>
    </row>
    <row r="249" s="12" customFormat="1">
      <c r="B249" s="245"/>
      <c r="C249" s="246"/>
      <c r="D249" s="247" t="s">
        <v>165</v>
      </c>
      <c r="E249" s="248" t="s">
        <v>21</v>
      </c>
      <c r="F249" s="249" t="s">
        <v>79</v>
      </c>
      <c r="G249" s="246"/>
      <c r="H249" s="250">
        <v>1</v>
      </c>
      <c r="I249" s="251"/>
      <c r="J249" s="246"/>
      <c r="K249" s="246"/>
      <c r="L249" s="252"/>
      <c r="M249" s="253"/>
      <c r="N249" s="254"/>
      <c r="O249" s="254"/>
      <c r="P249" s="254"/>
      <c r="Q249" s="254"/>
      <c r="R249" s="254"/>
      <c r="S249" s="254"/>
      <c r="T249" s="255"/>
      <c r="AT249" s="256" t="s">
        <v>165</v>
      </c>
      <c r="AU249" s="256" t="s">
        <v>81</v>
      </c>
      <c r="AV249" s="12" t="s">
        <v>81</v>
      </c>
      <c r="AW249" s="12" t="s">
        <v>35</v>
      </c>
      <c r="AX249" s="12" t="s">
        <v>79</v>
      </c>
      <c r="AY249" s="256" t="s">
        <v>156</v>
      </c>
    </row>
    <row r="250" s="1" customFormat="1" ht="16.5" customHeight="1">
      <c r="B250" s="46"/>
      <c r="C250" s="233" t="s">
        <v>250</v>
      </c>
      <c r="D250" s="233" t="s">
        <v>159</v>
      </c>
      <c r="E250" s="234" t="s">
        <v>1129</v>
      </c>
      <c r="F250" s="235" t="s">
        <v>1130</v>
      </c>
      <c r="G250" s="236" t="s">
        <v>436</v>
      </c>
      <c r="H250" s="237">
        <v>1</v>
      </c>
      <c r="I250" s="238"/>
      <c r="J250" s="239">
        <f>ROUND(I250*H250,2)</f>
        <v>0</v>
      </c>
      <c r="K250" s="235" t="s">
        <v>163</v>
      </c>
      <c r="L250" s="72"/>
      <c r="M250" s="240" t="s">
        <v>21</v>
      </c>
      <c r="N250" s="241" t="s">
        <v>42</v>
      </c>
      <c r="O250" s="47"/>
      <c r="P250" s="242">
        <f>O250*H250</f>
        <v>0</v>
      </c>
      <c r="Q250" s="242">
        <v>0</v>
      </c>
      <c r="R250" s="242">
        <f>Q250*H250</f>
        <v>0</v>
      </c>
      <c r="S250" s="242">
        <v>0</v>
      </c>
      <c r="T250" s="243">
        <f>S250*H250</f>
        <v>0</v>
      </c>
      <c r="AR250" s="24" t="s">
        <v>164</v>
      </c>
      <c r="AT250" s="24" t="s">
        <v>159</v>
      </c>
      <c r="AU250" s="24" t="s">
        <v>81</v>
      </c>
      <c r="AY250" s="24" t="s">
        <v>156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24" t="s">
        <v>79</v>
      </c>
      <c r="BK250" s="244">
        <f>ROUND(I250*H250,2)</f>
        <v>0</v>
      </c>
      <c r="BL250" s="24" t="s">
        <v>164</v>
      </c>
      <c r="BM250" s="24" t="s">
        <v>481</v>
      </c>
    </row>
    <row r="251" s="13" customFormat="1">
      <c r="B251" s="257"/>
      <c r="C251" s="258"/>
      <c r="D251" s="247" t="s">
        <v>165</v>
      </c>
      <c r="E251" s="259" t="s">
        <v>21</v>
      </c>
      <c r="F251" s="260" t="s">
        <v>1088</v>
      </c>
      <c r="G251" s="258"/>
      <c r="H251" s="259" t="s">
        <v>21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AT251" s="266" t="s">
        <v>165</v>
      </c>
      <c r="AU251" s="266" t="s">
        <v>81</v>
      </c>
      <c r="AV251" s="13" t="s">
        <v>79</v>
      </c>
      <c r="AW251" s="13" t="s">
        <v>35</v>
      </c>
      <c r="AX251" s="13" t="s">
        <v>71</v>
      </c>
      <c r="AY251" s="266" t="s">
        <v>156</v>
      </c>
    </row>
    <row r="252" s="13" customFormat="1">
      <c r="B252" s="257"/>
      <c r="C252" s="258"/>
      <c r="D252" s="247" t="s">
        <v>165</v>
      </c>
      <c r="E252" s="259" t="s">
        <v>21</v>
      </c>
      <c r="F252" s="260" t="s">
        <v>768</v>
      </c>
      <c r="G252" s="258"/>
      <c r="H252" s="259" t="s">
        <v>21</v>
      </c>
      <c r="I252" s="261"/>
      <c r="J252" s="258"/>
      <c r="K252" s="258"/>
      <c r="L252" s="262"/>
      <c r="M252" s="263"/>
      <c r="N252" s="264"/>
      <c r="O252" s="264"/>
      <c r="P252" s="264"/>
      <c r="Q252" s="264"/>
      <c r="R252" s="264"/>
      <c r="S252" s="264"/>
      <c r="T252" s="265"/>
      <c r="AT252" s="266" t="s">
        <v>165</v>
      </c>
      <c r="AU252" s="266" t="s">
        <v>81</v>
      </c>
      <c r="AV252" s="13" t="s">
        <v>79</v>
      </c>
      <c r="AW252" s="13" t="s">
        <v>35</v>
      </c>
      <c r="AX252" s="13" t="s">
        <v>71</v>
      </c>
      <c r="AY252" s="266" t="s">
        <v>156</v>
      </c>
    </row>
    <row r="253" s="13" customFormat="1">
      <c r="B253" s="257"/>
      <c r="C253" s="258"/>
      <c r="D253" s="247" t="s">
        <v>165</v>
      </c>
      <c r="E253" s="259" t="s">
        <v>21</v>
      </c>
      <c r="F253" s="260" t="s">
        <v>1097</v>
      </c>
      <c r="G253" s="258"/>
      <c r="H253" s="259" t="s">
        <v>21</v>
      </c>
      <c r="I253" s="261"/>
      <c r="J253" s="258"/>
      <c r="K253" s="258"/>
      <c r="L253" s="262"/>
      <c r="M253" s="263"/>
      <c r="N253" s="264"/>
      <c r="O253" s="264"/>
      <c r="P253" s="264"/>
      <c r="Q253" s="264"/>
      <c r="R253" s="264"/>
      <c r="S253" s="264"/>
      <c r="T253" s="265"/>
      <c r="AT253" s="266" t="s">
        <v>165</v>
      </c>
      <c r="AU253" s="266" t="s">
        <v>81</v>
      </c>
      <c r="AV253" s="13" t="s">
        <v>79</v>
      </c>
      <c r="AW253" s="13" t="s">
        <v>35</v>
      </c>
      <c r="AX253" s="13" t="s">
        <v>71</v>
      </c>
      <c r="AY253" s="266" t="s">
        <v>156</v>
      </c>
    </row>
    <row r="254" s="13" customFormat="1">
      <c r="B254" s="257"/>
      <c r="C254" s="258"/>
      <c r="D254" s="247" t="s">
        <v>165</v>
      </c>
      <c r="E254" s="259" t="s">
        <v>21</v>
      </c>
      <c r="F254" s="260" t="s">
        <v>1098</v>
      </c>
      <c r="G254" s="258"/>
      <c r="H254" s="259" t="s">
        <v>21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AT254" s="266" t="s">
        <v>165</v>
      </c>
      <c r="AU254" s="266" t="s">
        <v>81</v>
      </c>
      <c r="AV254" s="13" t="s">
        <v>79</v>
      </c>
      <c r="AW254" s="13" t="s">
        <v>35</v>
      </c>
      <c r="AX254" s="13" t="s">
        <v>71</v>
      </c>
      <c r="AY254" s="266" t="s">
        <v>156</v>
      </c>
    </row>
    <row r="255" s="13" customFormat="1">
      <c r="B255" s="257"/>
      <c r="C255" s="258"/>
      <c r="D255" s="247" t="s">
        <v>165</v>
      </c>
      <c r="E255" s="259" t="s">
        <v>21</v>
      </c>
      <c r="F255" s="260" t="s">
        <v>1131</v>
      </c>
      <c r="G255" s="258"/>
      <c r="H255" s="259" t="s">
        <v>21</v>
      </c>
      <c r="I255" s="261"/>
      <c r="J255" s="258"/>
      <c r="K255" s="258"/>
      <c r="L255" s="262"/>
      <c r="M255" s="263"/>
      <c r="N255" s="264"/>
      <c r="O255" s="264"/>
      <c r="P255" s="264"/>
      <c r="Q255" s="264"/>
      <c r="R255" s="264"/>
      <c r="S255" s="264"/>
      <c r="T255" s="265"/>
      <c r="AT255" s="266" t="s">
        <v>165</v>
      </c>
      <c r="AU255" s="266" t="s">
        <v>81</v>
      </c>
      <c r="AV255" s="13" t="s">
        <v>79</v>
      </c>
      <c r="AW255" s="13" t="s">
        <v>35</v>
      </c>
      <c r="AX255" s="13" t="s">
        <v>71</v>
      </c>
      <c r="AY255" s="266" t="s">
        <v>156</v>
      </c>
    </row>
    <row r="256" s="13" customFormat="1">
      <c r="B256" s="257"/>
      <c r="C256" s="258"/>
      <c r="D256" s="247" t="s">
        <v>165</v>
      </c>
      <c r="E256" s="259" t="s">
        <v>21</v>
      </c>
      <c r="F256" s="260" t="s">
        <v>1108</v>
      </c>
      <c r="G256" s="258"/>
      <c r="H256" s="259" t="s">
        <v>21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AT256" s="266" t="s">
        <v>165</v>
      </c>
      <c r="AU256" s="266" t="s">
        <v>81</v>
      </c>
      <c r="AV256" s="13" t="s">
        <v>79</v>
      </c>
      <c r="AW256" s="13" t="s">
        <v>35</v>
      </c>
      <c r="AX256" s="13" t="s">
        <v>71</v>
      </c>
      <c r="AY256" s="266" t="s">
        <v>156</v>
      </c>
    </row>
    <row r="257" s="12" customFormat="1">
      <c r="B257" s="245"/>
      <c r="C257" s="246"/>
      <c r="D257" s="247" t="s">
        <v>165</v>
      </c>
      <c r="E257" s="248" t="s">
        <v>21</v>
      </c>
      <c r="F257" s="249" t="s">
        <v>79</v>
      </c>
      <c r="G257" s="246"/>
      <c r="H257" s="250">
        <v>1</v>
      </c>
      <c r="I257" s="251"/>
      <c r="J257" s="246"/>
      <c r="K257" s="246"/>
      <c r="L257" s="252"/>
      <c r="M257" s="253"/>
      <c r="N257" s="254"/>
      <c r="O257" s="254"/>
      <c r="P257" s="254"/>
      <c r="Q257" s="254"/>
      <c r="R257" s="254"/>
      <c r="S257" s="254"/>
      <c r="T257" s="255"/>
      <c r="AT257" s="256" t="s">
        <v>165</v>
      </c>
      <c r="AU257" s="256" t="s">
        <v>81</v>
      </c>
      <c r="AV257" s="12" t="s">
        <v>81</v>
      </c>
      <c r="AW257" s="12" t="s">
        <v>35</v>
      </c>
      <c r="AX257" s="12" t="s">
        <v>79</v>
      </c>
      <c r="AY257" s="256" t="s">
        <v>156</v>
      </c>
    </row>
    <row r="258" s="1" customFormat="1" ht="16.5" customHeight="1">
      <c r="B258" s="46"/>
      <c r="C258" s="233" t="s">
        <v>484</v>
      </c>
      <c r="D258" s="233" t="s">
        <v>159</v>
      </c>
      <c r="E258" s="234" t="s">
        <v>1132</v>
      </c>
      <c r="F258" s="235" t="s">
        <v>1133</v>
      </c>
      <c r="G258" s="236" t="s">
        <v>436</v>
      </c>
      <c r="H258" s="237">
        <v>1</v>
      </c>
      <c r="I258" s="238"/>
      <c r="J258" s="239">
        <f>ROUND(I258*H258,2)</f>
        <v>0</v>
      </c>
      <c r="K258" s="235" t="s">
        <v>21</v>
      </c>
      <c r="L258" s="72"/>
      <c r="M258" s="240" t="s">
        <v>21</v>
      </c>
      <c r="N258" s="241" t="s">
        <v>42</v>
      </c>
      <c r="O258" s="47"/>
      <c r="P258" s="242">
        <f>O258*H258</f>
        <v>0</v>
      </c>
      <c r="Q258" s="242">
        <v>0</v>
      </c>
      <c r="R258" s="242">
        <f>Q258*H258</f>
        <v>0</v>
      </c>
      <c r="S258" s="242">
        <v>0</v>
      </c>
      <c r="T258" s="243">
        <f>S258*H258</f>
        <v>0</v>
      </c>
      <c r="AR258" s="24" t="s">
        <v>164</v>
      </c>
      <c r="AT258" s="24" t="s">
        <v>159</v>
      </c>
      <c r="AU258" s="24" t="s">
        <v>81</v>
      </c>
      <c r="AY258" s="24" t="s">
        <v>156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24" t="s">
        <v>79</v>
      </c>
      <c r="BK258" s="244">
        <f>ROUND(I258*H258,2)</f>
        <v>0</v>
      </c>
      <c r="BL258" s="24" t="s">
        <v>164</v>
      </c>
      <c r="BM258" s="24" t="s">
        <v>1134</v>
      </c>
    </row>
    <row r="259" s="13" customFormat="1">
      <c r="B259" s="257"/>
      <c r="C259" s="258"/>
      <c r="D259" s="247" t="s">
        <v>165</v>
      </c>
      <c r="E259" s="259" t="s">
        <v>21</v>
      </c>
      <c r="F259" s="260" t="s">
        <v>1135</v>
      </c>
      <c r="G259" s="258"/>
      <c r="H259" s="259" t="s">
        <v>21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AT259" s="266" t="s">
        <v>165</v>
      </c>
      <c r="AU259" s="266" t="s">
        <v>81</v>
      </c>
      <c r="AV259" s="13" t="s">
        <v>79</v>
      </c>
      <c r="AW259" s="13" t="s">
        <v>35</v>
      </c>
      <c r="AX259" s="13" t="s">
        <v>71</v>
      </c>
      <c r="AY259" s="266" t="s">
        <v>156</v>
      </c>
    </row>
    <row r="260" s="13" customFormat="1">
      <c r="B260" s="257"/>
      <c r="C260" s="258"/>
      <c r="D260" s="247" t="s">
        <v>165</v>
      </c>
      <c r="E260" s="259" t="s">
        <v>21</v>
      </c>
      <c r="F260" s="260" t="s">
        <v>1136</v>
      </c>
      <c r="G260" s="258"/>
      <c r="H260" s="259" t="s">
        <v>21</v>
      </c>
      <c r="I260" s="261"/>
      <c r="J260" s="258"/>
      <c r="K260" s="258"/>
      <c r="L260" s="262"/>
      <c r="M260" s="263"/>
      <c r="N260" s="264"/>
      <c r="O260" s="264"/>
      <c r="P260" s="264"/>
      <c r="Q260" s="264"/>
      <c r="R260" s="264"/>
      <c r="S260" s="264"/>
      <c r="T260" s="265"/>
      <c r="AT260" s="266" t="s">
        <v>165</v>
      </c>
      <c r="AU260" s="266" t="s">
        <v>81</v>
      </c>
      <c r="AV260" s="13" t="s">
        <v>79</v>
      </c>
      <c r="AW260" s="13" t="s">
        <v>35</v>
      </c>
      <c r="AX260" s="13" t="s">
        <v>71</v>
      </c>
      <c r="AY260" s="266" t="s">
        <v>156</v>
      </c>
    </row>
    <row r="261" s="13" customFormat="1">
      <c r="B261" s="257"/>
      <c r="C261" s="258"/>
      <c r="D261" s="247" t="s">
        <v>165</v>
      </c>
      <c r="E261" s="259" t="s">
        <v>21</v>
      </c>
      <c r="F261" s="260" t="s">
        <v>1137</v>
      </c>
      <c r="G261" s="258"/>
      <c r="H261" s="259" t="s">
        <v>21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AT261" s="266" t="s">
        <v>165</v>
      </c>
      <c r="AU261" s="266" t="s">
        <v>81</v>
      </c>
      <c r="AV261" s="13" t="s">
        <v>79</v>
      </c>
      <c r="AW261" s="13" t="s">
        <v>35</v>
      </c>
      <c r="AX261" s="13" t="s">
        <v>71</v>
      </c>
      <c r="AY261" s="266" t="s">
        <v>156</v>
      </c>
    </row>
    <row r="262" s="13" customFormat="1">
      <c r="B262" s="257"/>
      <c r="C262" s="258"/>
      <c r="D262" s="247" t="s">
        <v>165</v>
      </c>
      <c r="E262" s="259" t="s">
        <v>21</v>
      </c>
      <c r="F262" s="260" t="s">
        <v>1138</v>
      </c>
      <c r="G262" s="258"/>
      <c r="H262" s="259" t="s">
        <v>21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AT262" s="266" t="s">
        <v>165</v>
      </c>
      <c r="AU262" s="266" t="s">
        <v>81</v>
      </c>
      <c r="AV262" s="13" t="s">
        <v>79</v>
      </c>
      <c r="AW262" s="13" t="s">
        <v>35</v>
      </c>
      <c r="AX262" s="13" t="s">
        <v>71</v>
      </c>
      <c r="AY262" s="266" t="s">
        <v>156</v>
      </c>
    </row>
    <row r="263" s="13" customFormat="1">
      <c r="B263" s="257"/>
      <c r="C263" s="258"/>
      <c r="D263" s="247" t="s">
        <v>165</v>
      </c>
      <c r="E263" s="259" t="s">
        <v>21</v>
      </c>
      <c r="F263" s="260" t="s">
        <v>1139</v>
      </c>
      <c r="G263" s="258"/>
      <c r="H263" s="259" t="s">
        <v>21</v>
      </c>
      <c r="I263" s="261"/>
      <c r="J263" s="258"/>
      <c r="K263" s="258"/>
      <c r="L263" s="262"/>
      <c r="M263" s="263"/>
      <c r="N263" s="264"/>
      <c r="O263" s="264"/>
      <c r="P263" s="264"/>
      <c r="Q263" s="264"/>
      <c r="R263" s="264"/>
      <c r="S263" s="264"/>
      <c r="T263" s="265"/>
      <c r="AT263" s="266" t="s">
        <v>165</v>
      </c>
      <c r="AU263" s="266" t="s">
        <v>81</v>
      </c>
      <c r="AV263" s="13" t="s">
        <v>79</v>
      </c>
      <c r="AW263" s="13" t="s">
        <v>35</v>
      </c>
      <c r="AX263" s="13" t="s">
        <v>71</v>
      </c>
      <c r="AY263" s="266" t="s">
        <v>156</v>
      </c>
    </row>
    <row r="264" s="13" customFormat="1">
      <c r="B264" s="257"/>
      <c r="C264" s="258"/>
      <c r="D264" s="247" t="s">
        <v>165</v>
      </c>
      <c r="E264" s="259" t="s">
        <v>21</v>
      </c>
      <c r="F264" s="260" t="s">
        <v>1140</v>
      </c>
      <c r="G264" s="258"/>
      <c r="H264" s="259" t="s">
        <v>21</v>
      </c>
      <c r="I264" s="261"/>
      <c r="J264" s="258"/>
      <c r="K264" s="258"/>
      <c r="L264" s="262"/>
      <c r="M264" s="263"/>
      <c r="N264" s="264"/>
      <c r="O264" s="264"/>
      <c r="P264" s="264"/>
      <c r="Q264" s="264"/>
      <c r="R264" s="264"/>
      <c r="S264" s="264"/>
      <c r="T264" s="265"/>
      <c r="AT264" s="266" t="s">
        <v>165</v>
      </c>
      <c r="AU264" s="266" t="s">
        <v>81</v>
      </c>
      <c r="AV264" s="13" t="s">
        <v>79</v>
      </c>
      <c r="AW264" s="13" t="s">
        <v>35</v>
      </c>
      <c r="AX264" s="13" t="s">
        <v>71</v>
      </c>
      <c r="AY264" s="266" t="s">
        <v>156</v>
      </c>
    </row>
    <row r="265" s="13" customFormat="1">
      <c r="B265" s="257"/>
      <c r="C265" s="258"/>
      <c r="D265" s="247" t="s">
        <v>165</v>
      </c>
      <c r="E265" s="259" t="s">
        <v>21</v>
      </c>
      <c r="F265" s="260" t="s">
        <v>1141</v>
      </c>
      <c r="G265" s="258"/>
      <c r="H265" s="259" t="s">
        <v>21</v>
      </c>
      <c r="I265" s="261"/>
      <c r="J265" s="258"/>
      <c r="K265" s="258"/>
      <c r="L265" s="262"/>
      <c r="M265" s="263"/>
      <c r="N265" s="264"/>
      <c r="O265" s="264"/>
      <c r="P265" s="264"/>
      <c r="Q265" s="264"/>
      <c r="R265" s="264"/>
      <c r="S265" s="264"/>
      <c r="T265" s="265"/>
      <c r="AT265" s="266" t="s">
        <v>165</v>
      </c>
      <c r="AU265" s="266" t="s">
        <v>81</v>
      </c>
      <c r="AV265" s="13" t="s">
        <v>79</v>
      </c>
      <c r="AW265" s="13" t="s">
        <v>35</v>
      </c>
      <c r="AX265" s="13" t="s">
        <v>71</v>
      </c>
      <c r="AY265" s="266" t="s">
        <v>156</v>
      </c>
    </row>
    <row r="266" s="13" customFormat="1">
      <c r="B266" s="257"/>
      <c r="C266" s="258"/>
      <c r="D266" s="247" t="s">
        <v>165</v>
      </c>
      <c r="E266" s="259" t="s">
        <v>21</v>
      </c>
      <c r="F266" s="260" t="s">
        <v>1142</v>
      </c>
      <c r="G266" s="258"/>
      <c r="H266" s="259" t="s">
        <v>21</v>
      </c>
      <c r="I266" s="261"/>
      <c r="J266" s="258"/>
      <c r="K266" s="258"/>
      <c r="L266" s="262"/>
      <c r="M266" s="263"/>
      <c r="N266" s="264"/>
      <c r="O266" s="264"/>
      <c r="P266" s="264"/>
      <c r="Q266" s="264"/>
      <c r="R266" s="264"/>
      <c r="S266" s="264"/>
      <c r="T266" s="265"/>
      <c r="AT266" s="266" t="s">
        <v>165</v>
      </c>
      <c r="AU266" s="266" t="s">
        <v>81</v>
      </c>
      <c r="AV266" s="13" t="s">
        <v>79</v>
      </c>
      <c r="AW266" s="13" t="s">
        <v>35</v>
      </c>
      <c r="AX266" s="13" t="s">
        <v>71</v>
      </c>
      <c r="AY266" s="266" t="s">
        <v>156</v>
      </c>
    </row>
    <row r="267" s="13" customFormat="1">
      <c r="B267" s="257"/>
      <c r="C267" s="258"/>
      <c r="D267" s="247" t="s">
        <v>165</v>
      </c>
      <c r="E267" s="259" t="s">
        <v>21</v>
      </c>
      <c r="F267" s="260" t="s">
        <v>1143</v>
      </c>
      <c r="G267" s="258"/>
      <c r="H267" s="259" t="s">
        <v>21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AT267" s="266" t="s">
        <v>165</v>
      </c>
      <c r="AU267" s="266" t="s">
        <v>81</v>
      </c>
      <c r="AV267" s="13" t="s">
        <v>79</v>
      </c>
      <c r="AW267" s="13" t="s">
        <v>35</v>
      </c>
      <c r="AX267" s="13" t="s">
        <v>71</v>
      </c>
      <c r="AY267" s="266" t="s">
        <v>156</v>
      </c>
    </row>
    <row r="268" s="13" customFormat="1">
      <c r="B268" s="257"/>
      <c r="C268" s="258"/>
      <c r="D268" s="247" t="s">
        <v>165</v>
      </c>
      <c r="E268" s="259" t="s">
        <v>21</v>
      </c>
      <c r="F268" s="260" t="s">
        <v>1144</v>
      </c>
      <c r="G268" s="258"/>
      <c r="H268" s="259" t="s">
        <v>21</v>
      </c>
      <c r="I268" s="261"/>
      <c r="J268" s="258"/>
      <c r="K268" s="258"/>
      <c r="L268" s="262"/>
      <c r="M268" s="263"/>
      <c r="N268" s="264"/>
      <c r="O268" s="264"/>
      <c r="P268" s="264"/>
      <c r="Q268" s="264"/>
      <c r="R268" s="264"/>
      <c r="S268" s="264"/>
      <c r="T268" s="265"/>
      <c r="AT268" s="266" t="s">
        <v>165</v>
      </c>
      <c r="AU268" s="266" t="s">
        <v>81</v>
      </c>
      <c r="AV268" s="13" t="s">
        <v>79</v>
      </c>
      <c r="AW268" s="13" t="s">
        <v>35</v>
      </c>
      <c r="AX268" s="13" t="s">
        <v>71</v>
      </c>
      <c r="AY268" s="266" t="s">
        <v>156</v>
      </c>
    </row>
    <row r="269" s="13" customFormat="1">
      <c r="B269" s="257"/>
      <c r="C269" s="258"/>
      <c r="D269" s="247" t="s">
        <v>165</v>
      </c>
      <c r="E269" s="259" t="s">
        <v>21</v>
      </c>
      <c r="F269" s="260" t="s">
        <v>1145</v>
      </c>
      <c r="G269" s="258"/>
      <c r="H269" s="259" t="s">
        <v>21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AT269" s="266" t="s">
        <v>165</v>
      </c>
      <c r="AU269" s="266" t="s">
        <v>81</v>
      </c>
      <c r="AV269" s="13" t="s">
        <v>79</v>
      </c>
      <c r="AW269" s="13" t="s">
        <v>35</v>
      </c>
      <c r="AX269" s="13" t="s">
        <v>71</v>
      </c>
      <c r="AY269" s="266" t="s">
        <v>156</v>
      </c>
    </row>
    <row r="270" s="13" customFormat="1">
      <c r="B270" s="257"/>
      <c r="C270" s="258"/>
      <c r="D270" s="247" t="s">
        <v>165</v>
      </c>
      <c r="E270" s="259" t="s">
        <v>21</v>
      </c>
      <c r="F270" s="260" t="s">
        <v>1146</v>
      </c>
      <c r="G270" s="258"/>
      <c r="H270" s="259" t="s">
        <v>21</v>
      </c>
      <c r="I270" s="261"/>
      <c r="J270" s="258"/>
      <c r="K270" s="258"/>
      <c r="L270" s="262"/>
      <c r="M270" s="263"/>
      <c r="N270" s="264"/>
      <c r="O270" s="264"/>
      <c r="P270" s="264"/>
      <c r="Q270" s="264"/>
      <c r="R270" s="264"/>
      <c r="S270" s="264"/>
      <c r="T270" s="265"/>
      <c r="AT270" s="266" t="s">
        <v>165</v>
      </c>
      <c r="AU270" s="266" t="s">
        <v>81</v>
      </c>
      <c r="AV270" s="13" t="s">
        <v>79</v>
      </c>
      <c r="AW270" s="13" t="s">
        <v>35</v>
      </c>
      <c r="AX270" s="13" t="s">
        <v>71</v>
      </c>
      <c r="AY270" s="266" t="s">
        <v>156</v>
      </c>
    </row>
    <row r="271" s="13" customFormat="1">
      <c r="B271" s="257"/>
      <c r="C271" s="258"/>
      <c r="D271" s="247" t="s">
        <v>165</v>
      </c>
      <c r="E271" s="259" t="s">
        <v>21</v>
      </c>
      <c r="F271" s="260" t="s">
        <v>1147</v>
      </c>
      <c r="G271" s="258"/>
      <c r="H271" s="259" t="s">
        <v>21</v>
      </c>
      <c r="I271" s="261"/>
      <c r="J271" s="258"/>
      <c r="K271" s="258"/>
      <c r="L271" s="262"/>
      <c r="M271" s="263"/>
      <c r="N271" s="264"/>
      <c r="O271" s="264"/>
      <c r="P271" s="264"/>
      <c r="Q271" s="264"/>
      <c r="R271" s="264"/>
      <c r="S271" s="264"/>
      <c r="T271" s="265"/>
      <c r="AT271" s="266" t="s">
        <v>165</v>
      </c>
      <c r="AU271" s="266" t="s">
        <v>81</v>
      </c>
      <c r="AV271" s="13" t="s">
        <v>79</v>
      </c>
      <c r="AW271" s="13" t="s">
        <v>35</v>
      </c>
      <c r="AX271" s="13" t="s">
        <v>71</v>
      </c>
      <c r="AY271" s="266" t="s">
        <v>156</v>
      </c>
    </row>
    <row r="272" s="13" customFormat="1">
      <c r="B272" s="257"/>
      <c r="C272" s="258"/>
      <c r="D272" s="247" t="s">
        <v>165</v>
      </c>
      <c r="E272" s="259" t="s">
        <v>21</v>
      </c>
      <c r="F272" s="260" t="s">
        <v>1148</v>
      </c>
      <c r="G272" s="258"/>
      <c r="H272" s="259" t="s">
        <v>21</v>
      </c>
      <c r="I272" s="261"/>
      <c r="J272" s="258"/>
      <c r="K272" s="258"/>
      <c r="L272" s="262"/>
      <c r="M272" s="263"/>
      <c r="N272" s="264"/>
      <c r="O272" s="264"/>
      <c r="P272" s="264"/>
      <c r="Q272" s="264"/>
      <c r="R272" s="264"/>
      <c r="S272" s="264"/>
      <c r="T272" s="265"/>
      <c r="AT272" s="266" t="s">
        <v>165</v>
      </c>
      <c r="AU272" s="266" t="s">
        <v>81</v>
      </c>
      <c r="AV272" s="13" t="s">
        <v>79</v>
      </c>
      <c r="AW272" s="13" t="s">
        <v>35</v>
      </c>
      <c r="AX272" s="13" t="s">
        <v>71</v>
      </c>
      <c r="AY272" s="266" t="s">
        <v>156</v>
      </c>
    </row>
    <row r="273" s="13" customFormat="1">
      <c r="B273" s="257"/>
      <c r="C273" s="258"/>
      <c r="D273" s="247" t="s">
        <v>165</v>
      </c>
      <c r="E273" s="259" t="s">
        <v>21</v>
      </c>
      <c r="F273" s="260" t="s">
        <v>1149</v>
      </c>
      <c r="G273" s="258"/>
      <c r="H273" s="259" t="s">
        <v>21</v>
      </c>
      <c r="I273" s="261"/>
      <c r="J273" s="258"/>
      <c r="K273" s="258"/>
      <c r="L273" s="262"/>
      <c r="M273" s="263"/>
      <c r="N273" s="264"/>
      <c r="O273" s="264"/>
      <c r="P273" s="264"/>
      <c r="Q273" s="264"/>
      <c r="R273" s="264"/>
      <c r="S273" s="264"/>
      <c r="T273" s="265"/>
      <c r="AT273" s="266" t="s">
        <v>165</v>
      </c>
      <c r="AU273" s="266" t="s">
        <v>81</v>
      </c>
      <c r="AV273" s="13" t="s">
        <v>79</v>
      </c>
      <c r="AW273" s="13" t="s">
        <v>35</v>
      </c>
      <c r="AX273" s="13" t="s">
        <v>71</v>
      </c>
      <c r="AY273" s="266" t="s">
        <v>156</v>
      </c>
    </row>
    <row r="274" s="13" customFormat="1">
      <c r="B274" s="257"/>
      <c r="C274" s="258"/>
      <c r="D274" s="247" t="s">
        <v>165</v>
      </c>
      <c r="E274" s="259" t="s">
        <v>21</v>
      </c>
      <c r="F274" s="260" t="s">
        <v>1150</v>
      </c>
      <c r="G274" s="258"/>
      <c r="H274" s="259" t="s">
        <v>21</v>
      </c>
      <c r="I274" s="261"/>
      <c r="J274" s="258"/>
      <c r="K274" s="258"/>
      <c r="L274" s="262"/>
      <c r="M274" s="263"/>
      <c r="N274" s="264"/>
      <c r="O274" s="264"/>
      <c r="P274" s="264"/>
      <c r="Q274" s="264"/>
      <c r="R274" s="264"/>
      <c r="S274" s="264"/>
      <c r="T274" s="265"/>
      <c r="AT274" s="266" t="s">
        <v>165</v>
      </c>
      <c r="AU274" s="266" t="s">
        <v>81</v>
      </c>
      <c r="AV274" s="13" t="s">
        <v>79</v>
      </c>
      <c r="AW274" s="13" t="s">
        <v>35</v>
      </c>
      <c r="AX274" s="13" t="s">
        <v>71</v>
      </c>
      <c r="AY274" s="266" t="s">
        <v>156</v>
      </c>
    </row>
    <row r="275" s="13" customFormat="1">
      <c r="B275" s="257"/>
      <c r="C275" s="258"/>
      <c r="D275" s="247" t="s">
        <v>165</v>
      </c>
      <c r="E275" s="259" t="s">
        <v>21</v>
      </c>
      <c r="F275" s="260" t="s">
        <v>1151</v>
      </c>
      <c r="G275" s="258"/>
      <c r="H275" s="259" t="s">
        <v>21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AT275" s="266" t="s">
        <v>165</v>
      </c>
      <c r="AU275" s="266" t="s">
        <v>81</v>
      </c>
      <c r="AV275" s="13" t="s">
        <v>79</v>
      </c>
      <c r="AW275" s="13" t="s">
        <v>35</v>
      </c>
      <c r="AX275" s="13" t="s">
        <v>71</v>
      </c>
      <c r="AY275" s="266" t="s">
        <v>156</v>
      </c>
    </row>
    <row r="276" s="13" customFormat="1">
      <c r="B276" s="257"/>
      <c r="C276" s="258"/>
      <c r="D276" s="247" t="s">
        <v>165</v>
      </c>
      <c r="E276" s="259" t="s">
        <v>21</v>
      </c>
      <c r="F276" s="260" t="s">
        <v>1152</v>
      </c>
      <c r="G276" s="258"/>
      <c r="H276" s="259" t="s">
        <v>21</v>
      </c>
      <c r="I276" s="261"/>
      <c r="J276" s="258"/>
      <c r="K276" s="258"/>
      <c r="L276" s="262"/>
      <c r="M276" s="263"/>
      <c r="N276" s="264"/>
      <c r="O276" s="264"/>
      <c r="P276" s="264"/>
      <c r="Q276" s="264"/>
      <c r="R276" s="264"/>
      <c r="S276" s="264"/>
      <c r="T276" s="265"/>
      <c r="AT276" s="266" t="s">
        <v>165</v>
      </c>
      <c r="AU276" s="266" t="s">
        <v>81</v>
      </c>
      <c r="AV276" s="13" t="s">
        <v>79</v>
      </c>
      <c r="AW276" s="13" t="s">
        <v>35</v>
      </c>
      <c r="AX276" s="13" t="s">
        <v>71</v>
      </c>
      <c r="AY276" s="266" t="s">
        <v>156</v>
      </c>
    </row>
    <row r="277" s="13" customFormat="1">
      <c r="B277" s="257"/>
      <c r="C277" s="258"/>
      <c r="D277" s="247" t="s">
        <v>165</v>
      </c>
      <c r="E277" s="259" t="s">
        <v>21</v>
      </c>
      <c r="F277" s="260" t="s">
        <v>1153</v>
      </c>
      <c r="G277" s="258"/>
      <c r="H277" s="259" t="s">
        <v>21</v>
      </c>
      <c r="I277" s="261"/>
      <c r="J277" s="258"/>
      <c r="K277" s="258"/>
      <c r="L277" s="262"/>
      <c r="M277" s="263"/>
      <c r="N277" s="264"/>
      <c r="O277" s="264"/>
      <c r="P277" s="264"/>
      <c r="Q277" s="264"/>
      <c r="R277" s="264"/>
      <c r="S277" s="264"/>
      <c r="T277" s="265"/>
      <c r="AT277" s="266" t="s">
        <v>165</v>
      </c>
      <c r="AU277" s="266" t="s">
        <v>81</v>
      </c>
      <c r="AV277" s="13" t="s">
        <v>79</v>
      </c>
      <c r="AW277" s="13" t="s">
        <v>35</v>
      </c>
      <c r="AX277" s="13" t="s">
        <v>71</v>
      </c>
      <c r="AY277" s="266" t="s">
        <v>156</v>
      </c>
    </row>
    <row r="278" s="13" customFormat="1">
      <c r="B278" s="257"/>
      <c r="C278" s="258"/>
      <c r="D278" s="247" t="s">
        <v>165</v>
      </c>
      <c r="E278" s="259" t="s">
        <v>21</v>
      </c>
      <c r="F278" s="260" t="s">
        <v>1154</v>
      </c>
      <c r="G278" s="258"/>
      <c r="H278" s="259" t="s">
        <v>21</v>
      </c>
      <c r="I278" s="261"/>
      <c r="J278" s="258"/>
      <c r="K278" s="258"/>
      <c r="L278" s="262"/>
      <c r="M278" s="263"/>
      <c r="N278" s="264"/>
      <c r="O278" s="264"/>
      <c r="P278" s="264"/>
      <c r="Q278" s="264"/>
      <c r="R278" s="264"/>
      <c r="S278" s="264"/>
      <c r="T278" s="265"/>
      <c r="AT278" s="266" t="s">
        <v>165</v>
      </c>
      <c r="AU278" s="266" t="s">
        <v>81</v>
      </c>
      <c r="AV278" s="13" t="s">
        <v>79</v>
      </c>
      <c r="AW278" s="13" t="s">
        <v>35</v>
      </c>
      <c r="AX278" s="13" t="s">
        <v>71</v>
      </c>
      <c r="AY278" s="266" t="s">
        <v>156</v>
      </c>
    </row>
    <row r="279" s="13" customFormat="1">
      <c r="B279" s="257"/>
      <c r="C279" s="258"/>
      <c r="D279" s="247" t="s">
        <v>165</v>
      </c>
      <c r="E279" s="259" t="s">
        <v>21</v>
      </c>
      <c r="F279" s="260" t="s">
        <v>1155</v>
      </c>
      <c r="G279" s="258"/>
      <c r="H279" s="259" t="s">
        <v>21</v>
      </c>
      <c r="I279" s="261"/>
      <c r="J279" s="258"/>
      <c r="K279" s="258"/>
      <c r="L279" s="262"/>
      <c r="M279" s="263"/>
      <c r="N279" s="264"/>
      <c r="O279" s="264"/>
      <c r="P279" s="264"/>
      <c r="Q279" s="264"/>
      <c r="R279" s="264"/>
      <c r="S279" s="264"/>
      <c r="T279" s="265"/>
      <c r="AT279" s="266" t="s">
        <v>165</v>
      </c>
      <c r="AU279" s="266" t="s">
        <v>81</v>
      </c>
      <c r="AV279" s="13" t="s">
        <v>79</v>
      </c>
      <c r="AW279" s="13" t="s">
        <v>35</v>
      </c>
      <c r="AX279" s="13" t="s">
        <v>71</v>
      </c>
      <c r="AY279" s="266" t="s">
        <v>156</v>
      </c>
    </row>
    <row r="280" s="13" customFormat="1">
      <c r="B280" s="257"/>
      <c r="C280" s="258"/>
      <c r="D280" s="247" t="s">
        <v>165</v>
      </c>
      <c r="E280" s="259" t="s">
        <v>21</v>
      </c>
      <c r="F280" s="260" t="s">
        <v>1156</v>
      </c>
      <c r="G280" s="258"/>
      <c r="H280" s="259" t="s">
        <v>21</v>
      </c>
      <c r="I280" s="261"/>
      <c r="J280" s="258"/>
      <c r="K280" s="258"/>
      <c r="L280" s="262"/>
      <c r="M280" s="263"/>
      <c r="N280" s="264"/>
      <c r="O280" s="264"/>
      <c r="P280" s="264"/>
      <c r="Q280" s="264"/>
      <c r="R280" s="264"/>
      <c r="S280" s="264"/>
      <c r="T280" s="265"/>
      <c r="AT280" s="266" t="s">
        <v>165</v>
      </c>
      <c r="AU280" s="266" t="s">
        <v>81</v>
      </c>
      <c r="AV280" s="13" t="s">
        <v>79</v>
      </c>
      <c r="AW280" s="13" t="s">
        <v>35</v>
      </c>
      <c r="AX280" s="13" t="s">
        <v>71</v>
      </c>
      <c r="AY280" s="266" t="s">
        <v>156</v>
      </c>
    </row>
    <row r="281" s="13" customFormat="1">
      <c r="B281" s="257"/>
      <c r="C281" s="258"/>
      <c r="D281" s="247" t="s">
        <v>165</v>
      </c>
      <c r="E281" s="259" t="s">
        <v>21</v>
      </c>
      <c r="F281" s="260" t="s">
        <v>1108</v>
      </c>
      <c r="G281" s="258"/>
      <c r="H281" s="259" t="s">
        <v>21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AT281" s="266" t="s">
        <v>165</v>
      </c>
      <c r="AU281" s="266" t="s">
        <v>81</v>
      </c>
      <c r="AV281" s="13" t="s">
        <v>79</v>
      </c>
      <c r="AW281" s="13" t="s">
        <v>35</v>
      </c>
      <c r="AX281" s="13" t="s">
        <v>71</v>
      </c>
      <c r="AY281" s="266" t="s">
        <v>156</v>
      </c>
    </row>
    <row r="282" s="12" customFormat="1">
      <c r="B282" s="245"/>
      <c r="C282" s="246"/>
      <c r="D282" s="247" t="s">
        <v>165</v>
      </c>
      <c r="E282" s="248" t="s">
        <v>21</v>
      </c>
      <c r="F282" s="249" t="s">
        <v>79</v>
      </c>
      <c r="G282" s="246"/>
      <c r="H282" s="250">
        <v>1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AT282" s="256" t="s">
        <v>165</v>
      </c>
      <c r="AU282" s="256" t="s">
        <v>81</v>
      </c>
      <c r="AV282" s="12" t="s">
        <v>81</v>
      </c>
      <c r="AW282" s="12" t="s">
        <v>35</v>
      </c>
      <c r="AX282" s="12" t="s">
        <v>71</v>
      </c>
      <c r="AY282" s="256" t="s">
        <v>156</v>
      </c>
    </row>
    <row r="283" s="11" customFormat="1" ht="29.88" customHeight="1">
      <c r="B283" s="217"/>
      <c r="C283" s="218"/>
      <c r="D283" s="219" t="s">
        <v>70</v>
      </c>
      <c r="E283" s="231" t="s">
        <v>1157</v>
      </c>
      <c r="F283" s="231" t="s">
        <v>1158</v>
      </c>
      <c r="G283" s="218"/>
      <c r="H283" s="218"/>
      <c r="I283" s="221"/>
      <c r="J283" s="232">
        <f>BK283</f>
        <v>0</v>
      </c>
      <c r="K283" s="218"/>
      <c r="L283" s="223"/>
      <c r="M283" s="224"/>
      <c r="N283" s="225"/>
      <c r="O283" s="225"/>
      <c r="P283" s="226">
        <f>SUM(P284:P314)</f>
        <v>0</v>
      </c>
      <c r="Q283" s="225"/>
      <c r="R283" s="226">
        <f>SUM(R284:R314)</f>
        <v>0</v>
      </c>
      <c r="S283" s="225"/>
      <c r="T283" s="227">
        <f>SUM(T284:T314)</f>
        <v>0</v>
      </c>
      <c r="AR283" s="228" t="s">
        <v>79</v>
      </c>
      <c r="AT283" s="229" t="s">
        <v>70</v>
      </c>
      <c r="AU283" s="229" t="s">
        <v>79</v>
      </c>
      <c r="AY283" s="228" t="s">
        <v>156</v>
      </c>
      <c r="BK283" s="230">
        <f>SUM(BK284:BK314)</f>
        <v>0</v>
      </c>
    </row>
    <row r="284" s="1" customFormat="1" ht="16.5" customHeight="1">
      <c r="B284" s="46"/>
      <c r="C284" s="233" t="s">
        <v>256</v>
      </c>
      <c r="D284" s="233" t="s">
        <v>159</v>
      </c>
      <c r="E284" s="234" t="s">
        <v>1159</v>
      </c>
      <c r="F284" s="235" t="s">
        <v>1160</v>
      </c>
      <c r="G284" s="236" t="s">
        <v>436</v>
      </c>
      <c r="H284" s="237">
        <v>1</v>
      </c>
      <c r="I284" s="238"/>
      <c r="J284" s="239">
        <f>ROUND(I284*H284,2)</f>
        <v>0</v>
      </c>
      <c r="K284" s="235" t="s">
        <v>163</v>
      </c>
      <c r="L284" s="72"/>
      <c r="M284" s="240" t="s">
        <v>21</v>
      </c>
      <c r="N284" s="241" t="s">
        <v>42</v>
      </c>
      <c r="O284" s="47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AR284" s="24" t="s">
        <v>164</v>
      </c>
      <c r="AT284" s="24" t="s">
        <v>159</v>
      </c>
      <c r="AU284" s="24" t="s">
        <v>81</v>
      </c>
      <c r="AY284" s="24" t="s">
        <v>156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24" t="s">
        <v>79</v>
      </c>
      <c r="BK284" s="244">
        <f>ROUND(I284*H284,2)</f>
        <v>0</v>
      </c>
      <c r="BL284" s="24" t="s">
        <v>164</v>
      </c>
      <c r="BM284" s="24" t="s">
        <v>488</v>
      </c>
    </row>
    <row r="285" s="13" customFormat="1">
      <c r="B285" s="257"/>
      <c r="C285" s="258"/>
      <c r="D285" s="247" t="s">
        <v>165</v>
      </c>
      <c r="E285" s="259" t="s">
        <v>21</v>
      </c>
      <c r="F285" s="260" t="s">
        <v>1161</v>
      </c>
      <c r="G285" s="258"/>
      <c r="H285" s="259" t="s">
        <v>21</v>
      </c>
      <c r="I285" s="261"/>
      <c r="J285" s="258"/>
      <c r="K285" s="258"/>
      <c r="L285" s="262"/>
      <c r="M285" s="263"/>
      <c r="N285" s="264"/>
      <c r="O285" s="264"/>
      <c r="P285" s="264"/>
      <c r="Q285" s="264"/>
      <c r="R285" s="264"/>
      <c r="S285" s="264"/>
      <c r="T285" s="265"/>
      <c r="AT285" s="266" t="s">
        <v>165</v>
      </c>
      <c r="AU285" s="266" t="s">
        <v>81</v>
      </c>
      <c r="AV285" s="13" t="s">
        <v>79</v>
      </c>
      <c r="AW285" s="13" t="s">
        <v>35</v>
      </c>
      <c r="AX285" s="13" t="s">
        <v>71</v>
      </c>
      <c r="AY285" s="266" t="s">
        <v>156</v>
      </c>
    </row>
    <row r="286" s="13" customFormat="1">
      <c r="B286" s="257"/>
      <c r="C286" s="258"/>
      <c r="D286" s="247" t="s">
        <v>165</v>
      </c>
      <c r="E286" s="259" t="s">
        <v>21</v>
      </c>
      <c r="F286" s="260" t="s">
        <v>1162</v>
      </c>
      <c r="G286" s="258"/>
      <c r="H286" s="259" t="s">
        <v>21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AT286" s="266" t="s">
        <v>165</v>
      </c>
      <c r="AU286" s="266" t="s">
        <v>81</v>
      </c>
      <c r="AV286" s="13" t="s">
        <v>79</v>
      </c>
      <c r="AW286" s="13" t="s">
        <v>35</v>
      </c>
      <c r="AX286" s="13" t="s">
        <v>71</v>
      </c>
      <c r="AY286" s="266" t="s">
        <v>156</v>
      </c>
    </row>
    <row r="287" s="13" customFormat="1">
      <c r="B287" s="257"/>
      <c r="C287" s="258"/>
      <c r="D287" s="247" t="s">
        <v>165</v>
      </c>
      <c r="E287" s="259" t="s">
        <v>21</v>
      </c>
      <c r="F287" s="260" t="s">
        <v>735</v>
      </c>
      <c r="G287" s="258"/>
      <c r="H287" s="259" t="s">
        <v>21</v>
      </c>
      <c r="I287" s="261"/>
      <c r="J287" s="258"/>
      <c r="K287" s="258"/>
      <c r="L287" s="262"/>
      <c r="M287" s="263"/>
      <c r="N287" s="264"/>
      <c r="O287" s="264"/>
      <c r="P287" s="264"/>
      <c r="Q287" s="264"/>
      <c r="R287" s="264"/>
      <c r="S287" s="264"/>
      <c r="T287" s="265"/>
      <c r="AT287" s="266" t="s">
        <v>165</v>
      </c>
      <c r="AU287" s="266" t="s">
        <v>81</v>
      </c>
      <c r="AV287" s="13" t="s">
        <v>79</v>
      </c>
      <c r="AW287" s="13" t="s">
        <v>35</v>
      </c>
      <c r="AX287" s="13" t="s">
        <v>71</v>
      </c>
      <c r="AY287" s="266" t="s">
        <v>156</v>
      </c>
    </row>
    <row r="288" s="13" customFormat="1">
      <c r="B288" s="257"/>
      <c r="C288" s="258"/>
      <c r="D288" s="247" t="s">
        <v>165</v>
      </c>
      <c r="E288" s="259" t="s">
        <v>21</v>
      </c>
      <c r="F288" s="260" t="s">
        <v>1163</v>
      </c>
      <c r="G288" s="258"/>
      <c r="H288" s="259" t="s">
        <v>21</v>
      </c>
      <c r="I288" s="261"/>
      <c r="J288" s="258"/>
      <c r="K288" s="258"/>
      <c r="L288" s="262"/>
      <c r="M288" s="263"/>
      <c r="N288" s="264"/>
      <c r="O288" s="264"/>
      <c r="P288" s="264"/>
      <c r="Q288" s="264"/>
      <c r="R288" s="264"/>
      <c r="S288" s="264"/>
      <c r="T288" s="265"/>
      <c r="AT288" s="266" t="s">
        <v>165</v>
      </c>
      <c r="AU288" s="266" t="s">
        <v>81</v>
      </c>
      <c r="AV288" s="13" t="s">
        <v>79</v>
      </c>
      <c r="AW288" s="13" t="s">
        <v>35</v>
      </c>
      <c r="AX288" s="13" t="s">
        <v>71</v>
      </c>
      <c r="AY288" s="266" t="s">
        <v>156</v>
      </c>
    </row>
    <row r="289" s="12" customFormat="1">
      <c r="B289" s="245"/>
      <c r="C289" s="246"/>
      <c r="D289" s="247" t="s">
        <v>165</v>
      </c>
      <c r="E289" s="248" t="s">
        <v>21</v>
      </c>
      <c r="F289" s="249" t="s">
        <v>79</v>
      </c>
      <c r="G289" s="246"/>
      <c r="H289" s="250">
        <v>1</v>
      </c>
      <c r="I289" s="251"/>
      <c r="J289" s="246"/>
      <c r="K289" s="246"/>
      <c r="L289" s="252"/>
      <c r="M289" s="253"/>
      <c r="N289" s="254"/>
      <c r="O289" s="254"/>
      <c r="P289" s="254"/>
      <c r="Q289" s="254"/>
      <c r="R289" s="254"/>
      <c r="S289" s="254"/>
      <c r="T289" s="255"/>
      <c r="AT289" s="256" t="s">
        <v>165</v>
      </c>
      <c r="AU289" s="256" t="s">
        <v>81</v>
      </c>
      <c r="AV289" s="12" t="s">
        <v>81</v>
      </c>
      <c r="AW289" s="12" t="s">
        <v>35</v>
      </c>
      <c r="AX289" s="12" t="s">
        <v>79</v>
      </c>
      <c r="AY289" s="256" t="s">
        <v>156</v>
      </c>
    </row>
    <row r="290" s="1" customFormat="1" ht="16.5" customHeight="1">
      <c r="B290" s="46"/>
      <c r="C290" s="233" t="s">
        <v>496</v>
      </c>
      <c r="D290" s="233" t="s">
        <v>159</v>
      </c>
      <c r="E290" s="234" t="s">
        <v>1164</v>
      </c>
      <c r="F290" s="235" t="s">
        <v>1165</v>
      </c>
      <c r="G290" s="236" t="s">
        <v>436</v>
      </c>
      <c r="H290" s="237">
        <v>1</v>
      </c>
      <c r="I290" s="238"/>
      <c r="J290" s="239">
        <f>ROUND(I290*H290,2)</f>
        <v>0</v>
      </c>
      <c r="K290" s="235" t="s">
        <v>163</v>
      </c>
      <c r="L290" s="72"/>
      <c r="M290" s="240" t="s">
        <v>21</v>
      </c>
      <c r="N290" s="241" t="s">
        <v>42</v>
      </c>
      <c r="O290" s="47"/>
      <c r="P290" s="242">
        <f>O290*H290</f>
        <v>0</v>
      </c>
      <c r="Q290" s="242">
        <v>0</v>
      </c>
      <c r="R290" s="242">
        <f>Q290*H290</f>
        <v>0</v>
      </c>
      <c r="S290" s="242">
        <v>0</v>
      </c>
      <c r="T290" s="243">
        <f>S290*H290</f>
        <v>0</v>
      </c>
      <c r="AR290" s="24" t="s">
        <v>164</v>
      </c>
      <c r="AT290" s="24" t="s">
        <v>159</v>
      </c>
      <c r="AU290" s="24" t="s">
        <v>81</v>
      </c>
      <c r="AY290" s="24" t="s">
        <v>156</v>
      </c>
      <c r="BE290" s="244">
        <f>IF(N290="základní",J290,0)</f>
        <v>0</v>
      </c>
      <c r="BF290" s="244">
        <f>IF(N290="snížená",J290,0)</f>
        <v>0</v>
      </c>
      <c r="BG290" s="244">
        <f>IF(N290="zákl. přenesená",J290,0)</f>
        <v>0</v>
      </c>
      <c r="BH290" s="244">
        <f>IF(N290="sníž. přenesená",J290,0)</f>
        <v>0</v>
      </c>
      <c r="BI290" s="244">
        <f>IF(N290="nulová",J290,0)</f>
        <v>0</v>
      </c>
      <c r="BJ290" s="24" t="s">
        <v>79</v>
      </c>
      <c r="BK290" s="244">
        <f>ROUND(I290*H290,2)</f>
        <v>0</v>
      </c>
      <c r="BL290" s="24" t="s">
        <v>164</v>
      </c>
      <c r="BM290" s="24" t="s">
        <v>494</v>
      </c>
    </row>
    <row r="291" s="13" customFormat="1">
      <c r="B291" s="257"/>
      <c r="C291" s="258"/>
      <c r="D291" s="247" t="s">
        <v>165</v>
      </c>
      <c r="E291" s="259" t="s">
        <v>21</v>
      </c>
      <c r="F291" s="260" t="s">
        <v>1161</v>
      </c>
      <c r="G291" s="258"/>
      <c r="H291" s="259" t="s">
        <v>21</v>
      </c>
      <c r="I291" s="261"/>
      <c r="J291" s="258"/>
      <c r="K291" s="258"/>
      <c r="L291" s="262"/>
      <c r="M291" s="263"/>
      <c r="N291" s="264"/>
      <c r="O291" s="264"/>
      <c r="P291" s="264"/>
      <c r="Q291" s="264"/>
      <c r="R291" s="264"/>
      <c r="S291" s="264"/>
      <c r="T291" s="265"/>
      <c r="AT291" s="266" t="s">
        <v>165</v>
      </c>
      <c r="AU291" s="266" t="s">
        <v>81</v>
      </c>
      <c r="AV291" s="13" t="s">
        <v>79</v>
      </c>
      <c r="AW291" s="13" t="s">
        <v>35</v>
      </c>
      <c r="AX291" s="13" t="s">
        <v>71</v>
      </c>
      <c r="AY291" s="266" t="s">
        <v>156</v>
      </c>
    </row>
    <row r="292" s="13" customFormat="1">
      <c r="B292" s="257"/>
      <c r="C292" s="258"/>
      <c r="D292" s="247" t="s">
        <v>165</v>
      </c>
      <c r="E292" s="259" t="s">
        <v>21</v>
      </c>
      <c r="F292" s="260" t="s">
        <v>1162</v>
      </c>
      <c r="G292" s="258"/>
      <c r="H292" s="259" t="s">
        <v>21</v>
      </c>
      <c r="I292" s="261"/>
      <c r="J292" s="258"/>
      <c r="K292" s="258"/>
      <c r="L292" s="262"/>
      <c r="M292" s="263"/>
      <c r="N292" s="264"/>
      <c r="O292" s="264"/>
      <c r="P292" s="264"/>
      <c r="Q292" s="264"/>
      <c r="R292" s="264"/>
      <c r="S292" s="264"/>
      <c r="T292" s="265"/>
      <c r="AT292" s="266" t="s">
        <v>165</v>
      </c>
      <c r="AU292" s="266" t="s">
        <v>81</v>
      </c>
      <c r="AV292" s="13" t="s">
        <v>79</v>
      </c>
      <c r="AW292" s="13" t="s">
        <v>35</v>
      </c>
      <c r="AX292" s="13" t="s">
        <v>71</v>
      </c>
      <c r="AY292" s="266" t="s">
        <v>156</v>
      </c>
    </row>
    <row r="293" s="13" customFormat="1">
      <c r="B293" s="257"/>
      <c r="C293" s="258"/>
      <c r="D293" s="247" t="s">
        <v>165</v>
      </c>
      <c r="E293" s="259" t="s">
        <v>21</v>
      </c>
      <c r="F293" s="260" t="s">
        <v>735</v>
      </c>
      <c r="G293" s="258"/>
      <c r="H293" s="259" t="s">
        <v>21</v>
      </c>
      <c r="I293" s="261"/>
      <c r="J293" s="258"/>
      <c r="K293" s="258"/>
      <c r="L293" s="262"/>
      <c r="M293" s="263"/>
      <c r="N293" s="264"/>
      <c r="O293" s="264"/>
      <c r="P293" s="264"/>
      <c r="Q293" s="264"/>
      <c r="R293" s="264"/>
      <c r="S293" s="264"/>
      <c r="T293" s="265"/>
      <c r="AT293" s="266" t="s">
        <v>165</v>
      </c>
      <c r="AU293" s="266" t="s">
        <v>81</v>
      </c>
      <c r="AV293" s="13" t="s">
        <v>79</v>
      </c>
      <c r="AW293" s="13" t="s">
        <v>35</v>
      </c>
      <c r="AX293" s="13" t="s">
        <v>71</v>
      </c>
      <c r="AY293" s="266" t="s">
        <v>156</v>
      </c>
    </row>
    <row r="294" s="13" customFormat="1">
      <c r="B294" s="257"/>
      <c r="C294" s="258"/>
      <c r="D294" s="247" t="s">
        <v>165</v>
      </c>
      <c r="E294" s="259" t="s">
        <v>21</v>
      </c>
      <c r="F294" s="260" t="s">
        <v>1163</v>
      </c>
      <c r="G294" s="258"/>
      <c r="H294" s="259" t="s">
        <v>21</v>
      </c>
      <c r="I294" s="261"/>
      <c r="J294" s="258"/>
      <c r="K294" s="258"/>
      <c r="L294" s="262"/>
      <c r="M294" s="263"/>
      <c r="N294" s="264"/>
      <c r="O294" s="264"/>
      <c r="P294" s="264"/>
      <c r="Q294" s="264"/>
      <c r="R294" s="264"/>
      <c r="S294" s="264"/>
      <c r="T294" s="265"/>
      <c r="AT294" s="266" t="s">
        <v>165</v>
      </c>
      <c r="AU294" s="266" t="s">
        <v>81</v>
      </c>
      <c r="AV294" s="13" t="s">
        <v>79</v>
      </c>
      <c r="AW294" s="13" t="s">
        <v>35</v>
      </c>
      <c r="AX294" s="13" t="s">
        <v>71</v>
      </c>
      <c r="AY294" s="266" t="s">
        <v>156</v>
      </c>
    </row>
    <row r="295" s="12" customFormat="1">
      <c r="B295" s="245"/>
      <c r="C295" s="246"/>
      <c r="D295" s="247" t="s">
        <v>165</v>
      </c>
      <c r="E295" s="248" t="s">
        <v>21</v>
      </c>
      <c r="F295" s="249" t="s">
        <v>79</v>
      </c>
      <c r="G295" s="246"/>
      <c r="H295" s="250">
        <v>1</v>
      </c>
      <c r="I295" s="251"/>
      <c r="J295" s="246"/>
      <c r="K295" s="246"/>
      <c r="L295" s="252"/>
      <c r="M295" s="253"/>
      <c r="N295" s="254"/>
      <c r="O295" s="254"/>
      <c r="P295" s="254"/>
      <c r="Q295" s="254"/>
      <c r="R295" s="254"/>
      <c r="S295" s="254"/>
      <c r="T295" s="255"/>
      <c r="AT295" s="256" t="s">
        <v>165</v>
      </c>
      <c r="AU295" s="256" t="s">
        <v>81</v>
      </c>
      <c r="AV295" s="12" t="s">
        <v>81</v>
      </c>
      <c r="AW295" s="12" t="s">
        <v>35</v>
      </c>
      <c r="AX295" s="12" t="s">
        <v>79</v>
      </c>
      <c r="AY295" s="256" t="s">
        <v>156</v>
      </c>
    </row>
    <row r="296" s="1" customFormat="1" ht="16.5" customHeight="1">
      <c r="B296" s="46"/>
      <c r="C296" s="233" t="s">
        <v>262</v>
      </c>
      <c r="D296" s="233" t="s">
        <v>159</v>
      </c>
      <c r="E296" s="234" t="s">
        <v>1166</v>
      </c>
      <c r="F296" s="235" t="s">
        <v>1167</v>
      </c>
      <c r="G296" s="236" t="s">
        <v>436</v>
      </c>
      <c r="H296" s="237">
        <v>1</v>
      </c>
      <c r="I296" s="238"/>
      <c r="J296" s="239">
        <f>ROUND(I296*H296,2)</f>
        <v>0</v>
      </c>
      <c r="K296" s="235" t="s">
        <v>163</v>
      </c>
      <c r="L296" s="72"/>
      <c r="M296" s="240" t="s">
        <v>21</v>
      </c>
      <c r="N296" s="241" t="s">
        <v>42</v>
      </c>
      <c r="O296" s="47"/>
      <c r="P296" s="242">
        <f>O296*H296</f>
        <v>0</v>
      </c>
      <c r="Q296" s="242">
        <v>0</v>
      </c>
      <c r="R296" s="242">
        <f>Q296*H296</f>
        <v>0</v>
      </c>
      <c r="S296" s="242">
        <v>0</v>
      </c>
      <c r="T296" s="243">
        <f>S296*H296</f>
        <v>0</v>
      </c>
      <c r="AR296" s="24" t="s">
        <v>164</v>
      </c>
      <c r="AT296" s="24" t="s">
        <v>159</v>
      </c>
      <c r="AU296" s="24" t="s">
        <v>81</v>
      </c>
      <c r="AY296" s="24" t="s">
        <v>156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24" t="s">
        <v>79</v>
      </c>
      <c r="BK296" s="244">
        <f>ROUND(I296*H296,2)</f>
        <v>0</v>
      </c>
      <c r="BL296" s="24" t="s">
        <v>164</v>
      </c>
      <c r="BM296" s="24" t="s">
        <v>499</v>
      </c>
    </row>
    <row r="297" s="13" customFormat="1">
      <c r="B297" s="257"/>
      <c r="C297" s="258"/>
      <c r="D297" s="247" t="s">
        <v>165</v>
      </c>
      <c r="E297" s="259" t="s">
        <v>21</v>
      </c>
      <c r="F297" s="260" t="s">
        <v>1162</v>
      </c>
      <c r="G297" s="258"/>
      <c r="H297" s="259" t="s">
        <v>21</v>
      </c>
      <c r="I297" s="261"/>
      <c r="J297" s="258"/>
      <c r="K297" s="258"/>
      <c r="L297" s="262"/>
      <c r="M297" s="263"/>
      <c r="N297" s="264"/>
      <c r="O297" s="264"/>
      <c r="P297" s="264"/>
      <c r="Q297" s="264"/>
      <c r="R297" s="264"/>
      <c r="S297" s="264"/>
      <c r="T297" s="265"/>
      <c r="AT297" s="266" t="s">
        <v>165</v>
      </c>
      <c r="AU297" s="266" t="s">
        <v>81</v>
      </c>
      <c r="AV297" s="13" t="s">
        <v>79</v>
      </c>
      <c r="AW297" s="13" t="s">
        <v>35</v>
      </c>
      <c r="AX297" s="13" t="s">
        <v>71</v>
      </c>
      <c r="AY297" s="266" t="s">
        <v>156</v>
      </c>
    </row>
    <row r="298" s="13" customFormat="1">
      <c r="B298" s="257"/>
      <c r="C298" s="258"/>
      <c r="D298" s="247" t="s">
        <v>165</v>
      </c>
      <c r="E298" s="259" t="s">
        <v>21</v>
      </c>
      <c r="F298" s="260" t="s">
        <v>735</v>
      </c>
      <c r="G298" s="258"/>
      <c r="H298" s="259" t="s">
        <v>21</v>
      </c>
      <c r="I298" s="261"/>
      <c r="J298" s="258"/>
      <c r="K298" s="258"/>
      <c r="L298" s="262"/>
      <c r="M298" s="263"/>
      <c r="N298" s="264"/>
      <c r="O298" s="264"/>
      <c r="P298" s="264"/>
      <c r="Q298" s="264"/>
      <c r="R298" s="264"/>
      <c r="S298" s="264"/>
      <c r="T298" s="265"/>
      <c r="AT298" s="266" t="s">
        <v>165</v>
      </c>
      <c r="AU298" s="266" t="s">
        <v>81</v>
      </c>
      <c r="AV298" s="13" t="s">
        <v>79</v>
      </c>
      <c r="AW298" s="13" t="s">
        <v>35</v>
      </c>
      <c r="AX298" s="13" t="s">
        <v>71</v>
      </c>
      <c r="AY298" s="266" t="s">
        <v>156</v>
      </c>
    </row>
    <row r="299" s="13" customFormat="1">
      <c r="B299" s="257"/>
      <c r="C299" s="258"/>
      <c r="D299" s="247" t="s">
        <v>165</v>
      </c>
      <c r="E299" s="259" t="s">
        <v>21</v>
      </c>
      <c r="F299" s="260" t="s">
        <v>1168</v>
      </c>
      <c r="G299" s="258"/>
      <c r="H299" s="259" t="s">
        <v>21</v>
      </c>
      <c r="I299" s="261"/>
      <c r="J299" s="258"/>
      <c r="K299" s="258"/>
      <c r="L299" s="262"/>
      <c r="M299" s="263"/>
      <c r="N299" s="264"/>
      <c r="O299" s="264"/>
      <c r="P299" s="264"/>
      <c r="Q299" s="264"/>
      <c r="R299" s="264"/>
      <c r="S299" s="264"/>
      <c r="T299" s="265"/>
      <c r="AT299" s="266" t="s">
        <v>165</v>
      </c>
      <c r="AU299" s="266" t="s">
        <v>81</v>
      </c>
      <c r="AV299" s="13" t="s">
        <v>79</v>
      </c>
      <c r="AW299" s="13" t="s">
        <v>35</v>
      </c>
      <c r="AX299" s="13" t="s">
        <v>71</v>
      </c>
      <c r="AY299" s="266" t="s">
        <v>156</v>
      </c>
    </row>
    <row r="300" s="13" customFormat="1">
      <c r="B300" s="257"/>
      <c r="C300" s="258"/>
      <c r="D300" s="247" t="s">
        <v>165</v>
      </c>
      <c r="E300" s="259" t="s">
        <v>21</v>
      </c>
      <c r="F300" s="260" t="s">
        <v>1169</v>
      </c>
      <c r="G300" s="258"/>
      <c r="H300" s="259" t="s">
        <v>21</v>
      </c>
      <c r="I300" s="261"/>
      <c r="J300" s="258"/>
      <c r="K300" s="258"/>
      <c r="L300" s="262"/>
      <c r="M300" s="263"/>
      <c r="N300" s="264"/>
      <c r="O300" s="264"/>
      <c r="P300" s="264"/>
      <c r="Q300" s="264"/>
      <c r="R300" s="264"/>
      <c r="S300" s="264"/>
      <c r="T300" s="265"/>
      <c r="AT300" s="266" t="s">
        <v>165</v>
      </c>
      <c r="AU300" s="266" t="s">
        <v>81</v>
      </c>
      <c r="AV300" s="13" t="s">
        <v>79</v>
      </c>
      <c r="AW300" s="13" t="s">
        <v>35</v>
      </c>
      <c r="AX300" s="13" t="s">
        <v>71</v>
      </c>
      <c r="AY300" s="266" t="s">
        <v>156</v>
      </c>
    </row>
    <row r="301" s="12" customFormat="1">
      <c r="B301" s="245"/>
      <c r="C301" s="246"/>
      <c r="D301" s="247" t="s">
        <v>165</v>
      </c>
      <c r="E301" s="248" t="s">
        <v>21</v>
      </c>
      <c r="F301" s="249" t="s">
        <v>79</v>
      </c>
      <c r="G301" s="246"/>
      <c r="H301" s="250">
        <v>1</v>
      </c>
      <c r="I301" s="251"/>
      <c r="J301" s="246"/>
      <c r="K301" s="246"/>
      <c r="L301" s="252"/>
      <c r="M301" s="253"/>
      <c r="N301" s="254"/>
      <c r="O301" s="254"/>
      <c r="P301" s="254"/>
      <c r="Q301" s="254"/>
      <c r="R301" s="254"/>
      <c r="S301" s="254"/>
      <c r="T301" s="255"/>
      <c r="AT301" s="256" t="s">
        <v>165</v>
      </c>
      <c r="AU301" s="256" t="s">
        <v>81</v>
      </c>
      <c r="AV301" s="12" t="s">
        <v>81</v>
      </c>
      <c r="AW301" s="12" t="s">
        <v>35</v>
      </c>
      <c r="AX301" s="12" t="s">
        <v>79</v>
      </c>
      <c r="AY301" s="256" t="s">
        <v>156</v>
      </c>
    </row>
    <row r="302" s="1" customFormat="1" ht="16.5" customHeight="1">
      <c r="B302" s="46"/>
      <c r="C302" s="233" t="s">
        <v>506</v>
      </c>
      <c r="D302" s="233" t="s">
        <v>159</v>
      </c>
      <c r="E302" s="234" t="s">
        <v>1170</v>
      </c>
      <c r="F302" s="235" t="s">
        <v>1171</v>
      </c>
      <c r="G302" s="236" t="s">
        <v>436</v>
      </c>
      <c r="H302" s="237">
        <v>1</v>
      </c>
      <c r="I302" s="238"/>
      <c r="J302" s="239">
        <f>ROUND(I302*H302,2)</f>
        <v>0</v>
      </c>
      <c r="K302" s="235" t="s">
        <v>163</v>
      </c>
      <c r="L302" s="72"/>
      <c r="M302" s="240" t="s">
        <v>21</v>
      </c>
      <c r="N302" s="241" t="s">
        <v>42</v>
      </c>
      <c r="O302" s="47"/>
      <c r="P302" s="242">
        <f>O302*H302</f>
        <v>0</v>
      </c>
      <c r="Q302" s="242">
        <v>0</v>
      </c>
      <c r="R302" s="242">
        <f>Q302*H302</f>
        <v>0</v>
      </c>
      <c r="S302" s="242">
        <v>0</v>
      </c>
      <c r="T302" s="243">
        <f>S302*H302</f>
        <v>0</v>
      </c>
      <c r="AR302" s="24" t="s">
        <v>164</v>
      </c>
      <c r="AT302" s="24" t="s">
        <v>159</v>
      </c>
      <c r="AU302" s="24" t="s">
        <v>81</v>
      </c>
      <c r="AY302" s="24" t="s">
        <v>156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24" t="s">
        <v>79</v>
      </c>
      <c r="BK302" s="244">
        <f>ROUND(I302*H302,2)</f>
        <v>0</v>
      </c>
      <c r="BL302" s="24" t="s">
        <v>164</v>
      </c>
      <c r="BM302" s="24" t="s">
        <v>503</v>
      </c>
    </row>
    <row r="303" s="13" customFormat="1">
      <c r="B303" s="257"/>
      <c r="C303" s="258"/>
      <c r="D303" s="247" t="s">
        <v>165</v>
      </c>
      <c r="E303" s="259" t="s">
        <v>21</v>
      </c>
      <c r="F303" s="260" t="s">
        <v>1162</v>
      </c>
      <c r="G303" s="258"/>
      <c r="H303" s="259" t="s">
        <v>21</v>
      </c>
      <c r="I303" s="261"/>
      <c r="J303" s="258"/>
      <c r="K303" s="258"/>
      <c r="L303" s="262"/>
      <c r="M303" s="263"/>
      <c r="N303" s="264"/>
      <c r="O303" s="264"/>
      <c r="P303" s="264"/>
      <c r="Q303" s="264"/>
      <c r="R303" s="264"/>
      <c r="S303" s="264"/>
      <c r="T303" s="265"/>
      <c r="AT303" s="266" t="s">
        <v>165</v>
      </c>
      <c r="AU303" s="266" t="s">
        <v>81</v>
      </c>
      <c r="AV303" s="13" t="s">
        <v>79</v>
      </c>
      <c r="AW303" s="13" t="s">
        <v>35</v>
      </c>
      <c r="AX303" s="13" t="s">
        <v>71</v>
      </c>
      <c r="AY303" s="266" t="s">
        <v>156</v>
      </c>
    </row>
    <row r="304" s="13" customFormat="1">
      <c r="B304" s="257"/>
      <c r="C304" s="258"/>
      <c r="D304" s="247" t="s">
        <v>165</v>
      </c>
      <c r="E304" s="259" t="s">
        <v>21</v>
      </c>
      <c r="F304" s="260" t="s">
        <v>735</v>
      </c>
      <c r="G304" s="258"/>
      <c r="H304" s="259" t="s">
        <v>21</v>
      </c>
      <c r="I304" s="261"/>
      <c r="J304" s="258"/>
      <c r="K304" s="258"/>
      <c r="L304" s="262"/>
      <c r="M304" s="263"/>
      <c r="N304" s="264"/>
      <c r="O304" s="264"/>
      <c r="P304" s="264"/>
      <c r="Q304" s="264"/>
      <c r="R304" s="264"/>
      <c r="S304" s="264"/>
      <c r="T304" s="265"/>
      <c r="AT304" s="266" t="s">
        <v>165</v>
      </c>
      <c r="AU304" s="266" t="s">
        <v>81</v>
      </c>
      <c r="AV304" s="13" t="s">
        <v>79</v>
      </c>
      <c r="AW304" s="13" t="s">
        <v>35</v>
      </c>
      <c r="AX304" s="13" t="s">
        <v>71</v>
      </c>
      <c r="AY304" s="266" t="s">
        <v>156</v>
      </c>
    </row>
    <row r="305" s="13" customFormat="1">
      <c r="B305" s="257"/>
      <c r="C305" s="258"/>
      <c r="D305" s="247" t="s">
        <v>165</v>
      </c>
      <c r="E305" s="259" t="s">
        <v>21</v>
      </c>
      <c r="F305" s="260" t="s">
        <v>1172</v>
      </c>
      <c r="G305" s="258"/>
      <c r="H305" s="259" t="s">
        <v>21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AT305" s="266" t="s">
        <v>165</v>
      </c>
      <c r="AU305" s="266" t="s">
        <v>81</v>
      </c>
      <c r="AV305" s="13" t="s">
        <v>79</v>
      </c>
      <c r="AW305" s="13" t="s">
        <v>35</v>
      </c>
      <c r="AX305" s="13" t="s">
        <v>71</v>
      </c>
      <c r="AY305" s="266" t="s">
        <v>156</v>
      </c>
    </row>
    <row r="306" s="13" customFormat="1">
      <c r="B306" s="257"/>
      <c r="C306" s="258"/>
      <c r="D306" s="247" t="s">
        <v>165</v>
      </c>
      <c r="E306" s="259" t="s">
        <v>21</v>
      </c>
      <c r="F306" s="260" t="s">
        <v>1173</v>
      </c>
      <c r="G306" s="258"/>
      <c r="H306" s="259" t="s">
        <v>21</v>
      </c>
      <c r="I306" s="261"/>
      <c r="J306" s="258"/>
      <c r="K306" s="258"/>
      <c r="L306" s="262"/>
      <c r="M306" s="263"/>
      <c r="N306" s="264"/>
      <c r="O306" s="264"/>
      <c r="P306" s="264"/>
      <c r="Q306" s="264"/>
      <c r="R306" s="264"/>
      <c r="S306" s="264"/>
      <c r="T306" s="265"/>
      <c r="AT306" s="266" t="s">
        <v>165</v>
      </c>
      <c r="AU306" s="266" t="s">
        <v>81</v>
      </c>
      <c r="AV306" s="13" t="s">
        <v>79</v>
      </c>
      <c r="AW306" s="13" t="s">
        <v>35</v>
      </c>
      <c r="AX306" s="13" t="s">
        <v>71</v>
      </c>
      <c r="AY306" s="266" t="s">
        <v>156</v>
      </c>
    </row>
    <row r="307" s="13" customFormat="1">
      <c r="B307" s="257"/>
      <c r="C307" s="258"/>
      <c r="D307" s="247" t="s">
        <v>165</v>
      </c>
      <c r="E307" s="259" t="s">
        <v>21</v>
      </c>
      <c r="F307" s="260" t="s">
        <v>1174</v>
      </c>
      <c r="G307" s="258"/>
      <c r="H307" s="259" t="s">
        <v>21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AT307" s="266" t="s">
        <v>165</v>
      </c>
      <c r="AU307" s="266" t="s">
        <v>81</v>
      </c>
      <c r="AV307" s="13" t="s">
        <v>79</v>
      </c>
      <c r="AW307" s="13" t="s">
        <v>35</v>
      </c>
      <c r="AX307" s="13" t="s">
        <v>71</v>
      </c>
      <c r="AY307" s="266" t="s">
        <v>156</v>
      </c>
    </row>
    <row r="308" s="12" customFormat="1">
      <c r="B308" s="245"/>
      <c r="C308" s="246"/>
      <c r="D308" s="247" t="s">
        <v>165</v>
      </c>
      <c r="E308" s="248" t="s">
        <v>21</v>
      </c>
      <c r="F308" s="249" t="s">
        <v>79</v>
      </c>
      <c r="G308" s="246"/>
      <c r="H308" s="250">
        <v>1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AT308" s="256" t="s">
        <v>165</v>
      </c>
      <c r="AU308" s="256" t="s">
        <v>81</v>
      </c>
      <c r="AV308" s="12" t="s">
        <v>81</v>
      </c>
      <c r="AW308" s="12" t="s">
        <v>35</v>
      </c>
      <c r="AX308" s="12" t="s">
        <v>79</v>
      </c>
      <c r="AY308" s="256" t="s">
        <v>156</v>
      </c>
    </row>
    <row r="309" s="1" customFormat="1" ht="16.5" customHeight="1">
      <c r="B309" s="46"/>
      <c r="C309" s="233" t="s">
        <v>277</v>
      </c>
      <c r="D309" s="233" t="s">
        <v>159</v>
      </c>
      <c r="E309" s="234" t="s">
        <v>1175</v>
      </c>
      <c r="F309" s="235" t="s">
        <v>1176</v>
      </c>
      <c r="G309" s="236" t="s">
        <v>436</v>
      </c>
      <c r="H309" s="237">
        <v>1</v>
      </c>
      <c r="I309" s="238"/>
      <c r="J309" s="239">
        <f>ROUND(I309*H309,2)</f>
        <v>0</v>
      </c>
      <c r="K309" s="235" t="s">
        <v>163</v>
      </c>
      <c r="L309" s="72"/>
      <c r="M309" s="240" t="s">
        <v>21</v>
      </c>
      <c r="N309" s="241" t="s">
        <v>42</v>
      </c>
      <c r="O309" s="47"/>
      <c r="P309" s="242">
        <f>O309*H309</f>
        <v>0</v>
      </c>
      <c r="Q309" s="242">
        <v>0</v>
      </c>
      <c r="R309" s="242">
        <f>Q309*H309</f>
        <v>0</v>
      </c>
      <c r="S309" s="242">
        <v>0</v>
      </c>
      <c r="T309" s="243">
        <f>S309*H309</f>
        <v>0</v>
      </c>
      <c r="AR309" s="24" t="s">
        <v>164</v>
      </c>
      <c r="AT309" s="24" t="s">
        <v>159</v>
      </c>
      <c r="AU309" s="24" t="s">
        <v>81</v>
      </c>
      <c r="AY309" s="24" t="s">
        <v>156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24" t="s">
        <v>79</v>
      </c>
      <c r="BK309" s="244">
        <f>ROUND(I309*H309,2)</f>
        <v>0</v>
      </c>
      <c r="BL309" s="24" t="s">
        <v>164</v>
      </c>
      <c r="BM309" s="24" t="s">
        <v>509</v>
      </c>
    </row>
    <row r="310" s="13" customFormat="1">
      <c r="B310" s="257"/>
      <c r="C310" s="258"/>
      <c r="D310" s="247" t="s">
        <v>165</v>
      </c>
      <c r="E310" s="259" t="s">
        <v>21</v>
      </c>
      <c r="F310" s="260" t="s">
        <v>1162</v>
      </c>
      <c r="G310" s="258"/>
      <c r="H310" s="259" t="s">
        <v>21</v>
      </c>
      <c r="I310" s="261"/>
      <c r="J310" s="258"/>
      <c r="K310" s="258"/>
      <c r="L310" s="262"/>
      <c r="M310" s="263"/>
      <c r="N310" s="264"/>
      <c r="O310" s="264"/>
      <c r="P310" s="264"/>
      <c r="Q310" s="264"/>
      <c r="R310" s="264"/>
      <c r="S310" s="264"/>
      <c r="T310" s="265"/>
      <c r="AT310" s="266" t="s">
        <v>165</v>
      </c>
      <c r="AU310" s="266" t="s">
        <v>81</v>
      </c>
      <c r="AV310" s="13" t="s">
        <v>79</v>
      </c>
      <c r="AW310" s="13" t="s">
        <v>35</v>
      </c>
      <c r="AX310" s="13" t="s">
        <v>71</v>
      </c>
      <c r="AY310" s="266" t="s">
        <v>156</v>
      </c>
    </row>
    <row r="311" s="13" customFormat="1">
      <c r="B311" s="257"/>
      <c r="C311" s="258"/>
      <c r="D311" s="247" t="s">
        <v>165</v>
      </c>
      <c r="E311" s="259" t="s">
        <v>21</v>
      </c>
      <c r="F311" s="260" t="s">
        <v>735</v>
      </c>
      <c r="G311" s="258"/>
      <c r="H311" s="259" t="s">
        <v>21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AT311" s="266" t="s">
        <v>165</v>
      </c>
      <c r="AU311" s="266" t="s">
        <v>81</v>
      </c>
      <c r="AV311" s="13" t="s">
        <v>79</v>
      </c>
      <c r="AW311" s="13" t="s">
        <v>35</v>
      </c>
      <c r="AX311" s="13" t="s">
        <v>71</v>
      </c>
      <c r="AY311" s="266" t="s">
        <v>156</v>
      </c>
    </row>
    <row r="312" s="13" customFormat="1">
      <c r="B312" s="257"/>
      <c r="C312" s="258"/>
      <c r="D312" s="247" t="s">
        <v>165</v>
      </c>
      <c r="E312" s="259" t="s">
        <v>21</v>
      </c>
      <c r="F312" s="260" t="s">
        <v>1177</v>
      </c>
      <c r="G312" s="258"/>
      <c r="H312" s="259" t="s">
        <v>21</v>
      </c>
      <c r="I312" s="261"/>
      <c r="J312" s="258"/>
      <c r="K312" s="258"/>
      <c r="L312" s="262"/>
      <c r="M312" s="263"/>
      <c r="N312" s="264"/>
      <c r="O312" s="264"/>
      <c r="P312" s="264"/>
      <c r="Q312" s="264"/>
      <c r="R312" s="264"/>
      <c r="S312" s="264"/>
      <c r="T312" s="265"/>
      <c r="AT312" s="266" t="s">
        <v>165</v>
      </c>
      <c r="AU312" s="266" t="s">
        <v>81</v>
      </c>
      <c r="AV312" s="13" t="s">
        <v>79</v>
      </c>
      <c r="AW312" s="13" t="s">
        <v>35</v>
      </c>
      <c r="AX312" s="13" t="s">
        <v>71</v>
      </c>
      <c r="AY312" s="266" t="s">
        <v>156</v>
      </c>
    </row>
    <row r="313" s="13" customFormat="1">
      <c r="B313" s="257"/>
      <c r="C313" s="258"/>
      <c r="D313" s="247" t="s">
        <v>165</v>
      </c>
      <c r="E313" s="259" t="s">
        <v>21</v>
      </c>
      <c r="F313" s="260" t="s">
        <v>1178</v>
      </c>
      <c r="G313" s="258"/>
      <c r="H313" s="259" t="s">
        <v>21</v>
      </c>
      <c r="I313" s="261"/>
      <c r="J313" s="258"/>
      <c r="K313" s="258"/>
      <c r="L313" s="262"/>
      <c r="M313" s="263"/>
      <c r="N313" s="264"/>
      <c r="O313" s="264"/>
      <c r="P313" s="264"/>
      <c r="Q313" s="264"/>
      <c r="R313" s="264"/>
      <c r="S313" s="264"/>
      <c r="T313" s="265"/>
      <c r="AT313" s="266" t="s">
        <v>165</v>
      </c>
      <c r="AU313" s="266" t="s">
        <v>81</v>
      </c>
      <c r="AV313" s="13" t="s">
        <v>79</v>
      </c>
      <c r="AW313" s="13" t="s">
        <v>35</v>
      </c>
      <c r="AX313" s="13" t="s">
        <v>71</v>
      </c>
      <c r="AY313" s="266" t="s">
        <v>156</v>
      </c>
    </row>
    <row r="314" s="12" customFormat="1">
      <c r="B314" s="245"/>
      <c r="C314" s="246"/>
      <c r="D314" s="247" t="s">
        <v>165</v>
      </c>
      <c r="E314" s="248" t="s">
        <v>21</v>
      </c>
      <c r="F314" s="249" t="s">
        <v>79</v>
      </c>
      <c r="G314" s="246"/>
      <c r="H314" s="250">
        <v>1</v>
      </c>
      <c r="I314" s="251"/>
      <c r="J314" s="246"/>
      <c r="K314" s="246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165</v>
      </c>
      <c r="AU314" s="256" t="s">
        <v>81</v>
      </c>
      <c r="AV314" s="12" t="s">
        <v>81</v>
      </c>
      <c r="AW314" s="12" t="s">
        <v>35</v>
      </c>
      <c r="AX314" s="12" t="s">
        <v>79</v>
      </c>
      <c r="AY314" s="256" t="s">
        <v>156</v>
      </c>
    </row>
    <row r="315" s="11" customFormat="1" ht="29.88" customHeight="1">
      <c r="B315" s="217"/>
      <c r="C315" s="218"/>
      <c r="D315" s="219" t="s">
        <v>70</v>
      </c>
      <c r="E315" s="231" t="s">
        <v>998</v>
      </c>
      <c r="F315" s="231" t="s">
        <v>999</v>
      </c>
      <c r="G315" s="218"/>
      <c r="H315" s="218"/>
      <c r="I315" s="221"/>
      <c r="J315" s="232">
        <f>BK315</f>
        <v>0</v>
      </c>
      <c r="K315" s="218"/>
      <c r="L315" s="223"/>
      <c r="M315" s="224"/>
      <c r="N315" s="225"/>
      <c r="O315" s="225"/>
      <c r="P315" s="226">
        <f>SUM(P316:P333)</f>
        <v>0</v>
      </c>
      <c r="Q315" s="225"/>
      <c r="R315" s="226">
        <f>SUM(R316:R333)</f>
        <v>0</v>
      </c>
      <c r="S315" s="225"/>
      <c r="T315" s="227">
        <f>SUM(T316:T333)</f>
        <v>0</v>
      </c>
      <c r="AR315" s="228" t="s">
        <v>79</v>
      </c>
      <c r="AT315" s="229" t="s">
        <v>70</v>
      </c>
      <c r="AU315" s="229" t="s">
        <v>79</v>
      </c>
      <c r="AY315" s="228" t="s">
        <v>156</v>
      </c>
      <c r="BK315" s="230">
        <f>SUM(BK316:BK333)</f>
        <v>0</v>
      </c>
    </row>
    <row r="316" s="1" customFormat="1" ht="16.5" customHeight="1">
      <c r="B316" s="46"/>
      <c r="C316" s="233" t="s">
        <v>515</v>
      </c>
      <c r="D316" s="233" t="s">
        <v>159</v>
      </c>
      <c r="E316" s="234" t="s">
        <v>1000</v>
      </c>
      <c r="F316" s="235" t="s">
        <v>1179</v>
      </c>
      <c r="G316" s="236" t="s">
        <v>436</v>
      </c>
      <c r="H316" s="237">
        <v>1</v>
      </c>
      <c r="I316" s="238"/>
      <c r="J316" s="239">
        <f>ROUND(I316*H316,2)</f>
        <v>0</v>
      </c>
      <c r="K316" s="235" t="s">
        <v>163</v>
      </c>
      <c r="L316" s="72"/>
      <c r="M316" s="240" t="s">
        <v>21</v>
      </c>
      <c r="N316" s="241" t="s">
        <v>42</v>
      </c>
      <c r="O316" s="47"/>
      <c r="P316" s="242">
        <f>O316*H316</f>
        <v>0</v>
      </c>
      <c r="Q316" s="242">
        <v>0</v>
      </c>
      <c r="R316" s="242">
        <f>Q316*H316</f>
        <v>0</v>
      </c>
      <c r="S316" s="242">
        <v>0</v>
      </c>
      <c r="T316" s="243">
        <f>S316*H316</f>
        <v>0</v>
      </c>
      <c r="AR316" s="24" t="s">
        <v>164</v>
      </c>
      <c r="AT316" s="24" t="s">
        <v>159</v>
      </c>
      <c r="AU316" s="24" t="s">
        <v>81</v>
      </c>
      <c r="AY316" s="24" t="s">
        <v>156</v>
      </c>
      <c r="BE316" s="244">
        <f>IF(N316="základní",J316,0)</f>
        <v>0</v>
      </c>
      <c r="BF316" s="244">
        <f>IF(N316="snížená",J316,0)</f>
        <v>0</v>
      </c>
      <c r="BG316" s="244">
        <f>IF(N316="zákl. přenesená",J316,0)</f>
        <v>0</v>
      </c>
      <c r="BH316" s="244">
        <f>IF(N316="sníž. přenesená",J316,0)</f>
        <v>0</v>
      </c>
      <c r="BI316" s="244">
        <f>IF(N316="nulová",J316,0)</f>
        <v>0</v>
      </c>
      <c r="BJ316" s="24" t="s">
        <v>79</v>
      </c>
      <c r="BK316" s="244">
        <f>ROUND(I316*H316,2)</f>
        <v>0</v>
      </c>
      <c r="BL316" s="24" t="s">
        <v>164</v>
      </c>
      <c r="BM316" s="24" t="s">
        <v>513</v>
      </c>
    </row>
    <row r="317" s="13" customFormat="1">
      <c r="B317" s="257"/>
      <c r="C317" s="258"/>
      <c r="D317" s="247" t="s">
        <v>165</v>
      </c>
      <c r="E317" s="259" t="s">
        <v>21</v>
      </c>
      <c r="F317" s="260" t="s">
        <v>1088</v>
      </c>
      <c r="G317" s="258"/>
      <c r="H317" s="259" t="s">
        <v>21</v>
      </c>
      <c r="I317" s="261"/>
      <c r="J317" s="258"/>
      <c r="K317" s="258"/>
      <c r="L317" s="262"/>
      <c r="M317" s="263"/>
      <c r="N317" s="264"/>
      <c r="O317" s="264"/>
      <c r="P317" s="264"/>
      <c r="Q317" s="264"/>
      <c r="R317" s="264"/>
      <c r="S317" s="264"/>
      <c r="T317" s="265"/>
      <c r="AT317" s="266" t="s">
        <v>165</v>
      </c>
      <c r="AU317" s="266" t="s">
        <v>81</v>
      </c>
      <c r="AV317" s="13" t="s">
        <v>79</v>
      </c>
      <c r="AW317" s="13" t="s">
        <v>35</v>
      </c>
      <c r="AX317" s="13" t="s">
        <v>71</v>
      </c>
      <c r="AY317" s="266" t="s">
        <v>156</v>
      </c>
    </row>
    <row r="318" s="13" customFormat="1">
      <c r="B318" s="257"/>
      <c r="C318" s="258"/>
      <c r="D318" s="247" t="s">
        <v>165</v>
      </c>
      <c r="E318" s="259" t="s">
        <v>21</v>
      </c>
      <c r="F318" s="260" t="s">
        <v>768</v>
      </c>
      <c r="G318" s="258"/>
      <c r="H318" s="259" t="s">
        <v>21</v>
      </c>
      <c r="I318" s="261"/>
      <c r="J318" s="258"/>
      <c r="K318" s="258"/>
      <c r="L318" s="262"/>
      <c r="M318" s="263"/>
      <c r="N318" s="264"/>
      <c r="O318" s="264"/>
      <c r="P318" s="264"/>
      <c r="Q318" s="264"/>
      <c r="R318" s="264"/>
      <c r="S318" s="264"/>
      <c r="T318" s="265"/>
      <c r="AT318" s="266" t="s">
        <v>165</v>
      </c>
      <c r="AU318" s="266" t="s">
        <v>81</v>
      </c>
      <c r="AV318" s="13" t="s">
        <v>79</v>
      </c>
      <c r="AW318" s="13" t="s">
        <v>35</v>
      </c>
      <c r="AX318" s="13" t="s">
        <v>71</v>
      </c>
      <c r="AY318" s="266" t="s">
        <v>156</v>
      </c>
    </row>
    <row r="319" s="13" customFormat="1">
      <c r="B319" s="257"/>
      <c r="C319" s="258"/>
      <c r="D319" s="247" t="s">
        <v>165</v>
      </c>
      <c r="E319" s="259" t="s">
        <v>21</v>
      </c>
      <c r="F319" s="260" t="s">
        <v>735</v>
      </c>
      <c r="G319" s="258"/>
      <c r="H319" s="259" t="s">
        <v>21</v>
      </c>
      <c r="I319" s="261"/>
      <c r="J319" s="258"/>
      <c r="K319" s="258"/>
      <c r="L319" s="262"/>
      <c r="M319" s="263"/>
      <c r="N319" s="264"/>
      <c r="O319" s="264"/>
      <c r="P319" s="264"/>
      <c r="Q319" s="264"/>
      <c r="R319" s="264"/>
      <c r="S319" s="264"/>
      <c r="T319" s="265"/>
      <c r="AT319" s="266" t="s">
        <v>165</v>
      </c>
      <c r="AU319" s="266" t="s">
        <v>81</v>
      </c>
      <c r="AV319" s="13" t="s">
        <v>79</v>
      </c>
      <c r="AW319" s="13" t="s">
        <v>35</v>
      </c>
      <c r="AX319" s="13" t="s">
        <v>71</v>
      </c>
      <c r="AY319" s="266" t="s">
        <v>156</v>
      </c>
    </row>
    <row r="320" s="13" customFormat="1">
      <c r="B320" s="257"/>
      <c r="C320" s="258"/>
      <c r="D320" s="247" t="s">
        <v>165</v>
      </c>
      <c r="E320" s="259" t="s">
        <v>21</v>
      </c>
      <c r="F320" s="260" t="s">
        <v>1180</v>
      </c>
      <c r="G320" s="258"/>
      <c r="H320" s="259" t="s">
        <v>21</v>
      </c>
      <c r="I320" s="261"/>
      <c r="J320" s="258"/>
      <c r="K320" s="258"/>
      <c r="L320" s="262"/>
      <c r="M320" s="263"/>
      <c r="N320" s="264"/>
      <c r="O320" s="264"/>
      <c r="P320" s="264"/>
      <c r="Q320" s="264"/>
      <c r="R320" s="264"/>
      <c r="S320" s="264"/>
      <c r="T320" s="265"/>
      <c r="AT320" s="266" t="s">
        <v>165</v>
      </c>
      <c r="AU320" s="266" t="s">
        <v>81</v>
      </c>
      <c r="AV320" s="13" t="s">
        <v>79</v>
      </c>
      <c r="AW320" s="13" t="s">
        <v>35</v>
      </c>
      <c r="AX320" s="13" t="s">
        <v>71</v>
      </c>
      <c r="AY320" s="266" t="s">
        <v>156</v>
      </c>
    </row>
    <row r="321" s="13" customFormat="1">
      <c r="B321" s="257"/>
      <c r="C321" s="258"/>
      <c r="D321" s="247" t="s">
        <v>165</v>
      </c>
      <c r="E321" s="259" t="s">
        <v>21</v>
      </c>
      <c r="F321" s="260" t="s">
        <v>1004</v>
      </c>
      <c r="G321" s="258"/>
      <c r="H321" s="259" t="s">
        <v>21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AT321" s="266" t="s">
        <v>165</v>
      </c>
      <c r="AU321" s="266" t="s">
        <v>81</v>
      </c>
      <c r="AV321" s="13" t="s">
        <v>79</v>
      </c>
      <c r="AW321" s="13" t="s">
        <v>35</v>
      </c>
      <c r="AX321" s="13" t="s">
        <v>71</v>
      </c>
      <c r="AY321" s="266" t="s">
        <v>156</v>
      </c>
    </row>
    <row r="322" s="13" customFormat="1">
      <c r="B322" s="257"/>
      <c r="C322" s="258"/>
      <c r="D322" s="247" t="s">
        <v>165</v>
      </c>
      <c r="E322" s="259" t="s">
        <v>21</v>
      </c>
      <c r="F322" s="260" t="s">
        <v>1181</v>
      </c>
      <c r="G322" s="258"/>
      <c r="H322" s="259" t="s">
        <v>21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AT322" s="266" t="s">
        <v>165</v>
      </c>
      <c r="AU322" s="266" t="s">
        <v>81</v>
      </c>
      <c r="AV322" s="13" t="s">
        <v>79</v>
      </c>
      <c r="AW322" s="13" t="s">
        <v>35</v>
      </c>
      <c r="AX322" s="13" t="s">
        <v>71</v>
      </c>
      <c r="AY322" s="266" t="s">
        <v>156</v>
      </c>
    </row>
    <row r="323" s="13" customFormat="1">
      <c r="B323" s="257"/>
      <c r="C323" s="258"/>
      <c r="D323" s="247" t="s">
        <v>165</v>
      </c>
      <c r="E323" s="259" t="s">
        <v>21</v>
      </c>
      <c r="F323" s="260" t="s">
        <v>1182</v>
      </c>
      <c r="G323" s="258"/>
      <c r="H323" s="259" t="s">
        <v>21</v>
      </c>
      <c r="I323" s="261"/>
      <c r="J323" s="258"/>
      <c r="K323" s="258"/>
      <c r="L323" s="262"/>
      <c r="M323" s="263"/>
      <c r="N323" s="264"/>
      <c r="O323" s="264"/>
      <c r="P323" s="264"/>
      <c r="Q323" s="264"/>
      <c r="R323" s="264"/>
      <c r="S323" s="264"/>
      <c r="T323" s="265"/>
      <c r="AT323" s="266" t="s">
        <v>165</v>
      </c>
      <c r="AU323" s="266" t="s">
        <v>81</v>
      </c>
      <c r="AV323" s="13" t="s">
        <v>79</v>
      </c>
      <c r="AW323" s="13" t="s">
        <v>35</v>
      </c>
      <c r="AX323" s="13" t="s">
        <v>71</v>
      </c>
      <c r="AY323" s="266" t="s">
        <v>156</v>
      </c>
    </row>
    <row r="324" s="13" customFormat="1">
      <c r="B324" s="257"/>
      <c r="C324" s="258"/>
      <c r="D324" s="247" t="s">
        <v>165</v>
      </c>
      <c r="E324" s="259" t="s">
        <v>21</v>
      </c>
      <c r="F324" s="260" t="s">
        <v>1183</v>
      </c>
      <c r="G324" s="258"/>
      <c r="H324" s="259" t="s">
        <v>21</v>
      </c>
      <c r="I324" s="261"/>
      <c r="J324" s="258"/>
      <c r="K324" s="258"/>
      <c r="L324" s="262"/>
      <c r="M324" s="263"/>
      <c r="N324" s="264"/>
      <c r="O324" s="264"/>
      <c r="P324" s="264"/>
      <c r="Q324" s="264"/>
      <c r="R324" s="264"/>
      <c r="S324" s="264"/>
      <c r="T324" s="265"/>
      <c r="AT324" s="266" t="s">
        <v>165</v>
      </c>
      <c r="AU324" s="266" t="s">
        <v>81</v>
      </c>
      <c r="AV324" s="13" t="s">
        <v>79</v>
      </c>
      <c r="AW324" s="13" t="s">
        <v>35</v>
      </c>
      <c r="AX324" s="13" t="s">
        <v>71</v>
      </c>
      <c r="AY324" s="266" t="s">
        <v>156</v>
      </c>
    </row>
    <row r="325" s="12" customFormat="1">
      <c r="B325" s="245"/>
      <c r="C325" s="246"/>
      <c r="D325" s="247" t="s">
        <v>165</v>
      </c>
      <c r="E325" s="248" t="s">
        <v>21</v>
      </c>
      <c r="F325" s="249" t="s">
        <v>79</v>
      </c>
      <c r="G325" s="246"/>
      <c r="H325" s="250">
        <v>1</v>
      </c>
      <c r="I325" s="251"/>
      <c r="J325" s="246"/>
      <c r="K325" s="246"/>
      <c r="L325" s="252"/>
      <c r="M325" s="253"/>
      <c r="N325" s="254"/>
      <c r="O325" s="254"/>
      <c r="P325" s="254"/>
      <c r="Q325" s="254"/>
      <c r="R325" s="254"/>
      <c r="S325" s="254"/>
      <c r="T325" s="255"/>
      <c r="AT325" s="256" t="s">
        <v>165</v>
      </c>
      <c r="AU325" s="256" t="s">
        <v>81</v>
      </c>
      <c r="AV325" s="12" t="s">
        <v>81</v>
      </c>
      <c r="AW325" s="12" t="s">
        <v>35</v>
      </c>
      <c r="AX325" s="12" t="s">
        <v>79</v>
      </c>
      <c r="AY325" s="256" t="s">
        <v>156</v>
      </c>
    </row>
    <row r="326" s="1" customFormat="1" ht="16.5" customHeight="1">
      <c r="B326" s="46"/>
      <c r="C326" s="233" t="s">
        <v>284</v>
      </c>
      <c r="D326" s="233" t="s">
        <v>159</v>
      </c>
      <c r="E326" s="234" t="s">
        <v>1184</v>
      </c>
      <c r="F326" s="235" t="s">
        <v>1185</v>
      </c>
      <c r="G326" s="236" t="s">
        <v>436</v>
      </c>
      <c r="H326" s="237">
        <v>14</v>
      </c>
      <c r="I326" s="238"/>
      <c r="J326" s="239">
        <f>ROUND(I326*H326,2)</f>
        <v>0</v>
      </c>
      <c r="K326" s="235" t="s">
        <v>163</v>
      </c>
      <c r="L326" s="72"/>
      <c r="M326" s="240" t="s">
        <v>21</v>
      </c>
      <c r="N326" s="241" t="s">
        <v>42</v>
      </c>
      <c r="O326" s="47"/>
      <c r="P326" s="242">
        <f>O326*H326</f>
        <v>0</v>
      </c>
      <c r="Q326" s="242">
        <v>0</v>
      </c>
      <c r="R326" s="242">
        <f>Q326*H326</f>
        <v>0</v>
      </c>
      <c r="S326" s="242">
        <v>0</v>
      </c>
      <c r="T326" s="243">
        <f>S326*H326</f>
        <v>0</v>
      </c>
      <c r="AR326" s="24" t="s">
        <v>164</v>
      </c>
      <c r="AT326" s="24" t="s">
        <v>159</v>
      </c>
      <c r="AU326" s="24" t="s">
        <v>81</v>
      </c>
      <c r="AY326" s="24" t="s">
        <v>156</v>
      </c>
      <c r="BE326" s="244">
        <f>IF(N326="základní",J326,0)</f>
        <v>0</v>
      </c>
      <c r="BF326" s="244">
        <f>IF(N326="snížená",J326,0)</f>
        <v>0</v>
      </c>
      <c r="BG326" s="244">
        <f>IF(N326="zákl. přenesená",J326,0)</f>
        <v>0</v>
      </c>
      <c r="BH326" s="244">
        <f>IF(N326="sníž. přenesená",J326,0)</f>
        <v>0</v>
      </c>
      <c r="BI326" s="244">
        <f>IF(N326="nulová",J326,0)</f>
        <v>0</v>
      </c>
      <c r="BJ326" s="24" t="s">
        <v>79</v>
      </c>
      <c r="BK326" s="244">
        <f>ROUND(I326*H326,2)</f>
        <v>0</v>
      </c>
      <c r="BL326" s="24" t="s">
        <v>164</v>
      </c>
      <c r="BM326" s="24" t="s">
        <v>518</v>
      </c>
    </row>
    <row r="327" s="13" customFormat="1">
      <c r="B327" s="257"/>
      <c r="C327" s="258"/>
      <c r="D327" s="247" t="s">
        <v>165</v>
      </c>
      <c r="E327" s="259" t="s">
        <v>21</v>
      </c>
      <c r="F327" s="260" t="s">
        <v>1088</v>
      </c>
      <c r="G327" s="258"/>
      <c r="H327" s="259" t="s">
        <v>21</v>
      </c>
      <c r="I327" s="261"/>
      <c r="J327" s="258"/>
      <c r="K327" s="258"/>
      <c r="L327" s="262"/>
      <c r="M327" s="263"/>
      <c r="N327" s="264"/>
      <c r="O327" s="264"/>
      <c r="P327" s="264"/>
      <c r="Q327" s="264"/>
      <c r="R327" s="264"/>
      <c r="S327" s="264"/>
      <c r="T327" s="265"/>
      <c r="AT327" s="266" t="s">
        <v>165</v>
      </c>
      <c r="AU327" s="266" t="s">
        <v>81</v>
      </c>
      <c r="AV327" s="13" t="s">
        <v>79</v>
      </c>
      <c r="AW327" s="13" t="s">
        <v>35</v>
      </c>
      <c r="AX327" s="13" t="s">
        <v>71</v>
      </c>
      <c r="AY327" s="266" t="s">
        <v>156</v>
      </c>
    </row>
    <row r="328" s="13" customFormat="1">
      <c r="B328" s="257"/>
      <c r="C328" s="258"/>
      <c r="D328" s="247" t="s">
        <v>165</v>
      </c>
      <c r="E328" s="259" t="s">
        <v>21</v>
      </c>
      <c r="F328" s="260" t="s">
        <v>768</v>
      </c>
      <c r="G328" s="258"/>
      <c r="H328" s="259" t="s">
        <v>21</v>
      </c>
      <c r="I328" s="261"/>
      <c r="J328" s="258"/>
      <c r="K328" s="258"/>
      <c r="L328" s="262"/>
      <c r="M328" s="263"/>
      <c r="N328" s="264"/>
      <c r="O328" s="264"/>
      <c r="P328" s="264"/>
      <c r="Q328" s="264"/>
      <c r="R328" s="264"/>
      <c r="S328" s="264"/>
      <c r="T328" s="265"/>
      <c r="AT328" s="266" t="s">
        <v>165</v>
      </c>
      <c r="AU328" s="266" t="s">
        <v>81</v>
      </c>
      <c r="AV328" s="13" t="s">
        <v>79</v>
      </c>
      <c r="AW328" s="13" t="s">
        <v>35</v>
      </c>
      <c r="AX328" s="13" t="s">
        <v>71</v>
      </c>
      <c r="AY328" s="266" t="s">
        <v>156</v>
      </c>
    </row>
    <row r="329" s="13" customFormat="1">
      <c r="B329" s="257"/>
      <c r="C329" s="258"/>
      <c r="D329" s="247" t="s">
        <v>165</v>
      </c>
      <c r="E329" s="259" t="s">
        <v>21</v>
      </c>
      <c r="F329" s="260" t="s">
        <v>735</v>
      </c>
      <c r="G329" s="258"/>
      <c r="H329" s="259" t="s">
        <v>21</v>
      </c>
      <c r="I329" s="261"/>
      <c r="J329" s="258"/>
      <c r="K329" s="258"/>
      <c r="L329" s="262"/>
      <c r="M329" s="263"/>
      <c r="N329" s="264"/>
      <c r="O329" s="264"/>
      <c r="P329" s="264"/>
      <c r="Q329" s="264"/>
      <c r="R329" s="264"/>
      <c r="S329" s="264"/>
      <c r="T329" s="265"/>
      <c r="AT329" s="266" t="s">
        <v>165</v>
      </c>
      <c r="AU329" s="266" t="s">
        <v>81</v>
      </c>
      <c r="AV329" s="13" t="s">
        <v>79</v>
      </c>
      <c r="AW329" s="13" t="s">
        <v>35</v>
      </c>
      <c r="AX329" s="13" t="s">
        <v>71</v>
      </c>
      <c r="AY329" s="266" t="s">
        <v>156</v>
      </c>
    </row>
    <row r="330" s="13" customFormat="1">
      <c r="B330" s="257"/>
      <c r="C330" s="258"/>
      <c r="D330" s="247" t="s">
        <v>165</v>
      </c>
      <c r="E330" s="259" t="s">
        <v>21</v>
      </c>
      <c r="F330" s="260" t="s">
        <v>1186</v>
      </c>
      <c r="G330" s="258"/>
      <c r="H330" s="259" t="s">
        <v>21</v>
      </c>
      <c r="I330" s="261"/>
      <c r="J330" s="258"/>
      <c r="K330" s="258"/>
      <c r="L330" s="262"/>
      <c r="M330" s="263"/>
      <c r="N330" s="264"/>
      <c r="O330" s="264"/>
      <c r="P330" s="264"/>
      <c r="Q330" s="264"/>
      <c r="R330" s="264"/>
      <c r="S330" s="264"/>
      <c r="T330" s="265"/>
      <c r="AT330" s="266" t="s">
        <v>165</v>
      </c>
      <c r="AU330" s="266" t="s">
        <v>81</v>
      </c>
      <c r="AV330" s="13" t="s">
        <v>79</v>
      </c>
      <c r="AW330" s="13" t="s">
        <v>35</v>
      </c>
      <c r="AX330" s="13" t="s">
        <v>71</v>
      </c>
      <c r="AY330" s="266" t="s">
        <v>156</v>
      </c>
    </row>
    <row r="331" s="13" customFormat="1">
      <c r="B331" s="257"/>
      <c r="C331" s="258"/>
      <c r="D331" s="247" t="s">
        <v>165</v>
      </c>
      <c r="E331" s="259" t="s">
        <v>21</v>
      </c>
      <c r="F331" s="260" t="s">
        <v>1187</v>
      </c>
      <c r="G331" s="258"/>
      <c r="H331" s="259" t="s">
        <v>21</v>
      </c>
      <c r="I331" s="261"/>
      <c r="J331" s="258"/>
      <c r="K331" s="258"/>
      <c r="L331" s="262"/>
      <c r="M331" s="263"/>
      <c r="N331" s="264"/>
      <c r="O331" s="264"/>
      <c r="P331" s="264"/>
      <c r="Q331" s="264"/>
      <c r="R331" s="264"/>
      <c r="S331" s="264"/>
      <c r="T331" s="265"/>
      <c r="AT331" s="266" t="s">
        <v>165</v>
      </c>
      <c r="AU331" s="266" t="s">
        <v>81</v>
      </c>
      <c r="AV331" s="13" t="s">
        <v>79</v>
      </c>
      <c r="AW331" s="13" t="s">
        <v>35</v>
      </c>
      <c r="AX331" s="13" t="s">
        <v>71</v>
      </c>
      <c r="AY331" s="266" t="s">
        <v>156</v>
      </c>
    </row>
    <row r="332" s="13" customFormat="1">
      <c r="B332" s="257"/>
      <c r="C332" s="258"/>
      <c r="D332" s="247" t="s">
        <v>165</v>
      </c>
      <c r="E332" s="259" t="s">
        <v>21</v>
      </c>
      <c r="F332" s="260" t="s">
        <v>1188</v>
      </c>
      <c r="G332" s="258"/>
      <c r="H332" s="259" t="s">
        <v>21</v>
      </c>
      <c r="I332" s="261"/>
      <c r="J332" s="258"/>
      <c r="K332" s="258"/>
      <c r="L332" s="262"/>
      <c r="M332" s="263"/>
      <c r="N332" s="264"/>
      <c r="O332" s="264"/>
      <c r="P332" s="264"/>
      <c r="Q332" s="264"/>
      <c r="R332" s="264"/>
      <c r="S332" s="264"/>
      <c r="T332" s="265"/>
      <c r="AT332" s="266" t="s">
        <v>165</v>
      </c>
      <c r="AU332" s="266" t="s">
        <v>81</v>
      </c>
      <c r="AV332" s="13" t="s">
        <v>79</v>
      </c>
      <c r="AW332" s="13" t="s">
        <v>35</v>
      </c>
      <c r="AX332" s="13" t="s">
        <v>71</v>
      </c>
      <c r="AY332" s="266" t="s">
        <v>156</v>
      </c>
    </row>
    <row r="333" s="12" customFormat="1">
      <c r="B333" s="245"/>
      <c r="C333" s="246"/>
      <c r="D333" s="247" t="s">
        <v>165</v>
      </c>
      <c r="E333" s="248" t="s">
        <v>21</v>
      </c>
      <c r="F333" s="249" t="s">
        <v>193</v>
      </c>
      <c r="G333" s="246"/>
      <c r="H333" s="250">
        <v>14</v>
      </c>
      <c r="I333" s="251"/>
      <c r="J333" s="246"/>
      <c r="K333" s="246"/>
      <c r="L333" s="252"/>
      <c r="M333" s="253"/>
      <c r="N333" s="254"/>
      <c r="O333" s="254"/>
      <c r="P333" s="254"/>
      <c r="Q333" s="254"/>
      <c r="R333" s="254"/>
      <c r="S333" s="254"/>
      <c r="T333" s="255"/>
      <c r="AT333" s="256" t="s">
        <v>165</v>
      </c>
      <c r="AU333" s="256" t="s">
        <v>81</v>
      </c>
      <c r="AV333" s="12" t="s">
        <v>81</v>
      </c>
      <c r="AW333" s="12" t="s">
        <v>35</v>
      </c>
      <c r="AX333" s="12" t="s">
        <v>79</v>
      </c>
      <c r="AY333" s="256" t="s">
        <v>156</v>
      </c>
    </row>
    <row r="334" s="11" customFormat="1" ht="29.88" customHeight="1">
      <c r="B334" s="217"/>
      <c r="C334" s="218"/>
      <c r="D334" s="219" t="s">
        <v>70</v>
      </c>
      <c r="E334" s="231" t="s">
        <v>1189</v>
      </c>
      <c r="F334" s="231" t="s">
        <v>1190</v>
      </c>
      <c r="G334" s="218"/>
      <c r="H334" s="218"/>
      <c r="I334" s="221"/>
      <c r="J334" s="232">
        <f>BK334</f>
        <v>0</v>
      </c>
      <c r="K334" s="218"/>
      <c r="L334" s="223"/>
      <c r="M334" s="224"/>
      <c r="N334" s="225"/>
      <c r="O334" s="225"/>
      <c r="P334" s="226">
        <f>SUM(P335:P351)</f>
        <v>0</v>
      </c>
      <c r="Q334" s="225"/>
      <c r="R334" s="226">
        <f>SUM(R335:R351)</f>
        <v>0</v>
      </c>
      <c r="S334" s="225"/>
      <c r="T334" s="227">
        <f>SUM(T335:T351)</f>
        <v>0</v>
      </c>
      <c r="AR334" s="228" t="s">
        <v>79</v>
      </c>
      <c r="AT334" s="229" t="s">
        <v>70</v>
      </c>
      <c r="AU334" s="229" t="s">
        <v>79</v>
      </c>
      <c r="AY334" s="228" t="s">
        <v>156</v>
      </c>
      <c r="BK334" s="230">
        <f>SUM(BK335:BK351)</f>
        <v>0</v>
      </c>
    </row>
    <row r="335" s="1" customFormat="1" ht="16.5" customHeight="1">
      <c r="B335" s="46"/>
      <c r="C335" s="233" t="s">
        <v>428</v>
      </c>
      <c r="D335" s="233" t="s">
        <v>159</v>
      </c>
      <c r="E335" s="234" t="s">
        <v>1191</v>
      </c>
      <c r="F335" s="235" t="s">
        <v>1192</v>
      </c>
      <c r="G335" s="236" t="s">
        <v>351</v>
      </c>
      <c r="H335" s="237">
        <v>12.199999999999999</v>
      </c>
      <c r="I335" s="238"/>
      <c r="J335" s="239">
        <f>ROUND(I335*H335,2)</f>
        <v>0</v>
      </c>
      <c r="K335" s="235" t="s">
        <v>163</v>
      </c>
      <c r="L335" s="72"/>
      <c r="M335" s="240" t="s">
        <v>21</v>
      </c>
      <c r="N335" s="241" t="s">
        <v>42</v>
      </c>
      <c r="O335" s="47"/>
      <c r="P335" s="242">
        <f>O335*H335</f>
        <v>0</v>
      </c>
      <c r="Q335" s="242">
        <v>0</v>
      </c>
      <c r="R335" s="242">
        <f>Q335*H335</f>
        <v>0</v>
      </c>
      <c r="S335" s="242">
        <v>0</v>
      </c>
      <c r="T335" s="243">
        <f>S335*H335</f>
        <v>0</v>
      </c>
      <c r="AR335" s="24" t="s">
        <v>164</v>
      </c>
      <c r="AT335" s="24" t="s">
        <v>159</v>
      </c>
      <c r="AU335" s="24" t="s">
        <v>81</v>
      </c>
      <c r="AY335" s="24" t="s">
        <v>156</v>
      </c>
      <c r="BE335" s="244">
        <f>IF(N335="základní",J335,0)</f>
        <v>0</v>
      </c>
      <c r="BF335" s="244">
        <f>IF(N335="snížená",J335,0)</f>
        <v>0</v>
      </c>
      <c r="BG335" s="244">
        <f>IF(N335="zákl. přenesená",J335,0)</f>
        <v>0</v>
      </c>
      <c r="BH335" s="244">
        <f>IF(N335="sníž. přenesená",J335,0)</f>
        <v>0</v>
      </c>
      <c r="BI335" s="244">
        <f>IF(N335="nulová",J335,0)</f>
        <v>0</v>
      </c>
      <c r="BJ335" s="24" t="s">
        <v>79</v>
      </c>
      <c r="BK335" s="244">
        <f>ROUND(I335*H335,2)</f>
        <v>0</v>
      </c>
      <c r="BL335" s="24" t="s">
        <v>164</v>
      </c>
      <c r="BM335" s="24" t="s">
        <v>521</v>
      </c>
    </row>
    <row r="336" s="13" customFormat="1">
      <c r="B336" s="257"/>
      <c r="C336" s="258"/>
      <c r="D336" s="247" t="s">
        <v>165</v>
      </c>
      <c r="E336" s="259" t="s">
        <v>21</v>
      </c>
      <c r="F336" s="260" t="s">
        <v>768</v>
      </c>
      <c r="G336" s="258"/>
      <c r="H336" s="259" t="s">
        <v>21</v>
      </c>
      <c r="I336" s="261"/>
      <c r="J336" s="258"/>
      <c r="K336" s="258"/>
      <c r="L336" s="262"/>
      <c r="M336" s="263"/>
      <c r="N336" s="264"/>
      <c r="O336" s="264"/>
      <c r="P336" s="264"/>
      <c r="Q336" s="264"/>
      <c r="R336" s="264"/>
      <c r="S336" s="264"/>
      <c r="T336" s="265"/>
      <c r="AT336" s="266" t="s">
        <v>165</v>
      </c>
      <c r="AU336" s="266" t="s">
        <v>81</v>
      </c>
      <c r="AV336" s="13" t="s">
        <v>79</v>
      </c>
      <c r="AW336" s="13" t="s">
        <v>35</v>
      </c>
      <c r="AX336" s="13" t="s">
        <v>71</v>
      </c>
      <c r="AY336" s="266" t="s">
        <v>156</v>
      </c>
    </row>
    <row r="337" s="13" customFormat="1">
      <c r="B337" s="257"/>
      <c r="C337" s="258"/>
      <c r="D337" s="247" t="s">
        <v>165</v>
      </c>
      <c r="E337" s="259" t="s">
        <v>21</v>
      </c>
      <c r="F337" s="260" t="s">
        <v>735</v>
      </c>
      <c r="G337" s="258"/>
      <c r="H337" s="259" t="s">
        <v>21</v>
      </c>
      <c r="I337" s="261"/>
      <c r="J337" s="258"/>
      <c r="K337" s="258"/>
      <c r="L337" s="262"/>
      <c r="M337" s="263"/>
      <c r="N337" s="264"/>
      <c r="O337" s="264"/>
      <c r="P337" s="264"/>
      <c r="Q337" s="264"/>
      <c r="R337" s="264"/>
      <c r="S337" s="264"/>
      <c r="T337" s="265"/>
      <c r="AT337" s="266" t="s">
        <v>165</v>
      </c>
      <c r="AU337" s="266" t="s">
        <v>81</v>
      </c>
      <c r="AV337" s="13" t="s">
        <v>79</v>
      </c>
      <c r="AW337" s="13" t="s">
        <v>35</v>
      </c>
      <c r="AX337" s="13" t="s">
        <v>71</v>
      </c>
      <c r="AY337" s="266" t="s">
        <v>156</v>
      </c>
    </row>
    <row r="338" s="13" customFormat="1">
      <c r="B338" s="257"/>
      <c r="C338" s="258"/>
      <c r="D338" s="247" t="s">
        <v>165</v>
      </c>
      <c r="E338" s="259" t="s">
        <v>21</v>
      </c>
      <c r="F338" s="260" t="s">
        <v>1193</v>
      </c>
      <c r="G338" s="258"/>
      <c r="H338" s="259" t="s">
        <v>21</v>
      </c>
      <c r="I338" s="261"/>
      <c r="J338" s="258"/>
      <c r="K338" s="258"/>
      <c r="L338" s="262"/>
      <c r="M338" s="263"/>
      <c r="N338" s="264"/>
      <c r="O338" s="264"/>
      <c r="P338" s="264"/>
      <c r="Q338" s="264"/>
      <c r="R338" s="264"/>
      <c r="S338" s="264"/>
      <c r="T338" s="265"/>
      <c r="AT338" s="266" t="s">
        <v>165</v>
      </c>
      <c r="AU338" s="266" t="s">
        <v>81</v>
      </c>
      <c r="AV338" s="13" t="s">
        <v>79</v>
      </c>
      <c r="AW338" s="13" t="s">
        <v>35</v>
      </c>
      <c r="AX338" s="13" t="s">
        <v>71</v>
      </c>
      <c r="AY338" s="266" t="s">
        <v>156</v>
      </c>
    </row>
    <row r="339" s="13" customFormat="1">
      <c r="B339" s="257"/>
      <c r="C339" s="258"/>
      <c r="D339" s="247" t="s">
        <v>165</v>
      </c>
      <c r="E339" s="259" t="s">
        <v>21</v>
      </c>
      <c r="F339" s="260" t="s">
        <v>1194</v>
      </c>
      <c r="G339" s="258"/>
      <c r="H339" s="259" t="s">
        <v>21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AT339" s="266" t="s">
        <v>165</v>
      </c>
      <c r="AU339" s="266" t="s">
        <v>81</v>
      </c>
      <c r="AV339" s="13" t="s">
        <v>79</v>
      </c>
      <c r="AW339" s="13" t="s">
        <v>35</v>
      </c>
      <c r="AX339" s="13" t="s">
        <v>71</v>
      </c>
      <c r="AY339" s="266" t="s">
        <v>156</v>
      </c>
    </row>
    <row r="340" s="13" customFormat="1">
      <c r="B340" s="257"/>
      <c r="C340" s="258"/>
      <c r="D340" s="247" t="s">
        <v>165</v>
      </c>
      <c r="E340" s="259" t="s">
        <v>21</v>
      </c>
      <c r="F340" s="260" t="s">
        <v>1195</v>
      </c>
      <c r="G340" s="258"/>
      <c r="H340" s="259" t="s">
        <v>21</v>
      </c>
      <c r="I340" s="261"/>
      <c r="J340" s="258"/>
      <c r="K340" s="258"/>
      <c r="L340" s="262"/>
      <c r="M340" s="263"/>
      <c r="N340" s="264"/>
      <c r="O340" s="264"/>
      <c r="P340" s="264"/>
      <c r="Q340" s="264"/>
      <c r="R340" s="264"/>
      <c r="S340" s="264"/>
      <c r="T340" s="265"/>
      <c r="AT340" s="266" t="s">
        <v>165</v>
      </c>
      <c r="AU340" s="266" t="s">
        <v>81</v>
      </c>
      <c r="AV340" s="13" t="s">
        <v>79</v>
      </c>
      <c r="AW340" s="13" t="s">
        <v>35</v>
      </c>
      <c r="AX340" s="13" t="s">
        <v>71</v>
      </c>
      <c r="AY340" s="266" t="s">
        <v>156</v>
      </c>
    </row>
    <row r="341" s="13" customFormat="1">
      <c r="B341" s="257"/>
      <c r="C341" s="258"/>
      <c r="D341" s="247" t="s">
        <v>165</v>
      </c>
      <c r="E341" s="259" t="s">
        <v>21</v>
      </c>
      <c r="F341" s="260" t="s">
        <v>1196</v>
      </c>
      <c r="G341" s="258"/>
      <c r="H341" s="259" t="s">
        <v>21</v>
      </c>
      <c r="I341" s="261"/>
      <c r="J341" s="258"/>
      <c r="K341" s="258"/>
      <c r="L341" s="262"/>
      <c r="M341" s="263"/>
      <c r="N341" s="264"/>
      <c r="O341" s="264"/>
      <c r="P341" s="264"/>
      <c r="Q341" s="264"/>
      <c r="R341" s="264"/>
      <c r="S341" s="264"/>
      <c r="T341" s="265"/>
      <c r="AT341" s="266" t="s">
        <v>165</v>
      </c>
      <c r="AU341" s="266" t="s">
        <v>81</v>
      </c>
      <c r="AV341" s="13" t="s">
        <v>79</v>
      </c>
      <c r="AW341" s="13" t="s">
        <v>35</v>
      </c>
      <c r="AX341" s="13" t="s">
        <v>71</v>
      </c>
      <c r="AY341" s="266" t="s">
        <v>156</v>
      </c>
    </row>
    <row r="342" s="12" customFormat="1">
      <c r="B342" s="245"/>
      <c r="C342" s="246"/>
      <c r="D342" s="247" t="s">
        <v>165</v>
      </c>
      <c r="E342" s="248" t="s">
        <v>21</v>
      </c>
      <c r="F342" s="249" t="s">
        <v>1197</v>
      </c>
      <c r="G342" s="246"/>
      <c r="H342" s="250">
        <v>12.199999999999999</v>
      </c>
      <c r="I342" s="251"/>
      <c r="J342" s="246"/>
      <c r="K342" s="246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165</v>
      </c>
      <c r="AU342" s="256" t="s">
        <v>81</v>
      </c>
      <c r="AV342" s="12" t="s">
        <v>81</v>
      </c>
      <c r="AW342" s="12" t="s">
        <v>35</v>
      </c>
      <c r="AX342" s="12" t="s">
        <v>79</v>
      </c>
      <c r="AY342" s="256" t="s">
        <v>156</v>
      </c>
    </row>
    <row r="343" s="1" customFormat="1" ht="16.5" customHeight="1">
      <c r="B343" s="46"/>
      <c r="C343" s="233" t="s">
        <v>288</v>
      </c>
      <c r="D343" s="233" t="s">
        <v>159</v>
      </c>
      <c r="E343" s="234" t="s">
        <v>1198</v>
      </c>
      <c r="F343" s="235" t="s">
        <v>1199</v>
      </c>
      <c r="G343" s="236" t="s">
        <v>351</v>
      </c>
      <c r="H343" s="237">
        <v>12</v>
      </c>
      <c r="I343" s="238"/>
      <c r="J343" s="239">
        <f>ROUND(I343*H343,2)</f>
        <v>0</v>
      </c>
      <c r="K343" s="235" t="s">
        <v>163</v>
      </c>
      <c r="L343" s="72"/>
      <c r="M343" s="240" t="s">
        <v>21</v>
      </c>
      <c r="N343" s="241" t="s">
        <v>42</v>
      </c>
      <c r="O343" s="47"/>
      <c r="P343" s="242">
        <f>O343*H343</f>
        <v>0</v>
      </c>
      <c r="Q343" s="242">
        <v>0</v>
      </c>
      <c r="R343" s="242">
        <f>Q343*H343</f>
        <v>0</v>
      </c>
      <c r="S343" s="242">
        <v>0</v>
      </c>
      <c r="T343" s="243">
        <f>S343*H343</f>
        <v>0</v>
      </c>
      <c r="AR343" s="24" t="s">
        <v>164</v>
      </c>
      <c r="AT343" s="24" t="s">
        <v>159</v>
      </c>
      <c r="AU343" s="24" t="s">
        <v>81</v>
      </c>
      <c r="AY343" s="24" t="s">
        <v>156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24" t="s">
        <v>79</v>
      </c>
      <c r="BK343" s="244">
        <f>ROUND(I343*H343,2)</f>
        <v>0</v>
      </c>
      <c r="BL343" s="24" t="s">
        <v>164</v>
      </c>
      <c r="BM343" s="24" t="s">
        <v>525</v>
      </c>
    </row>
    <row r="344" s="13" customFormat="1">
      <c r="B344" s="257"/>
      <c r="C344" s="258"/>
      <c r="D344" s="247" t="s">
        <v>165</v>
      </c>
      <c r="E344" s="259" t="s">
        <v>21</v>
      </c>
      <c r="F344" s="260" t="s">
        <v>768</v>
      </c>
      <c r="G344" s="258"/>
      <c r="H344" s="259" t="s">
        <v>21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AT344" s="266" t="s">
        <v>165</v>
      </c>
      <c r="AU344" s="266" t="s">
        <v>81</v>
      </c>
      <c r="AV344" s="13" t="s">
        <v>79</v>
      </c>
      <c r="AW344" s="13" t="s">
        <v>35</v>
      </c>
      <c r="AX344" s="13" t="s">
        <v>71</v>
      </c>
      <c r="AY344" s="266" t="s">
        <v>156</v>
      </c>
    </row>
    <row r="345" s="13" customFormat="1">
      <c r="B345" s="257"/>
      <c r="C345" s="258"/>
      <c r="D345" s="247" t="s">
        <v>165</v>
      </c>
      <c r="E345" s="259" t="s">
        <v>21</v>
      </c>
      <c r="F345" s="260" t="s">
        <v>735</v>
      </c>
      <c r="G345" s="258"/>
      <c r="H345" s="259" t="s">
        <v>21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AT345" s="266" t="s">
        <v>165</v>
      </c>
      <c r="AU345" s="266" t="s">
        <v>81</v>
      </c>
      <c r="AV345" s="13" t="s">
        <v>79</v>
      </c>
      <c r="AW345" s="13" t="s">
        <v>35</v>
      </c>
      <c r="AX345" s="13" t="s">
        <v>71</v>
      </c>
      <c r="AY345" s="266" t="s">
        <v>156</v>
      </c>
    </row>
    <row r="346" s="13" customFormat="1">
      <c r="B346" s="257"/>
      <c r="C346" s="258"/>
      <c r="D346" s="247" t="s">
        <v>165</v>
      </c>
      <c r="E346" s="259" t="s">
        <v>21</v>
      </c>
      <c r="F346" s="260" t="s">
        <v>1193</v>
      </c>
      <c r="G346" s="258"/>
      <c r="H346" s="259" t="s">
        <v>21</v>
      </c>
      <c r="I346" s="261"/>
      <c r="J346" s="258"/>
      <c r="K346" s="258"/>
      <c r="L346" s="262"/>
      <c r="M346" s="263"/>
      <c r="N346" s="264"/>
      <c r="O346" s="264"/>
      <c r="P346" s="264"/>
      <c r="Q346" s="264"/>
      <c r="R346" s="264"/>
      <c r="S346" s="264"/>
      <c r="T346" s="265"/>
      <c r="AT346" s="266" t="s">
        <v>165</v>
      </c>
      <c r="AU346" s="266" t="s">
        <v>81</v>
      </c>
      <c r="AV346" s="13" t="s">
        <v>79</v>
      </c>
      <c r="AW346" s="13" t="s">
        <v>35</v>
      </c>
      <c r="AX346" s="13" t="s">
        <v>71</v>
      </c>
      <c r="AY346" s="266" t="s">
        <v>156</v>
      </c>
    </row>
    <row r="347" s="13" customFormat="1">
      <c r="B347" s="257"/>
      <c r="C347" s="258"/>
      <c r="D347" s="247" t="s">
        <v>165</v>
      </c>
      <c r="E347" s="259" t="s">
        <v>21</v>
      </c>
      <c r="F347" s="260" t="s">
        <v>1194</v>
      </c>
      <c r="G347" s="258"/>
      <c r="H347" s="259" t="s">
        <v>21</v>
      </c>
      <c r="I347" s="261"/>
      <c r="J347" s="258"/>
      <c r="K347" s="258"/>
      <c r="L347" s="262"/>
      <c r="M347" s="263"/>
      <c r="N347" s="264"/>
      <c r="O347" s="264"/>
      <c r="P347" s="264"/>
      <c r="Q347" s="264"/>
      <c r="R347" s="264"/>
      <c r="S347" s="264"/>
      <c r="T347" s="265"/>
      <c r="AT347" s="266" t="s">
        <v>165</v>
      </c>
      <c r="AU347" s="266" t="s">
        <v>81</v>
      </c>
      <c r="AV347" s="13" t="s">
        <v>79</v>
      </c>
      <c r="AW347" s="13" t="s">
        <v>35</v>
      </c>
      <c r="AX347" s="13" t="s">
        <v>71</v>
      </c>
      <c r="AY347" s="266" t="s">
        <v>156</v>
      </c>
    </row>
    <row r="348" s="13" customFormat="1">
      <c r="B348" s="257"/>
      <c r="C348" s="258"/>
      <c r="D348" s="247" t="s">
        <v>165</v>
      </c>
      <c r="E348" s="259" t="s">
        <v>21</v>
      </c>
      <c r="F348" s="260" t="s">
        <v>1200</v>
      </c>
      <c r="G348" s="258"/>
      <c r="H348" s="259" t="s">
        <v>21</v>
      </c>
      <c r="I348" s="261"/>
      <c r="J348" s="258"/>
      <c r="K348" s="258"/>
      <c r="L348" s="262"/>
      <c r="M348" s="263"/>
      <c r="N348" s="264"/>
      <c r="O348" s="264"/>
      <c r="P348" s="264"/>
      <c r="Q348" s="264"/>
      <c r="R348" s="264"/>
      <c r="S348" s="264"/>
      <c r="T348" s="265"/>
      <c r="AT348" s="266" t="s">
        <v>165</v>
      </c>
      <c r="AU348" s="266" t="s">
        <v>81</v>
      </c>
      <c r="AV348" s="13" t="s">
        <v>79</v>
      </c>
      <c r="AW348" s="13" t="s">
        <v>35</v>
      </c>
      <c r="AX348" s="13" t="s">
        <v>71</v>
      </c>
      <c r="AY348" s="266" t="s">
        <v>156</v>
      </c>
    </row>
    <row r="349" s="13" customFormat="1">
      <c r="B349" s="257"/>
      <c r="C349" s="258"/>
      <c r="D349" s="247" t="s">
        <v>165</v>
      </c>
      <c r="E349" s="259" t="s">
        <v>21</v>
      </c>
      <c r="F349" s="260" t="s">
        <v>1201</v>
      </c>
      <c r="G349" s="258"/>
      <c r="H349" s="259" t="s">
        <v>21</v>
      </c>
      <c r="I349" s="261"/>
      <c r="J349" s="258"/>
      <c r="K349" s="258"/>
      <c r="L349" s="262"/>
      <c r="M349" s="263"/>
      <c r="N349" s="264"/>
      <c r="O349" s="264"/>
      <c r="P349" s="264"/>
      <c r="Q349" s="264"/>
      <c r="R349" s="264"/>
      <c r="S349" s="264"/>
      <c r="T349" s="265"/>
      <c r="AT349" s="266" t="s">
        <v>165</v>
      </c>
      <c r="AU349" s="266" t="s">
        <v>81</v>
      </c>
      <c r="AV349" s="13" t="s">
        <v>79</v>
      </c>
      <c r="AW349" s="13" t="s">
        <v>35</v>
      </c>
      <c r="AX349" s="13" t="s">
        <v>71</v>
      </c>
      <c r="AY349" s="266" t="s">
        <v>156</v>
      </c>
    </row>
    <row r="350" s="13" customFormat="1">
      <c r="B350" s="257"/>
      <c r="C350" s="258"/>
      <c r="D350" s="247" t="s">
        <v>165</v>
      </c>
      <c r="E350" s="259" t="s">
        <v>21</v>
      </c>
      <c r="F350" s="260" t="s">
        <v>1196</v>
      </c>
      <c r="G350" s="258"/>
      <c r="H350" s="259" t="s">
        <v>21</v>
      </c>
      <c r="I350" s="261"/>
      <c r="J350" s="258"/>
      <c r="K350" s="258"/>
      <c r="L350" s="262"/>
      <c r="M350" s="263"/>
      <c r="N350" s="264"/>
      <c r="O350" s="264"/>
      <c r="P350" s="264"/>
      <c r="Q350" s="264"/>
      <c r="R350" s="264"/>
      <c r="S350" s="264"/>
      <c r="T350" s="265"/>
      <c r="AT350" s="266" t="s">
        <v>165</v>
      </c>
      <c r="AU350" s="266" t="s">
        <v>81</v>
      </c>
      <c r="AV350" s="13" t="s">
        <v>79</v>
      </c>
      <c r="AW350" s="13" t="s">
        <v>35</v>
      </c>
      <c r="AX350" s="13" t="s">
        <v>71</v>
      </c>
      <c r="AY350" s="266" t="s">
        <v>156</v>
      </c>
    </row>
    <row r="351" s="12" customFormat="1">
      <c r="B351" s="245"/>
      <c r="C351" s="246"/>
      <c r="D351" s="247" t="s">
        <v>165</v>
      </c>
      <c r="E351" s="248" t="s">
        <v>21</v>
      </c>
      <c r="F351" s="249" t="s">
        <v>672</v>
      </c>
      <c r="G351" s="246"/>
      <c r="H351" s="250">
        <v>12</v>
      </c>
      <c r="I351" s="251"/>
      <c r="J351" s="246"/>
      <c r="K351" s="246"/>
      <c r="L351" s="252"/>
      <c r="M351" s="267"/>
      <c r="N351" s="268"/>
      <c r="O351" s="268"/>
      <c r="P351" s="268"/>
      <c r="Q351" s="268"/>
      <c r="R351" s="268"/>
      <c r="S351" s="268"/>
      <c r="T351" s="269"/>
      <c r="AT351" s="256" t="s">
        <v>165</v>
      </c>
      <c r="AU351" s="256" t="s">
        <v>81</v>
      </c>
      <c r="AV351" s="12" t="s">
        <v>81</v>
      </c>
      <c r="AW351" s="12" t="s">
        <v>35</v>
      </c>
      <c r="AX351" s="12" t="s">
        <v>79</v>
      </c>
      <c r="AY351" s="256" t="s">
        <v>156</v>
      </c>
    </row>
    <row r="352" s="1" customFormat="1" ht="6.96" customHeight="1">
      <c r="B352" s="67"/>
      <c r="C352" s="68"/>
      <c r="D352" s="68"/>
      <c r="E352" s="68"/>
      <c r="F352" s="68"/>
      <c r="G352" s="68"/>
      <c r="H352" s="68"/>
      <c r="I352" s="178"/>
      <c r="J352" s="68"/>
      <c r="K352" s="68"/>
      <c r="L352" s="72"/>
    </row>
  </sheetData>
  <sheetProtection sheet="1" autoFilter="0" formatColumns="0" formatRows="0" objects="1" scenarios="1" spinCount="100000" saltValue="oYMG9/x9UHmUjDBfdm7ac+1PTePC3feefaT4waqJPol0sdbbEgHrbvIIciQWLAk6EPJac0O5a8wVMl5+2Gl+bQ==" hashValue="sOoY5+yeoi9xKbAMK+mTLtTegWf5797LdFZveRNhLmo7WwOd/QyppI3ZyMlIcgLQ9PDfdB4F7IqnXT8LVl+/8Q==" algorithmName="SHA-512" password="CC35"/>
  <autoFilter ref="C88:K351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1202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ROUND(SUM(BE84:BE151), 2)</f>
        <v>0</v>
      </c>
      <c r="G30" s="47"/>
      <c r="H30" s="47"/>
      <c r="I30" s="170">
        <v>0.20999999999999999</v>
      </c>
      <c r="J30" s="169">
        <f>ROUND(ROUND((SUM(BE84:BE151)),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ROUND(SUM(BF84:BF151), 2)</f>
        <v>0</v>
      </c>
      <c r="G31" s="47"/>
      <c r="H31" s="47"/>
      <c r="I31" s="170">
        <v>0.14999999999999999</v>
      </c>
      <c r="J31" s="169">
        <f>ROUND(ROUND((SUM(BF84:BF151)),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ROUND(SUM(BG84:BG151),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ROUND(SUM(BH84:BH151),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ROUND(SUM(BI84:BI151),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04 - Exterier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J84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J85</f>
        <v>0</v>
      </c>
      <c r="K57" s="195"/>
    </row>
    <row r="58" s="9" customFormat="1" ht="19.92" customHeight="1">
      <c r="B58" s="196"/>
      <c r="C58" s="197"/>
      <c r="D58" s="198" t="s">
        <v>1203</v>
      </c>
      <c r="E58" s="199"/>
      <c r="F58" s="199"/>
      <c r="G58" s="199"/>
      <c r="H58" s="199"/>
      <c r="I58" s="200"/>
      <c r="J58" s="201">
        <f>J86</f>
        <v>0</v>
      </c>
      <c r="K58" s="202"/>
    </row>
    <row r="59" s="9" customFormat="1" ht="19.92" customHeight="1">
      <c r="B59" s="196"/>
      <c r="C59" s="197"/>
      <c r="D59" s="198" t="s">
        <v>1012</v>
      </c>
      <c r="E59" s="199"/>
      <c r="F59" s="199"/>
      <c r="G59" s="199"/>
      <c r="H59" s="199"/>
      <c r="I59" s="200"/>
      <c r="J59" s="201">
        <f>J101</f>
        <v>0</v>
      </c>
      <c r="K59" s="202"/>
    </row>
    <row r="60" s="9" customFormat="1" ht="19.92" customHeight="1">
      <c r="B60" s="196"/>
      <c r="C60" s="197"/>
      <c r="D60" s="198" t="s">
        <v>313</v>
      </c>
      <c r="E60" s="199"/>
      <c r="F60" s="199"/>
      <c r="G60" s="199"/>
      <c r="H60" s="199"/>
      <c r="I60" s="200"/>
      <c r="J60" s="201">
        <f>J113</f>
        <v>0</v>
      </c>
      <c r="K60" s="202"/>
    </row>
    <row r="61" s="9" customFormat="1" ht="19.92" customHeight="1">
      <c r="B61" s="196"/>
      <c r="C61" s="197"/>
      <c r="D61" s="198" t="s">
        <v>314</v>
      </c>
      <c r="E61" s="199"/>
      <c r="F61" s="199"/>
      <c r="G61" s="199"/>
      <c r="H61" s="199"/>
      <c r="I61" s="200"/>
      <c r="J61" s="201">
        <f>J119</f>
        <v>0</v>
      </c>
      <c r="K61" s="202"/>
    </row>
    <row r="62" s="8" customFormat="1" ht="24.96" customHeight="1">
      <c r="B62" s="189"/>
      <c r="C62" s="190"/>
      <c r="D62" s="191" t="s">
        <v>315</v>
      </c>
      <c r="E62" s="192"/>
      <c r="F62" s="192"/>
      <c r="G62" s="192"/>
      <c r="H62" s="192"/>
      <c r="I62" s="193"/>
      <c r="J62" s="194">
        <f>J121</f>
        <v>0</v>
      </c>
      <c r="K62" s="195"/>
    </row>
    <row r="63" s="9" customFormat="1" ht="19.92" customHeight="1">
      <c r="B63" s="196"/>
      <c r="C63" s="197"/>
      <c r="D63" s="198" t="s">
        <v>1204</v>
      </c>
      <c r="E63" s="199"/>
      <c r="F63" s="199"/>
      <c r="G63" s="199"/>
      <c r="H63" s="199"/>
      <c r="I63" s="200"/>
      <c r="J63" s="201">
        <f>J122</f>
        <v>0</v>
      </c>
      <c r="K63" s="202"/>
    </row>
    <row r="64" s="9" customFormat="1" ht="19.92" customHeight="1">
      <c r="B64" s="196"/>
      <c r="C64" s="197"/>
      <c r="D64" s="198" t="s">
        <v>1205</v>
      </c>
      <c r="E64" s="199"/>
      <c r="F64" s="199"/>
      <c r="G64" s="199"/>
      <c r="H64" s="199"/>
      <c r="I64" s="200"/>
      <c r="J64" s="201">
        <f>J142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139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Oprava kaple Panny Marie Bolestné v obci Kámen, vč. mobiliáře</v>
      </c>
      <c r="F74" s="76"/>
      <c r="G74" s="76"/>
      <c r="H74" s="76"/>
      <c r="I74" s="203"/>
      <c r="J74" s="74"/>
      <c r="K74" s="74"/>
      <c r="L74" s="72"/>
    </row>
    <row r="75" s="1" customFormat="1" ht="14.4" customHeight="1">
      <c r="B75" s="46"/>
      <c r="C75" s="76" t="s">
        <v>122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SO 04 - Exterier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5" t="str">
        <f>F12</f>
        <v>Kámen</v>
      </c>
      <c r="G78" s="74"/>
      <c r="H78" s="74"/>
      <c r="I78" s="206" t="s">
        <v>25</v>
      </c>
      <c r="J78" s="85" t="str">
        <f>IF(J12="","",J12)</f>
        <v>4. 9. 2018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5" t="str">
        <f>E15</f>
        <v>Kraj Vysočina</v>
      </c>
      <c r="G80" s="74"/>
      <c r="H80" s="74"/>
      <c r="I80" s="206" t="s">
        <v>33</v>
      </c>
      <c r="J80" s="205" t="str">
        <f>E21</f>
        <v>Ing. arch. Martin Laštovička, Husova 12, Jihlava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205" t="str">
        <f>IF(E18="","",E18)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7"/>
      <c r="C83" s="208" t="s">
        <v>140</v>
      </c>
      <c r="D83" s="209" t="s">
        <v>56</v>
      </c>
      <c r="E83" s="209" t="s">
        <v>52</v>
      </c>
      <c r="F83" s="209" t="s">
        <v>141</v>
      </c>
      <c r="G83" s="209" t="s">
        <v>142</v>
      </c>
      <c r="H83" s="209" t="s">
        <v>143</v>
      </c>
      <c r="I83" s="210" t="s">
        <v>144</v>
      </c>
      <c r="J83" s="209" t="s">
        <v>126</v>
      </c>
      <c r="K83" s="211" t="s">
        <v>145</v>
      </c>
      <c r="L83" s="212"/>
      <c r="M83" s="102" t="s">
        <v>146</v>
      </c>
      <c r="N83" s="103" t="s">
        <v>41</v>
      </c>
      <c r="O83" s="103" t="s">
        <v>147</v>
      </c>
      <c r="P83" s="103" t="s">
        <v>148</v>
      </c>
      <c r="Q83" s="103" t="s">
        <v>149</v>
      </c>
      <c r="R83" s="103" t="s">
        <v>150</v>
      </c>
      <c r="S83" s="103" t="s">
        <v>151</v>
      </c>
      <c r="T83" s="104" t="s">
        <v>152</v>
      </c>
    </row>
    <row r="84" s="1" customFormat="1" ht="29.28" customHeight="1">
      <c r="B84" s="46"/>
      <c r="C84" s="108" t="s">
        <v>127</v>
      </c>
      <c r="D84" s="74"/>
      <c r="E84" s="74"/>
      <c r="F84" s="74"/>
      <c r="G84" s="74"/>
      <c r="H84" s="74"/>
      <c r="I84" s="203"/>
      <c r="J84" s="213">
        <f>BK84</f>
        <v>0</v>
      </c>
      <c r="K84" s="74"/>
      <c r="L84" s="72"/>
      <c r="M84" s="105"/>
      <c r="N84" s="106"/>
      <c r="O84" s="106"/>
      <c r="P84" s="214">
        <f>P85+P121</f>
        <v>0</v>
      </c>
      <c r="Q84" s="106"/>
      <c r="R84" s="214">
        <f>R85+R121</f>
        <v>24.967000000000002</v>
      </c>
      <c r="S84" s="106"/>
      <c r="T84" s="215">
        <f>T85+T121</f>
        <v>19</v>
      </c>
      <c r="AT84" s="24" t="s">
        <v>70</v>
      </c>
      <c r="AU84" s="24" t="s">
        <v>128</v>
      </c>
      <c r="BK84" s="216">
        <f>BK85+BK121</f>
        <v>0</v>
      </c>
    </row>
    <row r="85" s="11" customFormat="1" ht="37.44" customHeight="1">
      <c r="B85" s="217"/>
      <c r="C85" s="218"/>
      <c r="D85" s="219" t="s">
        <v>70</v>
      </c>
      <c r="E85" s="220" t="s">
        <v>320</v>
      </c>
      <c r="F85" s="220" t="s">
        <v>321</v>
      </c>
      <c r="G85" s="218"/>
      <c r="H85" s="218"/>
      <c r="I85" s="221"/>
      <c r="J85" s="222">
        <f>BK85</f>
        <v>0</v>
      </c>
      <c r="K85" s="218"/>
      <c r="L85" s="223"/>
      <c r="M85" s="224"/>
      <c r="N85" s="225"/>
      <c r="O85" s="225"/>
      <c r="P85" s="226">
        <f>P86+P101+P113+P119</f>
        <v>0</v>
      </c>
      <c r="Q85" s="225"/>
      <c r="R85" s="226">
        <f>R86+R101+R113+R119</f>
        <v>24.967000000000002</v>
      </c>
      <c r="S85" s="225"/>
      <c r="T85" s="227">
        <f>T86+T101+T113+T119</f>
        <v>19</v>
      </c>
      <c r="AR85" s="228" t="s">
        <v>79</v>
      </c>
      <c r="AT85" s="229" t="s">
        <v>70</v>
      </c>
      <c r="AU85" s="229" t="s">
        <v>71</v>
      </c>
      <c r="AY85" s="228" t="s">
        <v>156</v>
      </c>
      <c r="BK85" s="230">
        <f>BK86+BK101+BK113+BK119</f>
        <v>0</v>
      </c>
    </row>
    <row r="86" s="11" customFormat="1" ht="19.92" customHeight="1">
      <c r="B86" s="217"/>
      <c r="C86" s="218"/>
      <c r="D86" s="219" t="s">
        <v>70</v>
      </c>
      <c r="E86" s="231" t="s">
        <v>461</v>
      </c>
      <c r="F86" s="231" t="s">
        <v>1206</v>
      </c>
      <c r="G86" s="218"/>
      <c r="H86" s="218"/>
      <c r="I86" s="221"/>
      <c r="J86" s="232">
        <f>BK86</f>
        <v>0</v>
      </c>
      <c r="K86" s="218"/>
      <c r="L86" s="223"/>
      <c r="M86" s="224"/>
      <c r="N86" s="225"/>
      <c r="O86" s="225"/>
      <c r="P86" s="226">
        <f>SUM(P87:P100)</f>
        <v>0</v>
      </c>
      <c r="Q86" s="225"/>
      <c r="R86" s="226">
        <f>SUM(R87:R100)</f>
        <v>24.967000000000002</v>
      </c>
      <c r="S86" s="225"/>
      <c r="T86" s="227">
        <f>SUM(T87:T100)</f>
        <v>19</v>
      </c>
      <c r="AR86" s="228" t="s">
        <v>79</v>
      </c>
      <c r="AT86" s="229" t="s">
        <v>70</v>
      </c>
      <c r="AU86" s="229" t="s">
        <v>79</v>
      </c>
      <c r="AY86" s="228" t="s">
        <v>156</v>
      </c>
      <c r="BK86" s="230">
        <f>SUM(BK87:BK100)</f>
        <v>0</v>
      </c>
    </row>
    <row r="87" s="1" customFormat="1" ht="16.5" customHeight="1">
      <c r="B87" s="46"/>
      <c r="C87" s="233" t="s">
        <v>79</v>
      </c>
      <c r="D87" s="233" t="s">
        <v>159</v>
      </c>
      <c r="E87" s="234" t="s">
        <v>1207</v>
      </c>
      <c r="F87" s="235" t="s">
        <v>1208</v>
      </c>
      <c r="G87" s="236" t="s">
        <v>487</v>
      </c>
      <c r="H87" s="237">
        <v>100</v>
      </c>
      <c r="I87" s="238"/>
      <c r="J87" s="239">
        <f>ROUND(I87*H87,2)</f>
        <v>0</v>
      </c>
      <c r="K87" s="235" t="s">
        <v>163</v>
      </c>
      <c r="L87" s="72"/>
      <c r="M87" s="240" t="s">
        <v>21</v>
      </c>
      <c r="N87" s="241" t="s">
        <v>42</v>
      </c>
      <c r="O87" s="47"/>
      <c r="P87" s="242">
        <f>O87*H87</f>
        <v>0</v>
      </c>
      <c r="Q87" s="242">
        <v>0.001</v>
      </c>
      <c r="R87" s="242">
        <f>Q87*H87</f>
        <v>0.10000000000000001</v>
      </c>
      <c r="S87" s="242">
        <v>0</v>
      </c>
      <c r="T87" s="243">
        <f>S87*H87</f>
        <v>0</v>
      </c>
      <c r="AR87" s="24" t="s">
        <v>164</v>
      </c>
      <c r="AT87" s="24" t="s">
        <v>159</v>
      </c>
      <c r="AU87" s="24" t="s">
        <v>81</v>
      </c>
      <c r="AY87" s="24" t="s">
        <v>156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79</v>
      </c>
      <c r="BK87" s="244">
        <f>ROUND(I87*H87,2)</f>
        <v>0</v>
      </c>
      <c r="BL87" s="24" t="s">
        <v>164</v>
      </c>
      <c r="BM87" s="24" t="s">
        <v>81</v>
      </c>
    </row>
    <row r="88" s="12" customFormat="1">
      <c r="B88" s="245"/>
      <c r="C88" s="246"/>
      <c r="D88" s="247" t="s">
        <v>165</v>
      </c>
      <c r="E88" s="248" t="s">
        <v>21</v>
      </c>
      <c r="F88" s="249" t="s">
        <v>1209</v>
      </c>
      <c r="G88" s="246"/>
      <c r="H88" s="250">
        <v>100</v>
      </c>
      <c r="I88" s="251"/>
      <c r="J88" s="246"/>
      <c r="K88" s="246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165</v>
      </c>
      <c r="AU88" s="256" t="s">
        <v>81</v>
      </c>
      <c r="AV88" s="12" t="s">
        <v>81</v>
      </c>
      <c r="AW88" s="12" t="s">
        <v>35</v>
      </c>
      <c r="AX88" s="12" t="s">
        <v>79</v>
      </c>
      <c r="AY88" s="256" t="s">
        <v>156</v>
      </c>
    </row>
    <row r="89" s="1" customFormat="1" ht="16.5" customHeight="1">
      <c r="B89" s="46"/>
      <c r="C89" s="233" t="s">
        <v>81</v>
      </c>
      <c r="D89" s="233" t="s">
        <v>159</v>
      </c>
      <c r="E89" s="234" t="s">
        <v>1210</v>
      </c>
      <c r="F89" s="235" t="s">
        <v>1211</v>
      </c>
      <c r="G89" s="236" t="s">
        <v>351</v>
      </c>
      <c r="H89" s="237">
        <v>760</v>
      </c>
      <c r="I89" s="238"/>
      <c r="J89" s="239">
        <f>ROUND(I89*H89,2)</f>
        <v>0</v>
      </c>
      <c r="K89" s="235" t="s">
        <v>163</v>
      </c>
      <c r="L89" s="72"/>
      <c r="M89" s="240" t="s">
        <v>21</v>
      </c>
      <c r="N89" s="241" t="s">
        <v>42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0.025000000000000001</v>
      </c>
      <c r="T89" s="243">
        <f>S89*H89</f>
        <v>19</v>
      </c>
      <c r="AR89" s="24" t="s">
        <v>164</v>
      </c>
      <c r="AT89" s="24" t="s">
        <v>159</v>
      </c>
      <c r="AU89" s="24" t="s">
        <v>81</v>
      </c>
      <c r="AY89" s="24" t="s">
        <v>156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79</v>
      </c>
      <c r="BK89" s="244">
        <f>ROUND(I89*H89,2)</f>
        <v>0</v>
      </c>
      <c r="BL89" s="24" t="s">
        <v>164</v>
      </c>
      <c r="BM89" s="24" t="s">
        <v>164</v>
      </c>
    </row>
    <row r="90" s="12" customFormat="1">
      <c r="B90" s="245"/>
      <c r="C90" s="246"/>
      <c r="D90" s="247" t="s">
        <v>165</v>
      </c>
      <c r="E90" s="248" t="s">
        <v>21</v>
      </c>
      <c r="F90" s="249" t="s">
        <v>1212</v>
      </c>
      <c r="G90" s="246"/>
      <c r="H90" s="250">
        <v>760</v>
      </c>
      <c r="I90" s="251"/>
      <c r="J90" s="246"/>
      <c r="K90" s="246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165</v>
      </c>
      <c r="AU90" s="256" t="s">
        <v>81</v>
      </c>
      <c r="AV90" s="12" t="s">
        <v>81</v>
      </c>
      <c r="AW90" s="12" t="s">
        <v>35</v>
      </c>
      <c r="AX90" s="12" t="s">
        <v>79</v>
      </c>
      <c r="AY90" s="256" t="s">
        <v>156</v>
      </c>
    </row>
    <row r="91" s="1" customFormat="1" ht="16.5" customHeight="1">
      <c r="B91" s="46"/>
      <c r="C91" s="233" t="s">
        <v>171</v>
      </c>
      <c r="D91" s="233" t="s">
        <v>159</v>
      </c>
      <c r="E91" s="234" t="s">
        <v>1213</v>
      </c>
      <c r="F91" s="235" t="s">
        <v>1214</v>
      </c>
      <c r="G91" s="236" t="s">
        <v>351</v>
      </c>
      <c r="H91" s="237">
        <v>500</v>
      </c>
      <c r="I91" s="238"/>
      <c r="J91" s="239">
        <f>ROUND(I91*H91,2)</f>
        <v>0</v>
      </c>
      <c r="K91" s="235" t="s">
        <v>163</v>
      </c>
      <c r="L91" s="72"/>
      <c r="M91" s="240" t="s">
        <v>21</v>
      </c>
      <c r="N91" s="241" t="s">
        <v>42</v>
      </c>
      <c r="O91" s="47"/>
      <c r="P91" s="242">
        <f>O91*H91</f>
        <v>0</v>
      </c>
      <c r="Q91" s="242">
        <v>0.01</v>
      </c>
      <c r="R91" s="242">
        <f>Q91*H91</f>
        <v>5</v>
      </c>
      <c r="S91" s="242">
        <v>0</v>
      </c>
      <c r="T91" s="243">
        <f>S91*H91</f>
        <v>0</v>
      </c>
      <c r="AR91" s="24" t="s">
        <v>164</v>
      </c>
      <c r="AT91" s="24" t="s">
        <v>159</v>
      </c>
      <c r="AU91" s="24" t="s">
        <v>81</v>
      </c>
      <c r="AY91" s="24" t="s">
        <v>156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79</v>
      </c>
      <c r="BK91" s="244">
        <f>ROUND(I91*H91,2)</f>
        <v>0</v>
      </c>
      <c r="BL91" s="24" t="s">
        <v>164</v>
      </c>
      <c r="BM91" s="24" t="s">
        <v>174</v>
      </c>
    </row>
    <row r="92" s="12" customFormat="1">
      <c r="B92" s="245"/>
      <c r="C92" s="246"/>
      <c r="D92" s="247" t="s">
        <v>165</v>
      </c>
      <c r="E92" s="248" t="s">
        <v>21</v>
      </c>
      <c r="F92" s="249" t="s">
        <v>1023</v>
      </c>
      <c r="G92" s="246"/>
      <c r="H92" s="250">
        <v>500</v>
      </c>
      <c r="I92" s="251"/>
      <c r="J92" s="246"/>
      <c r="K92" s="246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165</v>
      </c>
      <c r="AU92" s="256" t="s">
        <v>81</v>
      </c>
      <c r="AV92" s="12" t="s">
        <v>81</v>
      </c>
      <c r="AW92" s="12" t="s">
        <v>35</v>
      </c>
      <c r="AX92" s="12" t="s">
        <v>79</v>
      </c>
      <c r="AY92" s="256" t="s">
        <v>156</v>
      </c>
    </row>
    <row r="93" s="1" customFormat="1" ht="25.5" customHeight="1">
      <c r="B93" s="46"/>
      <c r="C93" s="233" t="s">
        <v>164</v>
      </c>
      <c r="D93" s="233" t="s">
        <v>159</v>
      </c>
      <c r="E93" s="234" t="s">
        <v>1215</v>
      </c>
      <c r="F93" s="235" t="s">
        <v>1216</v>
      </c>
      <c r="G93" s="236" t="s">
        <v>487</v>
      </c>
      <c r="H93" s="237">
        <v>260</v>
      </c>
      <c r="I93" s="238"/>
      <c r="J93" s="239">
        <f>ROUND(I93*H93,2)</f>
        <v>0</v>
      </c>
      <c r="K93" s="235" t="s">
        <v>163</v>
      </c>
      <c r="L93" s="72"/>
      <c r="M93" s="240" t="s">
        <v>21</v>
      </c>
      <c r="N93" s="241" t="s">
        <v>42</v>
      </c>
      <c r="O93" s="47"/>
      <c r="P93" s="242">
        <f>O93*H93</f>
        <v>0</v>
      </c>
      <c r="Q93" s="242">
        <v>0.050000000000000003</v>
      </c>
      <c r="R93" s="242">
        <f>Q93*H93</f>
        <v>13</v>
      </c>
      <c r="S93" s="242">
        <v>0</v>
      </c>
      <c r="T93" s="243">
        <f>S93*H93</f>
        <v>0</v>
      </c>
      <c r="AR93" s="24" t="s">
        <v>164</v>
      </c>
      <c r="AT93" s="24" t="s">
        <v>159</v>
      </c>
      <c r="AU93" s="24" t="s">
        <v>81</v>
      </c>
      <c r="AY93" s="24" t="s">
        <v>156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79</v>
      </c>
      <c r="BK93" s="244">
        <f>ROUND(I93*H93,2)</f>
        <v>0</v>
      </c>
      <c r="BL93" s="24" t="s">
        <v>164</v>
      </c>
      <c r="BM93" s="24" t="s">
        <v>178</v>
      </c>
    </row>
    <row r="94" s="12" customFormat="1">
      <c r="B94" s="245"/>
      <c r="C94" s="246"/>
      <c r="D94" s="247" t="s">
        <v>165</v>
      </c>
      <c r="E94" s="248" t="s">
        <v>21</v>
      </c>
      <c r="F94" s="249" t="s">
        <v>1217</v>
      </c>
      <c r="G94" s="246"/>
      <c r="H94" s="250">
        <v>260</v>
      </c>
      <c r="I94" s="251"/>
      <c r="J94" s="246"/>
      <c r="K94" s="246"/>
      <c r="L94" s="252"/>
      <c r="M94" s="253"/>
      <c r="N94" s="254"/>
      <c r="O94" s="254"/>
      <c r="P94" s="254"/>
      <c r="Q94" s="254"/>
      <c r="R94" s="254"/>
      <c r="S94" s="254"/>
      <c r="T94" s="255"/>
      <c r="AT94" s="256" t="s">
        <v>165</v>
      </c>
      <c r="AU94" s="256" t="s">
        <v>81</v>
      </c>
      <c r="AV94" s="12" t="s">
        <v>81</v>
      </c>
      <c r="AW94" s="12" t="s">
        <v>35</v>
      </c>
      <c r="AX94" s="12" t="s">
        <v>79</v>
      </c>
      <c r="AY94" s="256" t="s">
        <v>156</v>
      </c>
    </row>
    <row r="95" s="1" customFormat="1" ht="16.5" customHeight="1">
      <c r="B95" s="46"/>
      <c r="C95" s="233" t="s">
        <v>155</v>
      </c>
      <c r="D95" s="233" t="s">
        <v>159</v>
      </c>
      <c r="E95" s="234" t="s">
        <v>1218</v>
      </c>
      <c r="F95" s="235" t="s">
        <v>1219</v>
      </c>
      <c r="G95" s="236" t="s">
        <v>351</v>
      </c>
      <c r="H95" s="237">
        <v>763</v>
      </c>
      <c r="I95" s="238"/>
      <c r="J95" s="239">
        <f>ROUND(I95*H95,2)</f>
        <v>0</v>
      </c>
      <c r="K95" s="235" t="s">
        <v>163</v>
      </c>
      <c r="L95" s="72"/>
      <c r="M95" s="240" t="s">
        <v>21</v>
      </c>
      <c r="N95" s="241" t="s">
        <v>42</v>
      </c>
      <c r="O95" s="47"/>
      <c r="P95" s="242">
        <f>O95*H95</f>
        <v>0</v>
      </c>
      <c r="Q95" s="242">
        <v>0.0070000000000000001</v>
      </c>
      <c r="R95" s="242">
        <f>Q95*H95</f>
        <v>5.3410000000000002</v>
      </c>
      <c r="S95" s="242">
        <v>0</v>
      </c>
      <c r="T95" s="243">
        <f>S95*H95</f>
        <v>0</v>
      </c>
      <c r="AR95" s="24" t="s">
        <v>164</v>
      </c>
      <c r="AT95" s="24" t="s">
        <v>159</v>
      </c>
      <c r="AU95" s="24" t="s">
        <v>81</v>
      </c>
      <c r="AY95" s="24" t="s">
        <v>156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79</v>
      </c>
      <c r="BK95" s="244">
        <f>ROUND(I95*H95,2)</f>
        <v>0</v>
      </c>
      <c r="BL95" s="24" t="s">
        <v>164</v>
      </c>
      <c r="BM95" s="24" t="s">
        <v>182</v>
      </c>
    </row>
    <row r="96" s="12" customFormat="1">
      <c r="B96" s="245"/>
      <c r="C96" s="246"/>
      <c r="D96" s="247" t="s">
        <v>165</v>
      </c>
      <c r="E96" s="248" t="s">
        <v>21</v>
      </c>
      <c r="F96" s="249" t="s">
        <v>1220</v>
      </c>
      <c r="G96" s="246"/>
      <c r="H96" s="250">
        <v>763</v>
      </c>
      <c r="I96" s="251"/>
      <c r="J96" s="246"/>
      <c r="K96" s="246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165</v>
      </c>
      <c r="AU96" s="256" t="s">
        <v>81</v>
      </c>
      <c r="AV96" s="12" t="s">
        <v>81</v>
      </c>
      <c r="AW96" s="12" t="s">
        <v>35</v>
      </c>
      <c r="AX96" s="12" t="s">
        <v>79</v>
      </c>
      <c r="AY96" s="256" t="s">
        <v>156</v>
      </c>
    </row>
    <row r="97" s="1" customFormat="1" ht="16.5" customHeight="1">
      <c r="B97" s="46"/>
      <c r="C97" s="233" t="s">
        <v>174</v>
      </c>
      <c r="D97" s="233" t="s">
        <v>159</v>
      </c>
      <c r="E97" s="234" t="s">
        <v>1221</v>
      </c>
      <c r="F97" s="235" t="s">
        <v>1222</v>
      </c>
      <c r="G97" s="236" t="s">
        <v>351</v>
      </c>
      <c r="H97" s="237">
        <v>763</v>
      </c>
      <c r="I97" s="238"/>
      <c r="J97" s="239">
        <f>ROUND(I97*H97,2)</f>
        <v>0</v>
      </c>
      <c r="K97" s="235" t="s">
        <v>163</v>
      </c>
      <c r="L97" s="72"/>
      <c r="M97" s="240" t="s">
        <v>21</v>
      </c>
      <c r="N97" s="241" t="s">
        <v>42</v>
      </c>
      <c r="O97" s="47"/>
      <c r="P97" s="242">
        <f>O97*H97</f>
        <v>0</v>
      </c>
      <c r="Q97" s="242">
        <v>0.002</v>
      </c>
      <c r="R97" s="242">
        <f>Q97*H97</f>
        <v>1.526</v>
      </c>
      <c r="S97" s="242">
        <v>0</v>
      </c>
      <c r="T97" s="243">
        <f>S97*H97</f>
        <v>0</v>
      </c>
      <c r="AR97" s="24" t="s">
        <v>164</v>
      </c>
      <c r="AT97" s="24" t="s">
        <v>159</v>
      </c>
      <c r="AU97" s="24" t="s">
        <v>81</v>
      </c>
      <c r="AY97" s="24" t="s">
        <v>156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79</v>
      </c>
      <c r="BK97" s="244">
        <f>ROUND(I97*H97,2)</f>
        <v>0</v>
      </c>
      <c r="BL97" s="24" t="s">
        <v>164</v>
      </c>
      <c r="BM97" s="24" t="s">
        <v>188</v>
      </c>
    </row>
    <row r="98" s="12" customFormat="1">
      <c r="B98" s="245"/>
      <c r="C98" s="246"/>
      <c r="D98" s="247" t="s">
        <v>165</v>
      </c>
      <c r="E98" s="248" t="s">
        <v>21</v>
      </c>
      <c r="F98" s="249" t="s">
        <v>1223</v>
      </c>
      <c r="G98" s="246"/>
      <c r="H98" s="250">
        <v>763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165</v>
      </c>
      <c r="AU98" s="256" t="s">
        <v>81</v>
      </c>
      <c r="AV98" s="12" t="s">
        <v>81</v>
      </c>
      <c r="AW98" s="12" t="s">
        <v>35</v>
      </c>
      <c r="AX98" s="12" t="s">
        <v>79</v>
      </c>
      <c r="AY98" s="256" t="s">
        <v>156</v>
      </c>
    </row>
    <row r="99" s="1" customFormat="1" ht="16.5" customHeight="1">
      <c r="B99" s="46"/>
      <c r="C99" s="233" t="s">
        <v>190</v>
      </c>
      <c r="D99" s="233" t="s">
        <v>159</v>
      </c>
      <c r="E99" s="234" t="s">
        <v>1224</v>
      </c>
      <c r="F99" s="235" t="s">
        <v>1225</v>
      </c>
      <c r="G99" s="236" t="s">
        <v>436</v>
      </c>
      <c r="H99" s="237">
        <v>1</v>
      </c>
      <c r="I99" s="238"/>
      <c r="J99" s="239">
        <f>ROUND(I99*H99,2)</f>
        <v>0</v>
      </c>
      <c r="K99" s="235" t="s">
        <v>163</v>
      </c>
      <c r="L99" s="72"/>
      <c r="M99" s="240" t="s">
        <v>21</v>
      </c>
      <c r="N99" s="241" t="s">
        <v>42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164</v>
      </c>
      <c r="AT99" s="24" t="s">
        <v>159</v>
      </c>
      <c r="AU99" s="24" t="s">
        <v>81</v>
      </c>
      <c r="AY99" s="24" t="s">
        <v>156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79</v>
      </c>
      <c r="BK99" s="244">
        <f>ROUND(I99*H99,2)</f>
        <v>0</v>
      </c>
      <c r="BL99" s="24" t="s">
        <v>164</v>
      </c>
      <c r="BM99" s="24" t="s">
        <v>193</v>
      </c>
    </row>
    <row r="100" s="12" customFormat="1">
      <c r="B100" s="245"/>
      <c r="C100" s="246"/>
      <c r="D100" s="247" t="s">
        <v>165</v>
      </c>
      <c r="E100" s="248" t="s">
        <v>21</v>
      </c>
      <c r="F100" s="249" t="s">
        <v>79</v>
      </c>
      <c r="G100" s="246"/>
      <c r="H100" s="250">
        <v>1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165</v>
      </c>
      <c r="AU100" s="256" t="s">
        <v>81</v>
      </c>
      <c r="AV100" s="12" t="s">
        <v>81</v>
      </c>
      <c r="AW100" s="12" t="s">
        <v>35</v>
      </c>
      <c r="AX100" s="12" t="s">
        <v>79</v>
      </c>
      <c r="AY100" s="256" t="s">
        <v>156</v>
      </c>
    </row>
    <row r="101" s="11" customFormat="1" ht="29.88" customHeight="1">
      <c r="B101" s="217"/>
      <c r="C101" s="218"/>
      <c r="D101" s="219" t="s">
        <v>70</v>
      </c>
      <c r="E101" s="231" t="s">
        <v>539</v>
      </c>
      <c r="F101" s="231" t="s">
        <v>1045</v>
      </c>
      <c r="G101" s="218"/>
      <c r="H101" s="218"/>
      <c r="I101" s="221"/>
      <c r="J101" s="232">
        <f>BK101</f>
        <v>0</v>
      </c>
      <c r="K101" s="218"/>
      <c r="L101" s="223"/>
      <c r="M101" s="224"/>
      <c r="N101" s="225"/>
      <c r="O101" s="225"/>
      <c r="P101" s="226">
        <f>SUM(P102:P112)</f>
        <v>0</v>
      </c>
      <c r="Q101" s="225"/>
      <c r="R101" s="226">
        <f>SUM(R102:R112)</f>
        <v>0</v>
      </c>
      <c r="S101" s="225"/>
      <c r="T101" s="227">
        <f>SUM(T102:T112)</f>
        <v>0</v>
      </c>
      <c r="AR101" s="228" t="s">
        <v>79</v>
      </c>
      <c r="AT101" s="229" t="s">
        <v>70</v>
      </c>
      <c r="AU101" s="229" t="s">
        <v>79</v>
      </c>
      <c r="AY101" s="228" t="s">
        <v>156</v>
      </c>
      <c r="BK101" s="230">
        <f>SUM(BK102:BK112)</f>
        <v>0</v>
      </c>
    </row>
    <row r="102" s="1" customFormat="1" ht="25.5" customHeight="1">
      <c r="B102" s="46"/>
      <c r="C102" s="233" t="s">
        <v>178</v>
      </c>
      <c r="D102" s="233" t="s">
        <v>159</v>
      </c>
      <c r="E102" s="234" t="s">
        <v>1226</v>
      </c>
      <c r="F102" s="235" t="s">
        <v>1227</v>
      </c>
      <c r="G102" s="236" t="s">
        <v>351</v>
      </c>
      <c r="H102" s="237">
        <v>847.35000000000002</v>
      </c>
      <c r="I102" s="238"/>
      <c r="J102" s="239">
        <f>ROUND(I102*H102,2)</f>
        <v>0</v>
      </c>
      <c r="K102" s="235" t="s">
        <v>326</v>
      </c>
      <c r="L102" s="72"/>
      <c r="M102" s="240" t="s">
        <v>21</v>
      </c>
      <c r="N102" s="241" t="s">
        <v>42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164</v>
      </c>
      <c r="AT102" s="24" t="s">
        <v>159</v>
      </c>
      <c r="AU102" s="24" t="s">
        <v>81</v>
      </c>
      <c r="AY102" s="24" t="s">
        <v>156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79</v>
      </c>
      <c r="BK102" s="244">
        <f>ROUND(I102*H102,2)</f>
        <v>0</v>
      </c>
      <c r="BL102" s="24" t="s">
        <v>164</v>
      </c>
      <c r="BM102" s="24" t="s">
        <v>197</v>
      </c>
    </row>
    <row r="103" s="12" customFormat="1">
      <c r="B103" s="245"/>
      <c r="C103" s="246"/>
      <c r="D103" s="247" t="s">
        <v>165</v>
      </c>
      <c r="E103" s="248" t="s">
        <v>21</v>
      </c>
      <c r="F103" s="249" t="s">
        <v>1228</v>
      </c>
      <c r="G103" s="246"/>
      <c r="H103" s="250">
        <v>847.35000000000002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165</v>
      </c>
      <c r="AU103" s="256" t="s">
        <v>81</v>
      </c>
      <c r="AV103" s="12" t="s">
        <v>81</v>
      </c>
      <c r="AW103" s="12" t="s">
        <v>35</v>
      </c>
      <c r="AX103" s="12" t="s">
        <v>79</v>
      </c>
      <c r="AY103" s="256" t="s">
        <v>156</v>
      </c>
    </row>
    <row r="104" s="1" customFormat="1" ht="25.5" customHeight="1">
      <c r="B104" s="46"/>
      <c r="C104" s="233" t="s">
        <v>199</v>
      </c>
      <c r="D104" s="233" t="s">
        <v>159</v>
      </c>
      <c r="E104" s="234" t="s">
        <v>1229</v>
      </c>
      <c r="F104" s="235" t="s">
        <v>1230</v>
      </c>
      <c r="G104" s="236" t="s">
        <v>351</v>
      </c>
      <c r="H104" s="237">
        <v>152523</v>
      </c>
      <c r="I104" s="238"/>
      <c r="J104" s="239">
        <f>ROUND(I104*H104,2)</f>
        <v>0</v>
      </c>
      <c r="K104" s="235" t="s">
        <v>326</v>
      </c>
      <c r="L104" s="72"/>
      <c r="M104" s="240" t="s">
        <v>21</v>
      </c>
      <c r="N104" s="241" t="s">
        <v>42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164</v>
      </c>
      <c r="AT104" s="24" t="s">
        <v>159</v>
      </c>
      <c r="AU104" s="24" t="s">
        <v>81</v>
      </c>
      <c r="AY104" s="24" t="s">
        <v>156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79</v>
      </c>
      <c r="BK104" s="244">
        <f>ROUND(I104*H104,2)</f>
        <v>0</v>
      </c>
      <c r="BL104" s="24" t="s">
        <v>164</v>
      </c>
      <c r="BM104" s="24" t="s">
        <v>202</v>
      </c>
    </row>
    <row r="105" s="12" customFormat="1">
      <c r="B105" s="245"/>
      <c r="C105" s="246"/>
      <c r="D105" s="247" t="s">
        <v>165</v>
      </c>
      <c r="E105" s="248" t="s">
        <v>21</v>
      </c>
      <c r="F105" s="249" t="s">
        <v>1231</v>
      </c>
      <c r="G105" s="246"/>
      <c r="H105" s="250">
        <v>152523</v>
      </c>
      <c r="I105" s="251"/>
      <c r="J105" s="246"/>
      <c r="K105" s="246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165</v>
      </c>
      <c r="AU105" s="256" t="s">
        <v>81</v>
      </c>
      <c r="AV105" s="12" t="s">
        <v>81</v>
      </c>
      <c r="AW105" s="12" t="s">
        <v>35</v>
      </c>
      <c r="AX105" s="12" t="s">
        <v>79</v>
      </c>
      <c r="AY105" s="256" t="s">
        <v>156</v>
      </c>
    </row>
    <row r="106" s="1" customFormat="1" ht="16.5" customHeight="1">
      <c r="B106" s="46"/>
      <c r="C106" s="233" t="s">
        <v>182</v>
      </c>
      <c r="D106" s="233" t="s">
        <v>159</v>
      </c>
      <c r="E106" s="234" t="s">
        <v>1232</v>
      </c>
      <c r="F106" s="235" t="s">
        <v>1233</v>
      </c>
      <c r="G106" s="236" t="s">
        <v>351</v>
      </c>
      <c r="H106" s="237">
        <v>908.54999999999995</v>
      </c>
      <c r="I106" s="238"/>
      <c r="J106" s="239">
        <f>ROUND(I106*H106,2)</f>
        <v>0</v>
      </c>
      <c r="K106" s="235" t="s">
        <v>326</v>
      </c>
      <c r="L106" s="72"/>
      <c r="M106" s="240" t="s">
        <v>21</v>
      </c>
      <c r="N106" s="241" t="s">
        <v>42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164</v>
      </c>
      <c r="AT106" s="24" t="s">
        <v>159</v>
      </c>
      <c r="AU106" s="24" t="s">
        <v>81</v>
      </c>
      <c r="AY106" s="24" t="s">
        <v>156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79</v>
      </c>
      <c r="BK106" s="244">
        <f>ROUND(I106*H106,2)</f>
        <v>0</v>
      </c>
      <c r="BL106" s="24" t="s">
        <v>164</v>
      </c>
      <c r="BM106" s="24" t="s">
        <v>209</v>
      </c>
    </row>
    <row r="107" s="12" customFormat="1">
      <c r="B107" s="245"/>
      <c r="C107" s="246"/>
      <c r="D107" s="247" t="s">
        <v>165</v>
      </c>
      <c r="E107" s="248" t="s">
        <v>21</v>
      </c>
      <c r="F107" s="249" t="s">
        <v>1234</v>
      </c>
      <c r="G107" s="246"/>
      <c r="H107" s="250">
        <v>908.54999999999995</v>
      </c>
      <c r="I107" s="251"/>
      <c r="J107" s="246"/>
      <c r="K107" s="246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165</v>
      </c>
      <c r="AU107" s="256" t="s">
        <v>81</v>
      </c>
      <c r="AV107" s="12" t="s">
        <v>81</v>
      </c>
      <c r="AW107" s="12" t="s">
        <v>35</v>
      </c>
      <c r="AX107" s="12" t="s">
        <v>79</v>
      </c>
      <c r="AY107" s="256" t="s">
        <v>156</v>
      </c>
    </row>
    <row r="108" s="1" customFormat="1" ht="16.5" customHeight="1">
      <c r="B108" s="46"/>
      <c r="C108" s="233" t="s">
        <v>212</v>
      </c>
      <c r="D108" s="233" t="s">
        <v>159</v>
      </c>
      <c r="E108" s="234" t="s">
        <v>1235</v>
      </c>
      <c r="F108" s="235" t="s">
        <v>1236</v>
      </c>
      <c r="G108" s="236" t="s">
        <v>351</v>
      </c>
      <c r="H108" s="237">
        <v>163539</v>
      </c>
      <c r="I108" s="238"/>
      <c r="J108" s="239">
        <f>ROUND(I108*H108,2)</f>
        <v>0</v>
      </c>
      <c r="K108" s="235" t="s">
        <v>326</v>
      </c>
      <c r="L108" s="72"/>
      <c r="M108" s="240" t="s">
        <v>21</v>
      </c>
      <c r="N108" s="241" t="s">
        <v>42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164</v>
      </c>
      <c r="AT108" s="24" t="s">
        <v>159</v>
      </c>
      <c r="AU108" s="24" t="s">
        <v>81</v>
      </c>
      <c r="AY108" s="24" t="s">
        <v>156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79</v>
      </c>
      <c r="BK108" s="244">
        <f>ROUND(I108*H108,2)</f>
        <v>0</v>
      </c>
      <c r="BL108" s="24" t="s">
        <v>164</v>
      </c>
      <c r="BM108" s="24" t="s">
        <v>215</v>
      </c>
    </row>
    <row r="109" s="12" customFormat="1">
      <c r="B109" s="245"/>
      <c r="C109" s="246"/>
      <c r="D109" s="247" t="s">
        <v>165</v>
      </c>
      <c r="E109" s="248" t="s">
        <v>21</v>
      </c>
      <c r="F109" s="249" t="s">
        <v>1237</v>
      </c>
      <c r="G109" s="246"/>
      <c r="H109" s="250">
        <v>163539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165</v>
      </c>
      <c r="AU109" s="256" t="s">
        <v>81</v>
      </c>
      <c r="AV109" s="12" t="s">
        <v>81</v>
      </c>
      <c r="AW109" s="12" t="s">
        <v>35</v>
      </c>
      <c r="AX109" s="12" t="s">
        <v>79</v>
      </c>
      <c r="AY109" s="256" t="s">
        <v>156</v>
      </c>
    </row>
    <row r="110" s="1" customFormat="1" ht="25.5" customHeight="1">
      <c r="B110" s="46"/>
      <c r="C110" s="233" t="s">
        <v>188</v>
      </c>
      <c r="D110" s="233" t="s">
        <v>159</v>
      </c>
      <c r="E110" s="234" t="s">
        <v>1238</v>
      </c>
      <c r="F110" s="235" t="s">
        <v>1239</v>
      </c>
      <c r="G110" s="236" t="s">
        <v>351</v>
      </c>
      <c r="H110" s="237">
        <v>847.35000000000002</v>
      </c>
      <c r="I110" s="238"/>
      <c r="J110" s="239">
        <f>ROUND(I110*H110,2)</f>
        <v>0</v>
      </c>
      <c r="K110" s="235" t="s">
        <v>326</v>
      </c>
      <c r="L110" s="72"/>
      <c r="M110" s="240" t="s">
        <v>21</v>
      </c>
      <c r="N110" s="241" t="s">
        <v>42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164</v>
      </c>
      <c r="AT110" s="24" t="s">
        <v>159</v>
      </c>
      <c r="AU110" s="24" t="s">
        <v>81</v>
      </c>
      <c r="AY110" s="24" t="s">
        <v>156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79</v>
      </c>
      <c r="BK110" s="244">
        <f>ROUND(I110*H110,2)</f>
        <v>0</v>
      </c>
      <c r="BL110" s="24" t="s">
        <v>164</v>
      </c>
      <c r="BM110" s="24" t="s">
        <v>225</v>
      </c>
    </row>
    <row r="111" s="1" customFormat="1" ht="16.5" customHeight="1">
      <c r="B111" s="46"/>
      <c r="C111" s="233" t="s">
        <v>226</v>
      </c>
      <c r="D111" s="233" t="s">
        <v>159</v>
      </c>
      <c r="E111" s="234" t="s">
        <v>1240</v>
      </c>
      <c r="F111" s="235" t="s">
        <v>1241</v>
      </c>
      <c r="G111" s="236" t="s">
        <v>351</v>
      </c>
      <c r="H111" s="237">
        <v>908.54999999999995</v>
      </c>
      <c r="I111" s="238"/>
      <c r="J111" s="239">
        <f>ROUND(I111*H111,2)</f>
        <v>0</v>
      </c>
      <c r="K111" s="235" t="s">
        <v>326</v>
      </c>
      <c r="L111" s="72"/>
      <c r="M111" s="240" t="s">
        <v>21</v>
      </c>
      <c r="N111" s="241" t="s">
        <v>42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164</v>
      </c>
      <c r="AT111" s="24" t="s">
        <v>159</v>
      </c>
      <c r="AU111" s="24" t="s">
        <v>81</v>
      </c>
      <c r="AY111" s="24" t="s">
        <v>156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79</v>
      </c>
      <c r="BK111" s="244">
        <f>ROUND(I111*H111,2)</f>
        <v>0</v>
      </c>
      <c r="BL111" s="24" t="s">
        <v>164</v>
      </c>
      <c r="BM111" s="24" t="s">
        <v>229</v>
      </c>
    </row>
    <row r="112" s="1" customFormat="1" ht="16.5" customHeight="1">
      <c r="B112" s="46"/>
      <c r="C112" s="233" t="s">
        <v>193</v>
      </c>
      <c r="D112" s="233" t="s">
        <v>159</v>
      </c>
      <c r="E112" s="234" t="s">
        <v>1242</v>
      </c>
      <c r="F112" s="235" t="s">
        <v>1063</v>
      </c>
      <c r="G112" s="236" t="s">
        <v>1064</v>
      </c>
      <c r="H112" s="237">
        <v>1</v>
      </c>
      <c r="I112" s="238"/>
      <c r="J112" s="239">
        <f>ROUND(I112*H112,2)</f>
        <v>0</v>
      </c>
      <c r="K112" s="235" t="s">
        <v>163</v>
      </c>
      <c r="L112" s="72"/>
      <c r="M112" s="240" t="s">
        <v>21</v>
      </c>
      <c r="N112" s="241" t="s">
        <v>42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164</v>
      </c>
      <c r="AT112" s="24" t="s">
        <v>159</v>
      </c>
      <c r="AU112" s="24" t="s">
        <v>81</v>
      </c>
      <c r="AY112" s="24" t="s">
        <v>156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79</v>
      </c>
      <c r="BK112" s="244">
        <f>ROUND(I112*H112,2)</f>
        <v>0</v>
      </c>
      <c r="BL112" s="24" t="s">
        <v>164</v>
      </c>
      <c r="BM112" s="24" t="s">
        <v>232</v>
      </c>
    </row>
    <row r="113" s="11" customFormat="1" ht="29.88" customHeight="1">
      <c r="B113" s="217"/>
      <c r="C113" s="218"/>
      <c r="D113" s="219" t="s">
        <v>70</v>
      </c>
      <c r="E113" s="231" t="s">
        <v>543</v>
      </c>
      <c r="F113" s="231" t="s">
        <v>603</v>
      </c>
      <c r="G113" s="218"/>
      <c r="H113" s="218"/>
      <c r="I113" s="221"/>
      <c r="J113" s="232">
        <f>BK113</f>
        <v>0</v>
      </c>
      <c r="K113" s="218"/>
      <c r="L113" s="223"/>
      <c r="M113" s="224"/>
      <c r="N113" s="225"/>
      <c r="O113" s="225"/>
      <c r="P113" s="226">
        <f>SUM(P114:P118)</f>
        <v>0</v>
      </c>
      <c r="Q113" s="225"/>
      <c r="R113" s="226">
        <f>SUM(R114:R118)</f>
        <v>0</v>
      </c>
      <c r="S113" s="225"/>
      <c r="T113" s="227">
        <f>SUM(T114:T118)</f>
        <v>0</v>
      </c>
      <c r="AR113" s="228" t="s">
        <v>79</v>
      </c>
      <c r="AT113" s="229" t="s">
        <v>70</v>
      </c>
      <c r="AU113" s="229" t="s">
        <v>79</v>
      </c>
      <c r="AY113" s="228" t="s">
        <v>156</v>
      </c>
      <c r="BK113" s="230">
        <f>SUM(BK114:BK118)</f>
        <v>0</v>
      </c>
    </row>
    <row r="114" s="1" customFormat="1" ht="25.5" customHeight="1">
      <c r="B114" s="46"/>
      <c r="C114" s="233" t="s">
        <v>10</v>
      </c>
      <c r="D114" s="233" t="s">
        <v>159</v>
      </c>
      <c r="E114" s="234" t="s">
        <v>1065</v>
      </c>
      <c r="F114" s="235" t="s">
        <v>1066</v>
      </c>
      <c r="G114" s="236" t="s">
        <v>389</v>
      </c>
      <c r="H114" s="237">
        <v>19</v>
      </c>
      <c r="I114" s="238"/>
      <c r="J114" s="239">
        <f>ROUND(I114*H114,2)</f>
        <v>0</v>
      </c>
      <c r="K114" s="235" t="s">
        <v>326</v>
      </c>
      <c r="L114" s="72"/>
      <c r="M114" s="240" t="s">
        <v>21</v>
      </c>
      <c r="N114" s="241" t="s">
        <v>42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164</v>
      </c>
      <c r="AT114" s="24" t="s">
        <v>159</v>
      </c>
      <c r="AU114" s="24" t="s">
        <v>81</v>
      </c>
      <c r="AY114" s="24" t="s">
        <v>156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79</v>
      </c>
      <c r="BK114" s="244">
        <f>ROUND(I114*H114,2)</f>
        <v>0</v>
      </c>
      <c r="BL114" s="24" t="s">
        <v>164</v>
      </c>
      <c r="BM114" s="24" t="s">
        <v>235</v>
      </c>
    </row>
    <row r="115" s="1" customFormat="1" ht="25.5" customHeight="1">
      <c r="B115" s="46"/>
      <c r="C115" s="233" t="s">
        <v>197</v>
      </c>
      <c r="D115" s="233" t="s">
        <v>159</v>
      </c>
      <c r="E115" s="234" t="s">
        <v>647</v>
      </c>
      <c r="F115" s="235" t="s">
        <v>648</v>
      </c>
      <c r="G115" s="236" t="s">
        <v>389</v>
      </c>
      <c r="H115" s="237">
        <v>19</v>
      </c>
      <c r="I115" s="238"/>
      <c r="J115" s="239">
        <f>ROUND(I115*H115,2)</f>
        <v>0</v>
      </c>
      <c r="K115" s="235" t="s">
        <v>326</v>
      </c>
      <c r="L115" s="72"/>
      <c r="M115" s="240" t="s">
        <v>21</v>
      </c>
      <c r="N115" s="241" t="s">
        <v>42</v>
      </c>
      <c r="O115" s="47"/>
      <c r="P115" s="242">
        <f>O115*H115</f>
        <v>0</v>
      </c>
      <c r="Q115" s="242">
        <v>0</v>
      </c>
      <c r="R115" s="242">
        <f>Q115*H115</f>
        <v>0</v>
      </c>
      <c r="S115" s="242">
        <v>0</v>
      </c>
      <c r="T115" s="243">
        <f>S115*H115</f>
        <v>0</v>
      </c>
      <c r="AR115" s="24" t="s">
        <v>164</v>
      </c>
      <c r="AT115" s="24" t="s">
        <v>159</v>
      </c>
      <c r="AU115" s="24" t="s">
        <v>81</v>
      </c>
      <c r="AY115" s="24" t="s">
        <v>156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79</v>
      </c>
      <c r="BK115" s="244">
        <f>ROUND(I115*H115,2)</f>
        <v>0</v>
      </c>
      <c r="BL115" s="24" t="s">
        <v>164</v>
      </c>
      <c r="BM115" s="24" t="s">
        <v>241</v>
      </c>
    </row>
    <row r="116" s="1" customFormat="1" ht="25.5" customHeight="1">
      <c r="B116" s="46"/>
      <c r="C116" s="233" t="s">
        <v>238</v>
      </c>
      <c r="D116" s="233" t="s">
        <v>159</v>
      </c>
      <c r="E116" s="234" t="s">
        <v>650</v>
      </c>
      <c r="F116" s="235" t="s">
        <v>651</v>
      </c>
      <c r="G116" s="236" t="s">
        <v>389</v>
      </c>
      <c r="H116" s="237">
        <v>190</v>
      </c>
      <c r="I116" s="238"/>
      <c r="J116" s="239">
        <f>ROUND(I116*H116,2)</f>
        <v>0</v>
      </c>
      <c r="K116" s="235" t="s">
        <v>326</v>
      </c>
      <c r="L116" s="72"/>
      <c r="M116" s="240" t="s">
        <v>21</v>
      </c>
      <c r="N116" s="241" t="s">
        <v>42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164</v>
      </c>
      <c r="AT116" s="24" t="s">
        <v>159</v>
      </c>
      <c r="AU116" s="24" t="s">
        <v>81</v>
      </c>
      <c r="AY116" s="24" t="s">
        <v>156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79</v>
      </c>
      <c r="BK116" s="244">
        <f>ROUND(I116*H116,2)</f>
        <v>0</v>
      </c>
      <c r="BL116" s="24" t="s">
        <v>164</v>
      </c>
      <c r="BM116" s="24" t="s">
        <v>246</v>
      </c>
    </row>
    <row r="117" s="12" customFormat="1">
      <c r="B117" s="245"/>
      <c r="C117" s="246"/>
      <c r="D117" s="247" t="s">
        <v>165</v>
      </c>
      <c r="E117" s="246"/>
      <c r="F117" s="249" t="s">
        <v>1243</v>
      </c>
      <c r="G117" s="246"/>
      <c r="H117" s="250">
        <v>190</v>
      </c>
      <c r="I117" s="251"/>
      <c r="J117" s="246"/>
      <c r="K117" s="246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165</v>
      </c>
      <c r="AU117" s="256" t="s">
        <v>81</v>
      </c>
      <c r="AV117" s="12" t="s">
        <v>81</v>
      </c>
      <c r="AW117" s="12" t="s">
        <v>6</v>
      </c>
      <c r="AX117" s="12" t="s">
        <v>79</v>
      </c>
      <c r="AY117" s="256" t="s">
        <v>156</v>
      </c>
    </row>
    <row r="118" s="1" customFormat="1" ht="25.5" customHeight="1">
      <c r="B118" s="46"/>
      <c r="C118" s="233" t="s">
        <v>202</v>
      </c>
      <c r="D118" s="233" t="s">
        <v>159</v>
      </c>
      <c r="E118" s="234" t="s">
        <v>655</v>
      </c>
      <c r="F118" s="235" t="s">
        <v>656</v>
      </c>
      <c r="G118" s="236" t="s">
        <v>389</v>
      </c>
      <c r="H118" s="237">
        <v>19</v>
      </c>
      <c r="I118" s="238"/>
      <c r="J118" s="239">
        <f>ROUND(I118*H118,2)</f>
        <v>0</v>
      </c>
      <c r="K118" s="235" t="s">
        <v>326</v>
      </c>
      <c r="L118" s="72"/>
      <c r="M118" s="240" t="s">
        <v>21</v>
      </c>
      <c r="N118" s="241" t="s">
        <v>42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164</v>
      </c>
      <c r="AT118" s="24" t="s">
        <v>159</v>
      </c>
      <c r="AU118" s="24" t="s">
        <v>81</v>
      </c>
      <c r="AY118" s="24" t="s">
        <v>156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79</v>
      </c>
      <c r="BK118" s="244">
        <f>ROUND(I118*H118,2)</f>
        <v>0</v>
      </c>
      <c r="BL118" s="24" t="s">
        <v>164</v>
      </c>
      <c r="BM118" s="24" t="s">
        <v>250</v>
      </c>
    </row>
    <row r="119" s="11" customFormat="1" ht="29.88" customHeight="1">
      <c r="B119" s="217"/>
      <c r="C119" s="218"/>
      <c r="D119" s="219" t="s">
        <v>70</v>
      </c>
      <c r="E119" s="231" t="s">
        <v>658</v>
      </c>
      <c r="F119" s="231" t="s">
        <v>659</v>
      </c>
      <c r="G119" s="218"/>
      <c r="H119" s="218"/>
      <c r="I119" s="221"/>
      <c r="J119" s="23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AR119" s="228" t="s">
        <v>79</v>
      </c>
      <c r="AT119" s="229" t="s">
        <v>70</v>
      </c>
      <c r="AU119" s="229" t="s">
        <v>79</v>
      </c>
      <c r="AY119" s="228" t="s">
        <v>156</v>
      </c>
      <c r="BK119" s="230">
        <f>BK120</f>
        <v>0</v>
      </c>
    </row>
    <row r="120" s="1" customFormat="1" ht="16.5" customHeight="1">
      <c r="B120" s="46"/>
      <c r="C120" s="233" t="s">
        <v>247</v>
      </c>
      <c r="D120" s="233" t="s">
        <v>159</v>
      </c>
      <c r="E120" s="234" t="s">
        <v>838</v>
      </c>
      <c r="F120" s="235" t="s">
        <v>839</v>
      </c>
      <c r="G120" s="236" t="s">
        <v>389</v>
      </c>
      <c r="H120" s="237">
        <v>24.966999999999999</v>
      </c>
      <c r="I120" s="238"/>
      <c r="J120" s="239">
        <f>ROUND(I120*H120,2)</f>
        <v>0</v>
      </c>
      <c r="K120" s="235" t="s">
        <v>326</v>
      </c>
      <c r="L120" s="72"/>
      <c r="M120" s="240" t="s">
        <v>21</v>
      </c>
      <c r="N120" s="241" t="s">
        <v>42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164</v>
      </c>
      <c r="AT120" s="24" t="s">
        <v>159</v>
      </c>
      <c r="AU120" s="24" t="s">
        <v>81</v>
      </c>
      <c r="AY120" s="24" t="s">
        <v>156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79</v>
      </c>
      <c r="BK120" s="244">
        <f>ROUND(I120*H120,2)</f>
        <v>0</v>
      </c>
      <c r="BL120" s="24" t="s">
        <v>164</v>
      </c>
      <c r="BM120" s="24" t="s">
        <v>256</v>
      </c>
    </row>
    <row r="121" s="11" customFormat="1" ht="37.44" customHeight="1">
      <c r="B121" s="217"/>
      <c r="C121" s="218"/>
      <c r="D121" s="219" t="s">
        <v>70</v>
      </c>
      <c r="E121" s="220" t="s">
        <v>663</v>
      </c>
      <c r="F121" s="220" t="s">
        <v>664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P122+P142</f>
        <v>0</v>
      </c>
      <c r="Q121" s="225"/>
      <c r="R121" s="226">
        <f>R122+R142</f>
        <v>0</v>
      </c>
      <c r="S121" s="225"/>
      <c r="T121" s="227">
        <f>T122+T142</f>
        <v>0</v>
      </c>
      <c r="AR121" s="228" t="s">
        <v>81</v>
      </c>
      <c r="AT121" s="229" t="s">
        <v>70</v>
      </c>
      <c r="AU121" s="229" t="s">
        <v>71</v>
      </c>
      <c r="AY121" s="228" t="s">
        <v>156</v>
      </c>
      <c r="BK121" s="230">
        <f>BK122+BK142</f>
        <v>0</v>
      </c>
    </row>
    <row r="122" s="11" customFormat="1" ht="19.92" customHeight="1">
      <c r="B122" s="217"/>
      <c r="C122" s="218"/>
      <c r="D122" s="219" t="s">
        <v>70</v>
      </c>
      <c r="E122" s="231" t="s">
        <v>1069</v>
      </c>
      <c r="F122" s="231" t="s">
        <v>1244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SUM(P123:P141)</f>
        <v>0</v>
      </c>
      <c r="Q122" s="225"/>
      <c r="R122" s="226">
        <f>SUM(R123:R141)</f>
        <v>0</v>
      </c>
      <c r="S122" s="225"/>
      <c r="T122" s="227">
        <f>SUM(T123:T141)</f>
        <v>0</v>
      </c>
      <c r="AR122" s="228" t="s">
        <v>79</v>
      </c>
      <c r="AT122" s="229" t="s">
        <v>70</v>
      </c>
      <c r="AU122" s="229" t="s">
        <v>79</v>
      </c>
      <c r="AY122" s="228" t="s">
        <v>156</v>
      </c>
      <c r="BK122" s="230">
        <f>SUM(BK123:BK141)</f>
        <v>0</v>
      </c>
    </row>
    <row r="123" s="1" customFormat="1" ht="16.5" customHeight="1">
      <c r="B123" s="46"/>
      <c r="C123" s="233" t="s">
        <v>209</v>
      </c>
      <c r="D123" s="233" t="s">
        <v>159</v>
      </c>
      <c r="E123" s="234" t="s">
        <v>1245</v>
      </c>
      <c r="F123" s="235" t="s">
        <v>1246</v>
      </c>
      <c r="G123" s="236" t="s">
        <v>436</v>
      </c>
      <c r="H123" s="237">
        <v>1</v>
      </c>
      <c r="I123" s="238"/>
      <c r="J123" s="239">
        <f>ROUND(I123*H123,2)</f>
        <v>0</v>
      </c>
      <c r="K123" s="235" t="s">
        <v>163</v>
      </c>
      <c r="L123" s="72"/>
      <c r="M123" s="240" t="s">
        <v>21</v>
      </c>
      <c r="N123" s="241" t="s">
        <v>42</v>
      </c>
      <c r="O123" s="47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AR123" s="24" t="s">
        <v>164</v>
      </c>
      <c r="AT123" s="24" t="s">
        <v>159</v>
      </c>
      <c r="AU123" s="24" t="s">
        <v>81</v>
      </c>
      <c r="AY123" s="24" t="s">
        <v>156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79</v>
      </c>
      <c r="BK123" s="244">
        <f>ROUND(I123*H123,2)</f>
        <v>0</v>
      </c>
      <c r="BL123" s="24" t="s">
        <v>164</v>
      </c>
      <c r="BM123" s="24" t="s">
        <v>262</v>
      </c>
    </row>
    <row r="124" s="13" customFormat="1">
      <c r="B124" s="257"/>
      <c r="C124" s="258"/>
      <c r="D124" s="247" t="s">
        <v>165</v>
      </c>
      <c r="E124" s="259" t="s">
        <v>21</v>
      </c>
      <c r="F124" s="260" t="s">
        <v>1247</v>
      </c>
      <c r="G124" s="258"/>
      <c r="H124" s="259" t="s">
        <v>21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165</v>
      </c>
      <c r="AU124" s="266" t="s">
        <v>81</v>
      </c>
      <c r="AV124" s="13" t="s">
        <v>79</v>
      </c>
      <c r="AW124" s="13" t="s">
        <v>35</v>
      </c>
      <c r="AX124" s="13" t="s">
        <v>71</v>
      </c>
      <c r="AY124" s="266" t="s">
        <v>156</v>
      </c>
    </row>
    <row r="125" s="13" customFormat="1">
      <c r="B125" s="257"/>
      <c r="C125" s="258"/>
      <c r="D125" s="247" t="s">
        <v>165</v>
      </c>
      <c r="E125" s="259" t="s">
        <v>21</v>
      </c>
      <c r="F125" s="260" t="s">
        <v>1248</v>
      </c>
      <c r="G125" s="258"/>
      <c r="H125" s="259" t="s">
        <v>21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165</v>
      </c>
      <c r="AU125" s="266" t="s">
        <v>81</v>
      </c>
      <c r="AV125" s="13" t="s">
        <v>79</v>
      </c>
      <c r="AW125" s="13" t="s">
        <v>35</v>
      </c>
      <c r="AX125" s="13" t="s">
        <v>71</v>
      </c>
      <c r="AY125" s="266" t="s">
        <v>156</v>
      </c>
    </row>
    <row r="126" s="13" customFormat="1">
      <c r="B126" s="257"/>
      <c r="C126" s="258"/>
      <c r="D126" s="247" t="s">
        <v>165</v>
      </c>
      <c r="E126" s="259" t="s">
        <v>21</v>
      </c>
      <c r="F126" s="260" t="s">
        <v>1249</v>
      </c>
      <c r="G126" s="258"/>
      <c r="H126" s="259" t="s">
        <v>21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165</v>
      </c>
      <c r="AU126" s="266" t="s">
        <v>81</v>
      </c>
      <c r="AV126" s="13" t="s">
        <v>79</v>
      </c>
      <c r="AW126" s="13" t="s">
        <v>35</v>
      </c>
      <c r="AX126" s="13" t="s">
        <v>71</v>
      </c>
      <c r="AY126" s="266" t="s">
        <v>156</v>
      </c>
    </row>
    <row r="127" s="13" customFormat="1">
      <c r="B127" s="257"/>
      <c r="C127" s="258"/>
      <c r="D127" s="247" t="s">
        <v>165</v>
      </c>
      <c r="E127" s="259" t="s">
        <v>21</v>
      </c>
      <c r="F127" s="260" t="s">
        <v>1250</v>
      </c>
      <c r="G127" s="258"/>
      <c r="H127" s="259" t="s">
        <v>21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165</v>
      </c>
      <c r="AU127" s="266" t="s">
        <v>81</v>
      </c>
      <c r="AV127" s="13" t="s">
        <v>79</v>
      </c>
      <c r="AW127" s="13" t="s">
        <v>35</v>
      </c>
      <c r="AX127" s="13" t="s">
        <v>71</v>
      </c>
      <c r="AY127" s="266" t="s">
        <v>156</v>
      </c>
    </row>
    <row r="128" s="13" customFormat="1">
      <c r="B128" s="257"/>
      <c r="C128" s="258"/>
      <c r="D128" s="247" t="s">
        <v>165</v>
      </c>
      <c r="E128" s="259" t="s">
        <v>21</v>
      </c>
      <c r="F128" s="260" t="s">
        <v>1251</v>
      </c>
      <c r="G128" s="258"/>
      <c r="H128" s="259" t="s">
        <v>21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165</v>
      </c>
      <c r="AU128" s="266" t="s">
        <v>81</v>
      </c>
      <c r="AV128" s="13" t="s">
        <v>79</v>
      </c>
      <c r="AW128" s="13" t="s">
        <v>35</v>
      </c>
      <c r="AX128" s="13" t="s">
        <v>71</v>
      </c>
      <c r="AY128" s="266" t="s">
        <v>156</v>
      </c>
    </row>
    <row r="129" s="13" customFormat="1">
      <c r="B129" s="257"/>
      <c r="C129" s="258"/>
      <c r="D129" s="247" t="s">
        <v>165</v>
      </c>
      <c r="E129" s="259" t="s">
        <v>21</v>
      </c>
      <c r="F129" s="260" t="s">
        <v>1252</v>
      </c>
      <c r="G129" s="258"/>
      <c r="H129" s="259" t="s">
        <v>21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165</v>
      </c>
      <c r="AU129" s="266" t="s">
        <v>81</v>
      </c>
      <c r="AV129" s="13" t="s">
        <v>79</v>
      </c>
      <c r="AW129" s="13" t="s">
        <v>35</v>
      </c>
      <c r="AX129" s="13" t="s">
        <v>71</v>
      </c>
      <c r="AY129" s="266" t="s">
        <v>156</v>
      </c>
    </row>
    <row r="130" s="13" customFormat="1">
      <c r="B130" s="257"/>
      <c r="C130" s="258"/>
      <c r="D130" s="247" t="s">
        <v>165</v>
      </c>
      <c r="E130" s="259" t="s">
        <v>21</v>
      </c>
      <c r="F130" s="260" t="s">
        <v>1253</v>
      </c>
      <c r="G130" s="258"/>
      <c r="H130" s="259" t="s">
        <v>21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AT130" s="266" t="s">
        <v>165</v>
      </c>
      <c r="AU130" s="266" t="s">
        <v>81</v>
      </c>
      <c r="AV130" s="13" t="s">
        <v>79</v>
      </c>
      <c r="AW130" s="13" t="s">
        <v>35</v>
      </c>
      <c r="AX130" s="13" t="s">
        <v>71</v>
      </c>
      <c r="AY130" s="266" t="s">
        <v>156</v>
      </c>
    </row>
    <row r="131" s="12" customFormat="1">
      <c r="B131" s="245"/>
      <c r="C131" s="246"/>
      <c r="D131" s="247" t="s">
        <v>165</v>
      </c>
      <c r="E131" s="248" t="s">
        <v>21</v>
      </c>
      <c r="F131" s="249" t="s">
        <v>79</v>
      </c>
      <c r="G131" s="246"/>
      <c r="H131" s="250">
        <v>1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165</v>
      </c>
      <c r="AU131" s="256" t="s">
        <v>81</v>
      </c>
      <c r="AV131" s="12" t="s">
        <v>81</v>
      </c>
      <c r="AW131" s="12" t="s">
        <v>35</v>
      </c>
      <c r="AX131" s="12" t="s">
        <v>79</v>
      </c>
      <c r="AY131" s="256" t="s">
        <v>156</v>
      </c>
    </row>
    <row r="132" s="1" customFormat="1" ht="16.5" customHeight="1">
      <c r="B132" s="46"/>
      <c r="C132" s="233" t="s">
        <v>9</v>
      </c>
      <c r="D132" s="233" t="s">
        <v>159</v>
      </c>
      <c r="E132" s="234" t="s">
        <v>1254</v>
      </c>
      <c r="F132" s="235" t="s">
        <v>1255</v>
      </c>
      <c r="G132" s="236" t="s">
        <v>436</v>
      </c>
      <c r="H132" s="237">
        <v>1</v>
      </c>
      <c r="I132" s="238"/>
      <c r="J132" s="239">
        <f>ROUND(I132*H132,2)</f>
        <v>0</v>
      </c>
      <c r="K132" s="235" t="s">
        <v>163</v>
      </c>
      <c r="L132" s="72"/>
      <c r="M132" s="240" t="s">
        <v>21</v>
      </c>
      <c r="N132" s="241" t="s">
        <v>42</v>
      </c>
      <c r="O132" s="47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AR132" s="24" t="s">
        <v>164</v>
      </c>
      <c r="AT132" s="24" t="s">
        <v>159</v>
      </c>
      <c r="AU132" s="24" t="s">
        <v>81</v>
      </c>
      <c r="AY132" s="24" t="s">
        <v>156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79</v>
      </c>
      <c r="BK132" s="244">
        <f>ROUND(I132*H132,2)</f>
        <v>0</v>
      </c>
      <c r="BL132" s="24" t="s">
        <v>164</v>
      </c>
      <c r="BM132" s="24" t="s">
        <v>277</v>
      </c>
    </row>
    <row r="133" s="13" customFormat="1">
      <c r="B133" s="257"/>
      <c r="C133" s="258"/>
      <c r="D133" s="247" t="s">
        <v>165</v>
      </c>
      <c r="E133" s="259" t="s">
        <v>21</v>
      </c>
      <c r="F133" s="260" t="s">
        <v>1256</v>
      </c>
      <c r="G133" s="258"/>
      <c r="H133" s="259" t="s">
        <v>21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165</v>
      </c>
      <c r="AU133" s="266" t="s">
        <v>81</v>
      </c>
      <c r="AV133" s="13" t="s">
        <v>79</v>
      </c>
      <c r="AW133" s="13" t="s">
        <v>35</v>
      </c>
      <c r="AX133" s="13" t="s">
        <v>71</v>
      </c>
      <c r="AY133" s="266" t="s">
        <v>156</v>
      </c>
    </row>
    <row r="134" s="13" customFormat="1">
      <c r="B134" s="257"/>
      <c r="C134" s="258"/>
      <c r="D134" s="247" t="s">
        <v>165</v>
      </c>
      <c r="E134" s="259" t="s">
        <v>21</v>
      </c>
      <c r="F134" s="260" t="s">
        <v>1257</v>
      </c>
      <c r="G134" s="258"/>
      <c r="H134" s="259" t="s">
        <v>21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165</v>
      </c>
      <c r="AU134" s="266" t="s">
        <v>81</v>
      </c>
      <c r="AV134" s="13" t="s">
        <v>79</v>
      </c>
      <c r="AW134" s="13" t="s">
        <v>35</v>
      </c>
      <c r="AX134" s="13" t="s">
        <v>71</v>
      </c>
      <c r="AY134" s="266" t="s">
        <v>156</v>
      </c>
    </row>
    <row r="135" s="13" customFormat="1">
      <c r="B135" s="257"/>
      <c r="C135" s="258"/>
      <c r="D135" s="247" t="s">
        <v>165</v>
      </c>
      <c r="E135" s="259" t="s">
        <v>21</v>
      </c>
      <c r="F135" s="260" t="s">
        <v>1249</v>
      </c>
      <c r="G135" s="258"/>
      <c r="H135" s="259" t="s">
        <v>21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165</v>
      </c>
      <c r="AU135" s="266" t="s">
        <v>81</v>
      </c>
      <c r="AV135" s="13" t="s">
        <v>79</v>
      </c>
      <c r="AW135" s="13" t="s">
        <v>35</v>
      </c>
      <c r="AX135" s="13" t="s">
        <v>71</v>
      </c>
      <c r="AY135" s="266" t="s">
        <v>156</v>
      </c>
    </row>
    <row r="136" s="13" customFormat="1">
      <c r="B136" s="257"/>
      <c r="C136" s="258"/>
      <c r="D136" s="247" t="s">
        <v>165</v>
      </c>
      <c r="E136" s="259" t="s">
        <v>21</v>
      </c>
      <c r="F136" s="260" t="s">
        <v>1258</v>
      </c>
      <c r="G136" s="258"/>
      <c r="H136" s="259" t="s">
        <v>21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165</v>
      </c>
      <c r="AU136" s="266" t="s">
        <v>81</v>
      </c>
      <c r="AV136" s="13" t="s">
        <v>79</v>
      </c>
      <c r="AW136" s="13" t="s">
        <v>35</v>
      </c>
      <c r="AX136" s="13" t="s">
        <v>71</v>
      </c>
      <c r="AY136" s="266" t="s">
        <v>156</v>
      </c>
    </row>
    <row r="137" s="13" customFormat="1">
      <c r="B137" s="257"/>
      <c r="C137" s="258"/>
      <c r="D137" s="247" t="s">
        <v>165</v>
      </c>
      <c r="E137" s="259" t="s">
        <v>21</v>
      </c>
      <c r="F137" s="260" t="s">
        <v>1259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165</v>
      </c>
      <c r="AU137" s="266" t="s">
        <v>81</v>
      </c>
      <c r="AV137" s="13" t="s">
        <v>79</v>
      </c>
      <c r="AW137" s="13" t="s">
        <v>35</v>
      </c>
      <c r="AX137" s="13" t="s">
        <v>71</v>
      </c>
      <c r="AY137" s="266" t="s">
        <v>156</v>
      </c>
    </row>
    <row r="138" s="13" customFormat="1">
      <c r="B138" s="257"/>
      <c r="C138" s="258"/>
      <c r="D138" s="247" t="s">
        <v>165</v>
      </c>
      <c r="E138" s="259" t="s">
        <v>21</v>
      </c>
      <c r="F138" s="260" t="s">
        <v>1260</v>
      </c>
      <c r="G138" s="258"/>
      <c r="H138" s="259" t="s">
        <v>21</v>
      </c>
      <c r="I138" s="261"/>
      <c r="J138" s="258"/>
      <c r="K138" s="258"/>
      <c r="L138" s="262"/>
      <c r="M138" s="263"/>
      <c r="N138" s="264"/>
      <c r="O138" s="264"/>
      <c r="P138" s="264"/>
      <c r="Q138" s="264"/>
      <c r="R138" s="264"/>
      <c r="S138" s="264"/>
      <c r="T138" s="265"/>
      <c r="AT138" s="266" t="s">
        <v>165</v>
      </c>
      <c r="AU138" s="266" t="s">
        <v>81</v>
      </c>
      <c r="AV138" s="13" t="s">
        <v>79</v>
      </c>
      <c r="AW138" s="13" t="s">
        <v>35</v>
      </c>
      <c r="AX138" s="13" t="s">
        <v>71</v>
      </c>
      <c r="AY138" s="266" t="s">
        <v>156</v>
      </c>
    </row>
    <row r="139" s="13" customFormat="1">
      <c r="B139" s="257"/>
      <c r="C139" s="258"/>
      <c r="D139" s="247" t="s">
        <v>165</v>
      </c>
      <c r="E139" s="259" t="s">
        <v>21</v>
      </c>
      <c r="F139" s="260" t="s">
        <v>1261</v>
      </c>
      <c r="G139" s="258"/>
      <c r="H139" s="259" t="s">
        <v>21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165</v>
      </c>
      <c r="AU139" s="266" t="s">
        <v>81</v>
      </c>
      <c r="AV139" s="13" t="s">
        <v>79</v>
      </c>
      <c r="AW139" s="13" t="s">
        <v>35</v>
      </c>
      <c r="AX139" s="13" t="s">
        <v>71</v>
      </c>
      <c r="AY139" s="266" t="s">
        <v>156</v>
      </c>
    </row>
    <row r="140" s="13" customFormat="1">
      <c r="B140" s="257"/>
      <c r="C140" s="258"/>
      <c r="D140" s="247" t="s">
        <v>165</v>
      </c>
      <c r="E140" s="259" t="s">
        <v>21</v>
      </c>
      <c r="F140" s="260" t="s">
        <v>1262</v>
      </c>
      <c r="G140" s="258"/>
      <c r="H140" s="259" t="s">
        <v>21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165</v>
      </c>
      <c r="AU140" s="266" t="s">
        <v>81</v>
      </c>
      <c r="AV140" s="13" t="s">
        <v>79</v>
      </c>
      <c r="AW140" s="13" t="s">
        <v>35</v>
      </c>
      <c r="AX140" s="13" t="s">
        <v>71</v>
      </c>
      <c r="AY140" s="266" t="s">
        <v>156</v>
      </c>
    </row>
    <row r="141" s="12" customFormat="1">
      <c r="B141" s="245"/>
      <c r="C141" s="246"/>
      <c r="D141" s="247" t="s">
        <v>165</v>
      </c>
      <c r="E141" s="248" t="s">
        <v>21</v>
      </c>
      <c r="F141" s="249" t="s">
        <v>79</v>
      </c>
      <c r="G141" s="246"/>
      <c r="H141" s="250">
        <v>1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165</v>
      </c>
      <c r="AU141" s="256" t="s">
        <v>81</v>
      </c>
      <c r="AV141" s="12" t="s">
        <v>81</v>
      </c>
      <c r="AW141" s="12" t="s">
        <v>35</v>
      </c>
      <c r="AX141" s="12" t="s">
        <v>79</v>
      </c>
      <c r="AY141" s="256" t="s">
        <v>156</v>
      </c>
    </row>
    <row r="142" s="11" customFormat="1" ht="29.88" customHeight="1">
      <c r="B142" s="217"/>
      <c r="C142" s="218"/>
      <c r="D142" s="219" t="s">
        <v>70</v>
      </c>
      <c r="E142" s="231" t="s">
        <v>1263</v>
      </c>
      <c r="F142" s="231" t="s">
        <v>1264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SUM(P143:P151)</f>
        <v>0</v>
      </c>
      <c r="Q142" s="225"/>
      <c r="R142" s="226">
        <f>SUM(R143:R151)</f>
        <v>0</v>
      </c>
      <c r="S142" s="225"/>
      <c r="T142" s="227">
        <f>SUM(T143:T151)</f>
        <v>0</v>
      </c>
      <c r="AR142" s="228" t="s">
        <v>81</v>
      </c>
      <c r="AT142" s="229" t="s">
        <v>70</v>
      </c>
      <c r="AU142" s="229" t="s">
        <v>79</v>
      </c>
      <c r="AY142" s="228" t="s">
        <v>156</v>
      </c>
      <c r="BK142" s="230">
        <f>SUM(BK143:BK151)</f>
        <v>0</v>
      </c>
    </row>
    <row r="143" s="1" customFormat="1" ht="25.5" customHeight="1">
      <c r="B143" s="46"/>
      <c r="C143" s="233" t="s">
        <v>215</v>
      </c>
      <c r="D143" s="233" t="s">
        <v>159</v>
      </c>
      <c r="E143" s="234" t="s">
        <v>1265</v>
      </c>
      <c r="F143" s="235" t="s">
        <v>1266</v>
      </c>
      <c r="G143" s="236" t="s">
        <v>351</v>
      </c>
      <c r="H143" s="237">
        <v>53</v>
      </c>
      <c r="I143" s="238"/>
      <c r="J143" s="239">
        <f>ROUND(I143*H143,2)</f>
        <v>0</v>
      </c>
      <c r="K143" s="235" t="s">
        <v>163</v>
      </c>
      <c r="L143" s="72"/>
      <c r="M143" s="240" t="s">
        <v>21</v>
      </c>
      <c r="N143" s="241" t="s">
        <v>42</v>
      </c>
      <c r="O143" s="47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AR143" s="24" t="s">
        <v>197</v>
      </c>
      <c r="AT143" s="24" t="s">
        <v>159</v>
      </c>
      <c r="AU143" s="24" t="s">
        <v>81</v>
      </c>
      <c r="AY143" s="24" t="s">
        <v>156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24" t="s">
        <v>79</v>
      </c>
      <c r="BK143" s="244">
        <f>ROUND(I143*H143,2)</f>
        <v>0</v>
      </c>
      <c r="BL143" s="24" t="s">
        <v>197</v>
      </c>
      <c r="BM143" s="24" t="s">
        <v>284</v>
      </c>
    </row>
    <row r="144" s="13" customFormat="1">
      <c r="B144" s="257"/>
      <c r="C144" s="258"/>
      <c r="D144" s="247" t="s">
        <v>165</v>
      </c>
      <c r="E144" s="259" t="s">
        <v>21</v>
      </c>
      <c r="F144" s="260" t="s">
        <v>1267</v>
      </c>
      <c r="G144" s="258"/>
      <c r="H144" s="259" t="s">
        <v>21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165</v>
      </c>
      <c r="AU144" s="266" t="s">
        <v>81</v>
      </c>
      <c r="AV144" s="13" t="s">
        <v>79</v>
      </c>
      <c r="AW144" s="13" t="s">
        <v>35</v>
      </c>
      <c r="AX144" s="13" t="s">
        <v>71</v>
      </c>
      <c r="AY144" s="266" t="s">
        <v>156</v>
      </c>
    </row>
    <row r="145" s="13" customFormat="1">
      <c r="B145" s="257"/>
      <c r="C145" s="258"/>
      <c r="D145" s="247" t="s">
        <v>165</v>
      </c>
      <c r="E145" s="259" t="s">
        <v>21</v>
      </c>
      <c r="F145" s="260" t="s">
        <v>1268</v>
      </c>
      <c r="G145" s="258"/>
      <c r="H145" s="259" t="s">
        <v>21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165</v>
      </c>
      <c r="AU145" s="266" t="s">
        <v>81</v>
      </c>
      <c r="AV145" s="13" t="s">
        <v>79</v>
      </c>
      <c r="AW145" s="13" t="s">
        <v>35</v>
      </c>
      <c r="AX145" s="13" t="s">
        <v>71</v>
      </c>
      <c r="AY145" s="266" t="s">
        <v>156</v>
      </c>
    </row>
    <row r="146" s="13" customFormat="1">
      <c r="B146" s="257"/>
      <c r="C146" s="258"/>
      <c r="D146" s="247" t="s">
        <v>165</v>
      </c>
      <c r="E146" s="259" t="s">
        <v>21</v>
      </c>
      <c r="F146" s="260" t="s">
        <v>1269</v>
      </c>
      <c r="G146" s="258"/>
      <c r="H146" s="259" t="s">
        <v>21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165</v>
      </c>
      <c r="AU146" s="266" t="s">
        <v>81</v>
      </c>
      <c r="AV146" s="13" t="s">
        <v>79</v>
      </c>
      <c r="AW146" s="13" t="s">
        <v>35</v>
      </c>
      <c r="AX146" s="13" t="s">
        <v>71</v>
      </c>
      <c r="AY146" s="266" t="s">
        <v>156</v>
      </c>
    </row>
    <row r="147" s="12" customFormat="1">
      <c r="B147" s="245"/>
      <c r="C147" s="246"/>
      <c r="D147" s="247" t="s">
        <v>165</v>
      </c>
      <c r="E147" s="248" t="s">
        <v>21</v>
      </c>
      <c r="F147" s="249" t="s">
        <v>1270</v>
      </c>
      <c r="G147" s="246"/>
      <c r="H147" s="250">
        <v>53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165</v>
      </c>
      <c r="AU147" s="256" t="s">
        <v>81</v>
      </c>
      <c r="AV147" s="12" t="s">
        <v>81</v>
      </c>
      <c r="AW147" s="12" t="s">
        <v>35</v>
      </c>
      <c r="AX147" s="12" t="s">
        <v>79</v>
      </c>
      <c r="AY147" s="256" t="s">
        <v>156</v>
      </c>
    </row>
    <row r="148" s="1" customFormat="1" ht="16.5" customHeight="1">
      <c r="B148" s="46"/>
      <c r="C148" s="270" t="s">
        <v>281</v>
      </c>
      <c r="D148" s="270" t="s">
        <v>386</v>
      </c>
      <c r="E148" s="271" t="s">
        <v>1271</v>
      </c>
      <c r="F148" s="272" t="s">
        <v>1272</v>
      </c>
      <c r="G148" s="273" t="s">
        <v>351</v>
      </c>
      <c r="H148" s="274">
        <v>67</v>
      </c>
      <c r="I148" s="275"/>
      <c r="J148" s="276">
        <f>ROUND(I148*H148,2)</f>
        <v>0</v>
      </c>
      <c r="K148" s="272" t="s">
        <v>163</v>
      </c>
      <c r="L148" s="277"/>
      <c r="M148" s="278" t="s">
        <v>21</v>
      </c>
      <c r="N148" s="279" t="s">
        <v>42</v>
      </c>
      <c r="O148" s="47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AR148" s="24" t="s">
        <v>241</v>
      </c>
      <c r="AT148" s="24" t="s">
        <v>386</v>
      </c>
      <c r="AU148" s="24" t="s">
        <v>81</v>
      </c>
      <c r="AY148" s="24" t="s">
        <v>156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79</v>
      </c>
      <c r="BK148" s="244">
        <f>ROUND(I148*H148,2)</f>
        <v>0</v>
      </c>
      <c r="BL148" s="24" t="s">
        <v>197</v>
      </c>
      <c r="BM148" s="24" t="s">
        <v>288</v>
      </c>
    </row>
    <row r="149" s="13" customFormat="1">
      <c r="B149" s="257"/>
      <c r="C149" s="258"/>
      <c r="D149" s="247" t="s">
        <v>165</v>
      </c>
      <c r="E149" s="259" t="s">
        <v>21</v>
      </c>
      <c r="F149" s="260" t="s">
        <v>1273</v>
      </c>
      <c r="G149" s="258"/>
      <c r="H149" s="259" t="s">
        <v>21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165</v>
      </c>
      <c r="AU149" s="266" t="s">
        <v>81</v>
      </c>
      <c r="AV149" s="13" t="s">
        <v>79</v>
      </c>
      <c r="AW149" s="13" t="s">
        <v>35</v>
      </c>
      <c r="AX149" s="13" t="s">
        <v>71</v>
      </c>
      <c r="AY149" s="266" t="s">
        <v>156</v>
      </c>
    </row>
    <row r="150" s="12" customFormat="1">
      <c r="B150" s="245"/>
      <c r="C150" s="246"/>
      <c r="D150" s="247" t="s">
        <v>165</v>
      </c>
      <c r="E150" s="248" t="s">
        <v>21</v>
      </c>
      <c r="F150" s="249" t="s">
        <v>939</v>
      </c>
      <c r="G150" s="246"/>
      <c r="H150" s="250">
        <v>67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165</v>
      </c>
      <c r="AU150" s="256" t="s">
        <v>81</v>
      </c>
      <c r="AV150" s="12" t="s">
        <v>81</v>
      </c>
      <c r="AW150" s="12" t="s">
        <v>35</v>
      </c>
      <c r="AX150" s="12" t="s">
        <v>79</v>
      </c>
      <c r="AY150" s="256" t="s">
        <v>156</v>
      </c>
    </row>
    <row r="151" s="1" customFormat="1" ht="16.5" customHeight="1">
      <c r="B151" s="46"/>
      <c r="C151" s="233" t="s">
        <v>225</v>
      </c>
      <c r="D151" s="233" t="s">
        <v>159</v>
      </c>
      <c r="E151" s="234" t="s">
        <v>1274</v>
      </c>
      <c r="F151" s="235" t="s">
        <v>1275</v>
      </c>
      <c r="G151" s="236" t="s">
        <v>688</v>
      </c>
      <c r="H151" s="291"/>
      <c r="I151" s="238"/>
      <c r="J151" s="239">
        <f>ROUND(I151*H151,2)</f>
        <v>0</v>
      </c>
      <c r="K151" s="235" t="s">
        <v>326</v>
      </c>
      <c r="L151" s="72"/>
      <c r="M151" s="240" t="s">
        <v>21</v>
      </c>
      <c r="N151" s="292" t="s">
        <v>42</v>
      </c>
      <c r="O151" s="293"/>
      <c r="P151" s="294">
        <f>O151*H151</f>
        <v>0</v>
      </c>
      <c r="Q151" s="294">
        <v>0</v>
      </c>
      <c r="R151" s="294">
        <f>Q151*H151</f>
        <v>0</v>
      </c>
      <c r="S151" s="294">
        <v>0</v>
      </c>
      <c r="T151" s="295">
        <f>S151*H151</f>
        <v>0</v>
      </c>
      <c r="AR151" s="24" t="s">
        <v>197</v>
      </c>
      <c r="AT151" s="24" t="s">
        <v>159</v>
      </c>
      <c r="AU151" s="24" t="s">
        <v>81</v>
      </c>
      <c r="AY151" s="24" t="s">
        <v>156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79</v>
      </c>
      <c r="BK151" s="244">
        <f>ROUND(I151*H151,2)</f>
        <v>0</v>
      </c>
      <c r="BL151" s="24" t="s">
        <v>197</v>
      </c>
      <c r="BM151" s="24" t="s">
        <v>295</v>
      </c>
    </row>
    <row r="152" s="1" customFormat="1" ht="6.96" customHeight="1">
      <c r="B152" s="67"/>
      <c r="C152" s="68"/>
      <c r="D152" s="68"/>
      <c r="E152" s="68"/>
      <c r="F152" s="68"/>
      <c r="G152" s="68"/>
      <c r="H152" s="68"/>
      <c r="I152" s="178"/>
      <c r="J152" s="68"/>
      <c r="K152" s="68"/>
      <c r="L152" s="72"/>
    </row>
  </sheetData>
  <sheetProtection sheet="1" autoFilter="0" formatColumns="0" formatRows="0" objects="1" scenarios="1" spinCount="100000" saltValue="H9pvEQ5r05oh72jax9CUXMPI8MVjDPBPbsjIn/24OinB/7BFURxxh4LrGhAhn3FZFTcjJ9frU8+ADY+7f2hhUg==" hashValue="i2yc1oM9kI/G8rj/ffb4kOFfK8LcTS7AnnE1yQCmlqgcxunYigpwEcf1o89j0vBUtQ3Y3XyP4+wpCsUhb95wXQ==" algorithmName="SHA-512" password="CC35"/>
  <autoFilter ref="C83:K151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1276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ROUND(SUM(BE84:BE229), 2)</f>
        <v>0</v>
      </c>
      <c r="G30" s="47"/>
      <c r="H30" s="47"/>
      <c r="I30" s="170">
        <v>0.20999999999999999</v>
      </c>
      <c r="J30" s="169">
        <f>ROUND(ROUND((SUM(BE84:BE229)),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ROUND(SUM(BF84:BF229), 2)</f>
        <v>0</v>
      </c>
      <c r="G31" s="47"/>
      <c r="H31" s="47"/>
      <c r="I31" s="170">
        <v>0.14999999999999999</v>
      </c>
      <c r="J31" s="169">
        <f>ROUND(ROUND((SUM(BF84:BF229)),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ROUND(SUM(BG84:BG229),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ROUND(SUM(BH84:BH229),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ROUND(SUM(BI84:BI229),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05 - Výplně otvorů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J84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315</v>
      </c>
      <c r="E57" s="192"/>
      <c r="F57" s="192"/>
      <c r="G57" s="192"/>
      <c r="H57" s="192"/>
      <c r="I57" s="193"/>
      <c r="J57" s="194">
        <f>J85</f>
        <v>0</v>
      </c>
      <c r="K57" s="195"/>
    </row>
    <row r="58" s="9" customFormat="1" ht="19.92" customHeight="1">
      <c r="B58" s="196"/>
      <c r="C58" s="197"/>
      <c r="D58" s="198" t="s">
        <v>316</v>
      </c>
      <c r="E58" s="199"/>
      <c r="F58" s="199"/>
      <c r="G58" s="199"/>
      <c r="H58" s="199"/>
      <c r="I58" s="200"/>
      <c r="J58" s="201">
        <f>J86</f>
        <v>0</v>
      </c>
      <c r="K58" s="202"/>
    </row>
    <row r="59" s="9" customFormat="1" ht="19.92" customHeight="1">
      <c r="B59" s="196"/>
      <c r="C59" s="197"/>
      <c r="D59" s="198" t="s">
        <v>317</v>
      </c>
      <c r="E59" s="199"/>
      <c r="F59" s="199"/>
      <c r="G59" s="199"/>
      <c r="H59" s="199"/>
      <c r="I59" s="200"/>
      <c r="J59" s="201">
        <f>J92</f>
        <v>0</v>
      </c>
      <c r="K59" s="202"/>
    </row>
    <row r="60" s="9" customFormat="1" ht="14.88" customHeight="1">
      <c r="B60" s="196"/>
      <c r="C60" s="197"/>
      <c r="D60" s="198" t="s">
        <v>1277</v>
      </c>
      <c r="E60" s="199"/>
      <c r="F60" s="199"/>
      <c r="G60" s="199"/>
      <c r="H60" s="199"/>
      <c r="I60" s="200"/>
      <c r="J60" s="201">
        <f>J94</f>
        <v>0</v>
      </c>
      <c r="K60" s="202"/>
    </row>
    <row r="61" s="9" customFormat="1" ht="14.88" customHeight="1">
      <c r="B61" s="196"/>
      <c r="C61" s="197"/>
      <c r="D61" s="198" t="s">
        <v>1278</v>
      </c>
      <c r="E61" s="199"/>
      <c r="F61" s="199"/>
      <c r="G61" s="199"/>
      <c r="H61" s="199"/>
      <c r="I61" s="200"/>
      <c r="J61" s="201">
        <f>J126</f>
        <v>0</v>
      </c>
      <c r="K61" s="202"/>
    </row>
    <row r="62" s="9" customFormat="1" ht="19.92" customHeight="1">
      <c r="B62" s="196"/>
      <c r="C62" s="197"/>
      <c r="D62" s="198" t="s">
        <v>318</v>
      </c>
      <c r="E62" s="199"/>
      <c r="F62" s="199"/>
      <c r="G62" s="199"/>
      <c r="H62" s="199"/>
      <c r="I62" s="200"/>
      <c r="J62" s="201">
        <f>J164</f>
        <v>0</v>
      </c>
      <c r="K62" s="202"/>
    </row>
    <row r="63" s="9" customFormat="1" ht="19.92" customHeight="1">
      <c r="B63" s="196"/>
      <c r="C63" s="197"/>
      <c r="D63" s="198" t="s">
        <v>1015</v>
      </c>
      <c r="E63" s="199"/>
      <c r="F63" s="199"/>
      <c r="G63" s="199"/>
      <c r="H63" s="199"/>
      <c r="I63" s="200"/>
      <c r="J63" s="201">
        <f>J172</f>
        <v>0</v>
      </c>
      <c r="K63" s="202"/>
    </row>
    <row r="64" s="9" customFormat="1" ht="19.92" customHeight="1">
      <c r="B64" s="196"/>
      <c r="C64" s="197"/>
      <c r="D64" s="198" t="s">
        <v>1279</v>
      </c>
      <c r="E64" s="199"/>
      <c r="F64" s="199"/>
      <c r="G64" s="199"/>
      <c r="H64" s="199"/>
      <c r="I64" s="200"/>
      <c r="J64" s="201">
        <f>J204</f>
        <v>0</v>
      </c>
      <c r="K64" s="202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139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Oprava kaple Panny Marie Bolestné v obci Kámen, vč. mobiliáře</v>
      </c>
      <c r="F74" s="76"/>
      <c r="G74" s="76"/>
      <c r="H74" s="76"/>
      <c r="I74" s="203"/>
      <c r="J74" s="74"/>
      <c r="K74" s="74"/>
      <c r="L74" s="72"/>
    </row>
    <row r="75" s="1" customFormat="1" ht="14.4" customHeight="1">
      <c r="B75" s="46"/>
      <c r="C75" s="76" t="s">
        <v>122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SO 05 - Výplně otvorů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5" t="str">
        <f>F12</f>
        <v>Kámen</v>
      </c>
      <c r="G78" s="74"/>
      <c r="H78" s="74"/>
      <c r="I78" s="206" t="s">
        <v>25</v>
      </c>
      <c r="J78" s="85" t="str">
        <f>IF(J12="","",J12)</f>
        <v>4. 9. 2018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5" t="str">
        <f>E15</f>
        <v>Kraj Vysočina</v>
      </c>
      <c r="G80" s="74"/>
      <c r="H80" s="74"/>
      <c r="I80" s="206" t="s">
        <v>33</v>
      </c>
      <c r="J80" s="205" t="str">
        <f>E21</f>
        <v>Ing. arch. Martin Laštovička, Husova 12, Jihlava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205" t="str">
        <f>IF(E18="","",E18)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7"/>
      <c r="C83" s="208" t="s">
        <v>140</v>
      </c>
      <c r="D83" s="209" t="s">
        <v>56</v>
      </c>
      <c r="E83" s="209" t="s">
        <v>52</v>
      </c>
      <c r="F83" s="209" t="s">
        <v>141</v>
      </c>
      <c r="G83" s="209" t="s">
        <v>142</v>
      </c>
      <c r="H83" s="209" t="s">
        <v>143</v>
      </c>
      <c r="I83" s="210" t="s">
        <v>144</v>
      </c>
      <c r="J83" s="209" t="s">
        <v>126</v>
      </c>
      <c r="K83" s="211" t="s">
        <v>145</v>
      </c>
      <c r="L83" s="212"/>
      <c r="M83" s="102" t="s">
        <v>146</v>
      </c>
      <c r="N83" s="103" t="s">
        <v>41</v>
      </c>
      <c r="O83" s="103" t="s">
        <v>147</v>
      </c>
      <c r="P83" s="103" t="s">
        <v>148</v>
      </c>
      <c r="Q83" s="103" t="s">
        <v>149</v>
      </c>
      <c r="R83" s="103" t="s">
        <v>150</v>
      </c>
      <c r="S83" s="103" t="s">
        <v>151</v>
      </c>
      <c r="T83" s="104" t="s">
        <v>152</v>
      </c>
    </row>
    <row r="84" s="1" customFormat="1" ht="29.28" customHeight="1">
      <c r="B84" s="46"/>
      <c r="C84" s="108" t="s">
        <v>127</v>
      </c>
      <c r="D84" s="74"/>
      <c r="E84" s="74"/>
      <c r="F84" s="74"/>
      <c r="G84" s="74"/>
      <c r="H84" s="74"/>
      <c r="I84" s="203"/>
      <c r="J84" s="213">
        <f>BK84</f>
        <v>0</v>
      </c>
      <c r="K84" s="74"/>
      <c r="L84" s="72"/>
      <c r="M84" s="105"/>
      <c r="N84" s="106"/>
      <c r="O84" s="106"/>
      <c r="P84" s="214">
        <f>P85</f>
        <v>0</v>
      </c>
      <c r="Q84" s="106"/>
      <c r="R84" s="214">
        <f>R85</f>
        <v>0.0416616</v>
      </c>
      <c r="S84" s="106"/>
      <c r="T84" s="215">
        <f>T85</f>
        <v>0</v>
      </c>
      <c r="AT84" s="24" t="s">
        <v>70</v>
      </c>
      <c r="AU84" s="24" t="s">
        <v>128</v>
      </c>
      <c r="BK84" s="216">
        <f>BK85</f>
        <v>0</v>
      </c>
    </row>
    <row r="85" s="11" customFormat="1" ht="37.44" customHeight="1">
      <c r="B85" s="217"/>
      <c r="C85" s="218"/>
      <c r="D85" s="219" t="s">
        <v>70</v>
      </c>
      <c r="E85" s="220" t="s">
        <v>663</v>
      </c>
      <c r="F85" s="220" t="s">
        <v>664</v>
      </c>
      <c r="G85" s="218"/>
      <c r="H85" s="218"/>
      <c r="I85" s="221"/>
      <c r="J85" s="222">
        <f>BK85</f>
        <v>0</v>
      </c>
      <c r="K85" s="218"/>
      <c r="L85" s="223"/>
      <c r="M85" s="224"/>
      <c r="N85" s="225"/>
      <c r="O85" s="225"/>
      <c r="P85" s="226">
        <f>P86+P92+P164+P172+P204</f>
        <v>0</v>
      </c>
      <c r="Q85" s="225"/>
      <c r="R85" s="226">
        <f>R86+R92+R164+R172+R204</f>
        <v>0.0416616</v>
      </c>
      <c r="S85" s="225"/>
      <c r="T85" s="227">
        <f>T86+T92+T164+T172+T204</f>
        <v>0</v>
      </c>
      <c r="AR85" s="228" t="s">
        <v>81</v>
      </c>
      <c r="AT85" s="229" t="s">
        <v>70</v>
      </c>
      <c r="AU85" s="229" t="s">
        <v>71</v>
      </c>
      <c r="AY85" s="228" t="s">
        <v>156</v>
      </c>
      <c r="BK85" s="230">
        <f>BK86+BK92+BK164+BK172+BK204</f>
        <v>0</v>
      </c>
    </row>
    <row r="86" s="11" customFormat="1" ht="19.92" customHeight="1">
      <c r="B86" s="217"/>
      <c r="C86" s="218"/>
      <c r="D86" s="219" t="s">
        <v>70</v>
      </c>
      <c r="E86" s="231" t="s">
        <v>665</v>
      </c>
      <c r="F86" s="231" t="s">
        <v>666</v>
      </c>
      <c r="G86" s="218"/>
      <c r="H86" s="218"/>
      <c r="I86" s="221"/>
      <c r="J86" s="232">
        <f>BK86</f>
        <v>0</v>
      </c>
      <c r="K86" s="218"/>
      <c r="L86" s="223"/>
      <c r="M86" s="224"/>
      <c r="N86" s="225"/>
      <c r="O86" s="225"/>
      <c r="P86" s="226">
        <f>SUM(P87:P91)</f>
        <v>0</v>
      </c>
      <c r="Q86" s="225"/>
      <c r="R86" s="226">
        <f>SUM(R87:R91)</f>
        <v>0.0416616</v>
      </c>
      <c r="S86" s="225"/>
      <c r="T86" s="227">
        <f>SUM(T87:T91)</f>
        <v>0</v>
      </c>
      <c r="AR86" s="228" t="s">
        <v>81</v>
      </c>
      <c r="AT86" s="229" t="s">
        <v>70</v>
      </c>
      <c r="AU86" s="229" t="s">
        <v>79</v>
      </c>
      <c r="AY86" s="228" t="s">
        <v>156</v>
      </c>
      <c r="BK86" s="230">
        <f>SUM(BK87:BK91)</f>
        <v>0</v>
      </c>
    </row>
    <row r="87" s="1" customFormat="1" ht="25.5" customHeight="1">
      <c r="B87" s="46"/>
      <c r="C87" s="233" t="s">
        <v>79</v>
      </c>
      <c r="D87" s="233" t="s">
        <v>159</v>
      </c>
      <c r="E87" s="234" t="s">
        <v>1280</v>
      </c>
      <c r="F87" s="235" t="s">
        <v>1281</v>
      </c>
      <c r="G87" s="236" t="s">
        <v>351</v>
      </c>
      <c r="H87" s="237">
        <v>1.2</v>
      </c>
      <c r="I87" s="238"/>
      <c r="J87" s="239">
        <f>ROUND(I87*H87,2)</f>
        <v>0</v>
      </c>
      <c r="K87" s="235" t="s">
        <v>326</v>
      </c>
      <c r="L87" s="72"/>
      <c r="M87" s="240" t="s">
        <v>21</v>
      </c>
      <c r="N87" s="241" t="s">
        <v>42</v>
      </c>
      <c r="O87" s="47"/>
      <c r="P87" s="242">
        <f>O87*H87</f>
        <v>0</v>
      </c>
      <c r="Q87" s="242">
        <v>0.00296</v>
      </c>
      <c r="R87" s="242">
        <f>Q87*H87</f>
        <v>0.0035519999999999996</v>
      </c>
      <c r="S87" s="242">
        <v>0</v>
      </c>
      <c r="T87" s="243">
        <f>S87*H87</f>
        <v>0</v>
      </c>
      <c r="AR87" s="24" t="s">
        <v>197</v>
      </c>
      <c r="AT87" s="24" t="s">
        <v>159</v>
      </c>
      <c r="AU87" s="24" t="s">
        <v>81</v>
      </c>
      <c r="AY87" s="24" t="s">
        <v>156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79</v>
      </c>
      <c r="BK87" s="244">
        <f>ROUND(I87*H87,2)</f>
        <v>0</v>
      </c>
      <c r="BL87" s="24" t="s">
        <v>197</v>
      </c>
      <c r="BM87" s="24" t="s">
        <v>81</v>
      </c>
    </row>
    <row r="88" s="12" customFormat="1">
      <c r="B88" s="245"/>
      <c r="C88" s="246"/>
      <c r="D88" s="247" t="s">
        <v>165</v>
      </c>
      <c r="E88" s="248" t="s">
        <v>21</v>
      </c>
      <c r="F88" s="249" t="s">
        <v>1282</v>
      </c>
      <c r="G88" s="246"/>
      <c r="H88" s="250">
        <v>1.2</v>
      </c>
      <c r="I88" s="251"/>
      <c r="J88" s="246"/>
      <c r="K88" s="246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165</v>
      </c>
      <c r="AU88" s="256" t="s">
        <v>81</v>
      </c>
      <c r="AV88" s="12" t="s">
        <v>81</v>
      </c>
      <c r="AW88" s="12" t="s">
        <v>35</v>
      </c>
      <c r="AX88" s="12" t="s">
        <v>79</v>
      </c>
      <c r="AY88" s="256" t="s">
        <v>156</v>
      </c>
    </row>
    <row r="89" s="1" customFormat="1" ht="25.5" customHeight="1">
      <c r="B89" s="46"/>
      <c r="C89" s="233" t="s">
        <v>81</v>
      </c>
      <c r="D89" s="233" t="s">
        <v>159</v>
      </c>
      <c r="E89" s="234" t="s">
        <v>1283</v>
      </c>
      <c r="F89" s="235" t="s">
        <v>1284</v>
      </c>
      <c r="G89" s="236" t="s">
        <v>351</v>
      </c>
      <c r="H89" s="237">
        <v>9.6479999999999997</v>
      </c>
      <c r="I89" s="238"/>
      <c r="J89" s="239">
        <f>ROUND(I89*H89,2)</f>
        <v>0</v>
      </c>
      <c r="K89" s="235" t="s">
        <v>326</v>
      </c>
      <c r="L89" s="72"/>
      <c r="M89" s="240" t="s">
        <v>21</v>
      </c>
      <c r="N89" s="241" t="s">
        <v>42</v>
      </c>
      <c r="O89" s="47"/>
      <c r="P89" s="242">
        <f>O89*H89</f>
        <v>0</v>
      </c>
      <c r="Q89" s="242">
        <v>0.0039500000000000004</v>
      </c>
      <c r="R89" s="242">
        <f>Q89*H89</f>
        <v>0.0381096</v>
      </c>
      <c r="S89" s="242">
        <v>0</v>
      </c>
      <c r="T89" s="243">
        <f>S89*H89</f>
        <v>0</v>
      </c>
      <c r="AR89" s="24" t="s">
        <v>197</v>
      </c>
      <c r="AT89" s="24" t="s">
        <v>159</v>
      </c>
      <c r="AU89" s="24" t="s">
        <v>81</v>
      </c>
      <c r="AY89" s="24" t="s">
        <v>156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79</v>
      </c>
      <c r="BK89" s="244">
        <f>ROUND(I89*H89,2)</f>
        <v>0</v>
      </c>
      <c r="BL89" s="24" t="s">
        <v>197</v>
      </c>
      <c r="BM89" s="24" t="s">
        <v>164</v>
      </c>
    </row>
    <row r="90" s="12" customFormat="1">
      <c r="B90" s="245"/>
      <c r="C90" s="246"/>
      <c r="D90" s="247" t="s">
        <v>165</v>
      </c>
      <c r="E90" s="248" t="s">
        <v>21</v>
      </c>
      <c r="F90" s="249" t="s">
        <v>1285</v>
      </c>
      <c r="G90" s="246"/>
      <c r="H90" s="250">
        <v>9.6479999999999997</v>
      </c>
      <c r="I90" s="251"/>
      <c r="J90" s="246"/>
      <c r="K90" s="246"/>
      <c r="L90" s="252"/>
      <c r="M90" s="253"/>
      <c r="N90" s="254"/>
      <c r="O90" s="254"/>
      <c r="P90" s="254"/>
      <c r="Q90" s="254"/>
      <c r="R90" s="254"/>
      <c r="S90" s="254"/>
      <c r="T90" s="255"/>
      <c r="AT90" s="256" t="s">
        <v>165</v>
      </c>
      <c r="AU90" s="256" t="s">
        <v>81</v>
      </c>
      <c r="AV90" s="12" t="s">
        <v>81</v>
      </c>
      <c r="AW90" s="12" t="s">
        <v>35</v>
      </c>
      <c r="AX90" s="12" t="s">
        <v>79</v>
      </c>
      <c r="AY90" s="256" t="s">
        <v>156</v>
      </c>
    </row>
    <row r="91" s="1" customFormat="1" ht="16.5" customHeight="1">
      <c r="B91" s="46"/>
      <c r="C91" s="233" t="s">
        <v>171</v>
      </c>
      <c r="D91" s="233" t="s">
        <v>159</v>
      </c>
      <c r="E91" s="234" t="s">
        <v>686</v>
      </c>
      <c r="F91" s="235" t="s">
        <v>687</v>
      </c>
      <c r="G91" s="236" t="s">
        <v>688</v>
      </c>
      <c r="H91" s="291"/>
      <c r="I91" s="238"/>
      <c r="J91" s="239">
        <f>ROUND(I91*H91,2)</f>
        <v>0</v>
      </c>
      <c r="K91" s="235" t="s">
        <v>326</v>
      </c>
      <c r="L91" s="72"/>
      <c r="M91" s="240" t="s">
        <v>21</v>
      </c>
      <c r="N91" s="241" t="s">
        <v>42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197</v>
      </c>
      <c r="AT91" s="24" t="s">
        <v>159</v>
      </c>
      <c r="AU91" s="24" t="s">
        <v>81</v>
      </c>
      <c r="AY91" s="24" t="s">
        <v>156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79</v>
      </c>
      <c r="BK91" s="244">
        <f>ROUND(I91*H91,2)</f>
        <v>0</v>
      </c>
      <c r="BL91" s="24" t="s">
        <v>197</v>
      </c>
      <c r="BM91" s="24" t="s">
        <v>174</v>
      </c>
    </row>
    <row r="92" s="11" customFormat="1" ht="29.88" customHeight="1">
      <c r="B92" s="217"/>
      <c r="C92" s="218"/>
      <c r="D92" s="219" t="s">
        <v>70</v>
      </c>
      <c r="E92" s="231" t="s">
        <v>690</v>
      </c>
      <c r="F92" s="231" t="s">
        <v>691</v>
      </c>
      <c r="G92" s="218"/>
      <c r="H92" s="218"/>
      <c r="I92" s="221"/>
      <c r="J92" s="232">
        <f>BK92</f>
        <v>0</v>
      </c>
      <c r="K92" s="218"/>
      <c r="L92" s="223"/>
      <c r="M92" s="224"/>
      <c r="N92" s="225"/>
      <c r="O92" s="225"/>
      <c r="P92" s="226">
        <f>P93+P94+P126</f>
        <v>0</v>
      </c>
      <c r="Q92" s="225"/>
      <c r="R92" s="226">
        <f>R93+R94+R126</f>
        <v>0</v>
      </c>
      <c r="S92" s="225"/>
      <c r="T92" s="227">
        <f>T93+T94+T126</f>
        <v>0</v>
      </c>
      <c r="AR92" s="228" t="s">
        <v>81</v>
      </c>
      <c r="AT92" s="229" t="s">
        <v>70</v>
      </c>
      <c r="AU92" s="229" t="s">
        <v>79</v>
      </c>
      <c r="AY92" s="228" t="s">
        <v>156</v>
      </c>
      <c r="BK92" s="230">
        <f>BK93+BK94+BK126</f>
        <v>0</v>
      </c>
    </row>
    <row r="93" s="1" customFormat="1" ht="16.5" customHeight="1">
      <c r="B93" s="46"/>
      <c r="C93" s="233" t="s">
        <v>10</v>
      </c>
      <c r="D93" s="233" t="s">
        <v>159</v>
      </c>
      <c r="E93" s="234" t="s">
        <v>701</v>
      </c>
      <c r="F93" s="235" t="s">
        <v>702</v>
      </c>
      <c r="G93" s="236" t="s">
        <v>688</v>
      </c>
      <c r="H93" s="291"/>
      <c r="I93" s="238"/>
      <c r="J93" s="239">
        <f>ROUND(I93*H93,2)</f>
        <v>0</v>
      </c>
      <c r="K93" s="235" t="s">
        <v>326</v>
      </c>
      <c r="L93" s="72"/>
      <c r="M93" s="240" t="s">
        <v>21</v>
      </c>
      <c r="N93" s="241" t="s">
        <v>42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164</v>
      </c>
      <c r="AT93" s="24" t="s">
        <v>159</v>
      </c>
      <c r="AU93" s="24" t="s">
        <v>81</v>
      </c>
      <c r="AY93" s="24" t="s">
        <v>156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79</v>
      </c>
      <c r="BK93" s="244">
        <f>ROUND(I93*H93,2)</f>
        <v>0</v>
      </c>
      <c r="BL93" s="24" t="s">
        <v>164</v>
      </c>
      <c r="BM93" s="24" t="s">
        <v>235</v>
      </c>
    </row>
    <row r="94" s="11" customFormat="1" ht="22.32" customHeight="1">
      <c r="B94" s="217"/>
      <c r="C94" s="218"/>
      <c r="D94" s="219" t="s">
        <v>70</v>
      </c>
      <c r="E94" s="231" t="s">
        <v>1286</v>
      </c>
      <c r="F94" s="231" t="s">
        <v>1287</v>
      </c>
      <c r="G94" s="218"/>
      <c r="H94" s="218"/>
      <c r="I94" s="221"/>
      <c r="J94" s="232">
        <f>BK94</f>
        <v>0</v>
      </c>
      <c r="K94" s="218"/>
      <c r="L94" s="223"/>
      <c r="M94" s="224"/>
      <c r="N94" s="225"/>
      <c r="O94" s="225"/>
      <c r="P94" s="226">
        <f>SUM(P95:P125)</f>
        <v>0</v>
      </c>
      <c r="Q94" s="225"/>
      <c r="R94" s="226">
        <f>SUM(R95:R125)</f>
        <v>0</v>
      </c>
      <c r="S94" s="225"/>
      <c r="T94" s="227">
        <f>SUM(T95:T125)</f>
        <v>0</v>
      </c>
      <c r="AR94" s="228" t="s">
        <v>79</v>
      </c>
      <c r="AT94" s="229" t="s">
        <v>70</v>
      </c>
      <c r="AU94" s="229" t="s">
        <v>81</v>
      </c>
      <c r="AY94" s="228" t="s">
        <v>156</v>
      </c>
      <c r="BK94" s="230">
        <f>SUM(BK95:BK125)</f>
        <v>0</v>
      </c>
    </row>
    <row r="95" s="1" customFormat="1" ht="25.5" customHeight="1">
      <c r="B95" s="46"/>
      <c r="C95" s="233" t="s">
        <v>164</v>
      </c>
      <c r="D95" s="233" t="s">
        <v>159</v>
      </c>
      <c r="E95" s="234" t="s">
        <v>1288</v>
      </c>
      <c r="F95" s="235" t="s">
        <v>1289</v>
      </c>
      <c r="G95" s="236" t="s">
        <v>436</v>
      </c>
      <c r="H95" s="237">
        <v>5</v>
      </c>
      <c r="I95" s="238"/>
      <c r="J95" s="239">
        <f>ROUND(I95*H95,2)</f>
        <v>0</v>
      </c>
      <c r="K95" s="235" t="s">
        <v>163</v>
      </c>
      <c r="L95" s="72"/>
      <c r="M95" s="240" t="s">
        <v>21</v>
      </c>
      <c r="N95" s="241" t="s">
        <v>42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164</v>
      </c>
      <c r="AT95" s="24" t="s">
        <v>159</v>
      </c>
      <c r="AU95" s="24" t="s">
        <v>171</v>
      </c>
      <c r="AY95" s="24" t="s">
        <v>156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79</v>
      </c>
      <c r="BK95" s="244">
        <f>ROUND(I95*H95,2)</f>
        <v>0</v>
      </c>
      <c r="BL95" s="24" t="s">
        <v>164</v>
      </c>
      <c r="BM95" s="24" t="s">
        <v>178</v>
      </c>
    </row>
    <row r="96" s="13" customFormat="1">
      <c r="B96" s="257"/>
      <c r="C96" s="258"/>
      <c r="D96" s="247" t="s">
        <v>165</v>
      </c>
      <c r="E96" s="259" t="s">
        <v>21</v>
      </c>
      <c r="F96" s="260" t="s">
        <v>1290</v>
      </c>
      <c r="G96" s="258"/>
      <c r="H96" s="259" t="s">
        <v>21</v>
      </c>
      <c r="I96" s="261"/>
      <c r="J96" s="258"/>
      <c r="K96" s="258"/>
      <c r="L96" s="262"/>
      <c r="M96" s="263"/>
      <c r="N96" s="264"/>
      <c r="O96" s="264"/>
      <c r="P96" s="264"/>
      <c r="Q96" s="264"/>
      <c r="R96" s="264"/>
      <c r="S96" s="264"/>
      <c r="T96" s="265"/>
      <c r="AT96" s="266" t="s">
        <v>165</v>
      </c>
      <c r="AU96" s="266" t="s">
        <v>171</v>
      </c>
      <c r="AV96" s="13" t="s">
        <v>79</v>
      </c>
      <c r="AW96" s="13" t="s">
        <v>35</v>
      </c>
      <c r="AX96" s="13" t="s">
        <v>71</v>
      </c>
      <c r="AY96" s="266" t="s">
        <v>156</v>
      </c>
    </row>
    <row r="97" s="13" customFormat="1">
      <c r="B97" s="257"/>
      <c r="C97" s="258"/>
      <c r="D97" s="247" t="s">
        <v>165</v>
      </c>
      <c r="E97" s="259" t="s">
        <v>21</v>
      </c>
      <c r="F97" s="260" t="s">
        <v>1291</v>
      </c>
      <c r="G97" s="258"/>
      <c r="H97" s="259" t="s">
        <v>21</v>
      </c>
      <c r="I97" s="261"/>
      <c r="J97" s="258"/>
      <c r="K97" s="258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165</v>
      </c>
      <c r="AU97" s="266" t="s">
        <v>171</v>
      </c>
      <c r="AV97" s="13" t="s">
        <v>79</v>
      </c>
      <c r="AW97" s="13" t="s">
        <v>35</v>
      </c>
      <c r="AX97" s="13" t="s">
        <v>71</v>
      </c>
      <c r="AY97" s="266" t="s">
        <v>156</v>
      </c>
    </row>
    <row r="98" s="12" customFormat="1">
      <c r="B98" s="245"/>
      <c r="C98" s="246"/>
      <c r="D98" s="247" t="s">
        <v>165</v>
      </c>
      <c r="E98" s="248" t="s">
        <v>21</v>
      </c>
      <c r="F98" s="249" t="s">
        <v>155</v>
      </c>
      <c r="G98" s="246"/>
      <c r="H98" s="250">
        <v>5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165</v>
      </c>
      <c r="AU98" s="256" t="s">
        <v>171</v>
      </c>
      <c r="AV98" s="12" t="s">
        <v>81</v>
      </c>
      <c r="AW98" s="12" t="s">
        <v>35</v>
      </c>
      <c r="AX98" s="12" t="s">
        <v>79</v>
      </c>
      <c r="AY98" s="256" t="s">
        <v>156</v>
      </c>
    </row>
    <row r="99" s="1" customFormat="1" ht="25.5" customHeight="1">
      <c r="B99" s="46"/>
      <c r="C99" s="233" t="s">
        <v>155</v>
      </c>
      <c r="D99" s="233" t="s">
        <v>159</v>
      </c>
      <c r="E99" s="234" t="s">
        <v>1292</v>
      </c>
      <c r="F99" s="235" t="s">
        <v>1293</v>
      </c>
      <c r="G99" s="236" t="s">
        <v>436</v>
      </c>
      <c r="H99" s="237">
        <v>1</v>
      </c>
      <c r="I99" s="238"/>
      <c r="J99" s="239">
        <f>ROUND(I99*H99,2)</f>
        <v>0</v>
      </c>
      <c r="K99" s="235" t="s">
        <v>163</v>
      </c>
      <c r="L99" s="72"/>
      <c r="M99" s="240" t="s">
        <v>21</v>
      </c>
      <c r="N99" s="241" t="s">
        <v>42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164</v>
      </c>
      <c r="AT99" s="24" t="s">
        <v>159</v>
      </c>
      <c r="AU99" s="24" t="s">
        <v>171</v>
      </c>
      <c r="AY99" s="24" t="s">
        <v>156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79</v>
      </c>
      <c r="BK99" s="244">
        <f>ROUND(I99*H99,2)</f>
        <v>0</v>
      </c>
      <c r="BL99" s="24" t="s">
        <v>164</v>
      </c>
      <c r="BM99" s="24" t="s">
        <v>182</v>
      </c>
    </row>
    <row r="100" s="13" customFormat="1">
      <c r="B100" s="257"/>
      <c r="C100" s="258"/>
      <c r="D100" s="247" t="s">
        <v>165</v>
      </c>
      <c r="E100" s="259" t="s">
        <v>21</v>
      </c>
      <c r="F100" s="260" t="s">
        <v>1294</v>
      </c>
      <c r="G100" s="258"/>
      <c r="H100" s="259" t="s">
        <v>21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AT100" s="266" t="s">
        <v>165</v>
      </c>
      <c r="AU100" s="266" t="s">
        <v>171</v>
      </c>
      <c r="AV100" s="13" t="s">
        <v>79</v>
      </c>
      <c r="AW100" s="13" t="s">
        <v>35</v>
      </c>
      <c r="AX100" s="13" t="s">
        <v>71</v>
      </c>
      <c r="AY100" s="266" t="s">
        <v>156</v>
      </c>
    </row>
    <row r="101" s="13" customFormat="1">
      <c r="B101" s="257"/>
      <c r="C101" s="258"/>
      <c r="D101" s="247" t="s">
        <v>165</v>
      </c>
      <c r="E101" s="259" t="s">
        <v>21</v>
      </c>
      <c r="F101" s="260" t="s">
        <v>1295</v>
      </c>
      <c r="G101" s="258"/>
      <c r="H101" s="259" t="s">
        <v>21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AT101" s="266" t="s">
        <v>165</v>
      </c>
      <c r="AU101" s="266" t="s">
        <v>171</v>
      </c>
      <c r="AV101" s="13" t="s">
        <v>79</v>
      </c>
      <c r="AW101" s="13" t="s">
        <v>35</v>
      </c>
      <c r="AX101" s="13" t="s">
        <v>71</v>
      </c>
      <c r="AY101" s="266" t="s">
        <v>156</v>
      </c>
    </row>
    <row r="102" s="13" customFormat="1">
      <c r="B102" s="257"/>
      <c r="C102" s="258"/>
      <c r="D102" s="247" t="s">
        <v>165</v>
      </c>
      <c r="E102" s="259" t="s">
        <v>21</v>
      </c>
      <c r="F102" s="260" t="s">
        <v>1296</v>
      </c>
      <c r="G102" s="258"/>
      <c r="H102" s="259" t="s">
        <v>21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165</v>
      </c>
      <c r="AU102" s="266" t="s">
        <v>171</v>
      </c>
      <c r="AV102" s="13" t="s">
        <v>79</v>
      </c>
      <c r="AW102" s="13" t="s">
        <v>35</v>
      </c>
      <c r="AX102" s="13" t="s">
        <v>71</v>
      </c>
      <c r="AY102" s="266" t="s">
        <v>156</v>
      </c>
    </row>
    <row r="103" s="13" customFormat="1">
      <c r="B103" s="257"/>
      <c r="C103" s="258"/>
      <c r="D103" s="247" t="s">
        <v>165</v>
      </c>
      <c r="E103" s="259" t="s">
        <v>21</v>
      </c>
      <c r="F103" s="260" t="s">
        <v>1297</v>
      </c>
      <c r="G103" s="258"/>
      <c r="H103" s="259" t="s">
        <v>21</v>
      </c>
      <c r="I103" s="261"/>
      <c r="J103" s="258"/>
      <c r="K103" s="258"/>
      <c r="L103" s="262"/>
      <c r="M103" s="263"/>
      <c r="N103" s="264"/>
      <c r="O103" s="264"/>
      <c r="P103" s="264"/>
      <c r="Q103" s="264"/>
      <c r="R103" s="264"/>
      <c r="S103" s="264"/>
      <c r="T103" s="265"/>
      <c r="AT103" s="266" t="s">
        <v>165</v>
      </c>
      <c r="AU103" s="266" t="s">
        <v>171</v>
      </c>
      <c r="AV103" s="13" t="s">
        <v>79</v>
      </c>
      <c r="AW103" s="13" t="s">
        <v>35</v>
      </c>
      <c r="AX103" s="13" t="s">
        <v>71</v>
      </c>
      <c r="AY103" s="266" t="s">
        <v>156</v>
      </c>
    </row>
    <row r="104" s="13" customFormat="1">
      <c r="B104" s="257"/>
      <c r="C104" s="258"/>
      <c r="D104" s="247" t="s">
        <v>165</v>
      </c>
      <c r="E104" s="259" t="s">
        <v>21</v>
      </c>
      <c r="F104" s="260" t="s">
        <v>1290</v>
      </c>
      <c r="G104" s="258"/>
      <c r="H104" s="259" t="s">
        <v>21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AT104" s="266" t="s">
        <v>165</v>
      </c>
      <c r="AU104" s="266" t="s">
        <v>171</v>
      </c>
      <c r="AV104" s="13" t="s">
        <v>79</v>
      </c>
      <c r="AW104" s="13" t="s">
        <v>35</v>
      </c>
      <c r="AX104" s="13" t="s">
        <v>71</v>
      </c>
      <c r="AY104" s="266" t="s">
        <v>156</v>
      </c>
    </row>
    <row r="105" s="12" customFormat="1">
      <c r="B105" s="245"/>
      <c r="C105" s="246"/>
      <c r="D105" s="247" t="s">
        <v>165</v>
      </c>
      <c r="E105" s="248" t="s">
        <v>21</v>
      </c>
      <c r="F105" s="249" t="s">
        <v>79</v>
      </c>
      <c r="G105" s="246"/>
      <c r="H105" s="250">
        <v>1</v>
      </c>
      <c r="I105" s="251"/>
      <c r="J105" s="246"/>
      <c r="K105" s="246"/>
      <c r="L105" s="252"/>
      <c r="M105" s="253"/>
      <c r="N105" s="254"/>
      <c r="O105" s="254"/>
      <c r="P105" s="254"/>
      <c r="Q105" s="254"/>
      <c r="R105" s="254"/>
      <c r="S105" s="254"/>
      <c r="T105" s="255"/>
      <c r="AT105" s="256" t="s">
        <v>165</v>
      </c>
      <c r="AU105" s="256" t="s">
        <v>171</v>
      </c>
      <c r="AV105" s="12" t="s">
        <v>81</v>
      </c>
      <c r="AW105" s="12" t="s">
        <v>35</v>
      </c>
      <c r="AX105" s="12" t="s">
        <v>79</v>
      </c>
      <c r="AY105" s="256" t="s">
        <v>156</v>
      </c>
    </row>
    <row r="106" s="1" customFormat="1" ht="25.5" customHeight="1">
      <c r="B106" s="46"/>
      <c r="C106" s="233" t="s">
        <v>174</v>
      </c>
      <c r="D106" s="233" t="s">
        <v>159</v>
      </c>
      <c r="E106" s="234" t="s">
        <v>1298</v>
      </c>
      <c r="F106" s="235" t="s">
        <v>1299</v>
      </c>
      <c r="G106" s="236" t="s">
        <v>436</v>
      </c>
      <c r="H106" s="237">
        <v>4</v>
      </c>
      <c r="I106" s="238"/>
      <c r="J106" s="239">
        <f>ROUND(I106*H106,2)</f>
        <v>0</v>
      </c>
      <c r="K106" s="235" t="s">
        <v>163</v>
      </c>
      <c r="L106" s="72"/>
      <c r="M106" s="240" t="s">
        <v>21</v>
      </c>
      <c r="N106" s="241" t="s">
        <v>42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164</v>
      </c>
      <c r="AT106" s="24" t="s">
        <v>159</v>
      </c>
      <c r="AU106" s="24" t="s">
        <v>171</v>
      </c>
      <c r="AY106" s="24" t="s">
        <v>156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79</v>
      </c>
      <c r="BK106" s="244">
        <f>ROUND(I106*H106,2)</f>
        <v>0</v>
      </c>
      <c r="BL106" s="24" t="s">
        <v>164</v>
      </c>
      <c r="BM106" s="24" t="s">
        <v>188</v>
      </c>
    </row>
    <row r="107" s="13" customFormat="1">
      <c r="B107" s="257"/>
      <c r="C107" s="258"/>
      <c r="D107" s="247" t="s">
        <v>165</v>
      </c>
      <c r="E107" s="259" t="s">
        <v>21</v>
      </c>
      <c r="F107" s="260" t="s">
        <v>1294</v>
      </c>
      <c r="G107" s="258"/>
      <c r="H107" s="259" t="s">
        <v>21</v>
      </c>
      <c r="I107" s="261"/>
      <c r="J107" s="258"/>
      <c r="K107" s="258"/>
      <c r="L107" s="262"/>
      <c r="M107" s="263"/>
      <c r="N107" s="264"/>
      <c r="O107" s="264"/>
      <c r="P107" s="264"/>
      <c r="Q107" s="264"/>
      <c r="R107" s="264"/>
      <c r="S107" s="264"/>
      <c r="T107" s="265"/>
      <c r="AT107" s="266" t="s">
        <v>165</v>
      </c>
      <c r="AU107" s="266" t="s">
        <v>171</v>
      </c>
      <c r="AV107" s="13" t="s">
        <v>79</v>
      </c>
      <c r="AW107" s="13" t="s">
        <v>35</v>
      </c>
      <c r="AX107" s="13" t="s">
        <v>71</v>
      </c>
      <c r="AY107" s="266" t="s">
        <v>156</v>
      </c>
    </row>
    <row r="108" s="13" customFormat="1">
      <c r="B108" s="257"/>
      <c r="C108" s="258"/>
      <c r="D108" s="247" t="s">
        <v>165</v>
      </c>
      <c r="E108" s="259" t="s">
        <v>21</v>
      </c>
      <c r="F108" s="260" t="s">
        <v>1295</v>
      </c>
      <c r="G108" s="258"/>
      <c r="H108" s="259" t="s">
        <v>21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165</v>
      </c>
      <c r="AU108" s="266" t="s">
        <v>171</v>
      </c>
      <c r="AV108" s="13" t="s">
        <v>79</v>
      </c>
      <c r="AW108" s="13" t="s">
        <v>35</v>
      </c>
      <c r="AX108" s="13" t="s">
        <v>71</v>
      </c>
      <c r="AY108" s="266" t="s">
        <v>156</v>
      </c>
    </row>
    <row r="109" s="13" customFormat="1">
      <c r="B109" s="257"/>
      <c r="C109" s="258"/>
      <c r="D109" s="247" t="s">
        <v>165</v>
      </c>
      <c r="E109" s="259" t="s">
        <v>21</v>
      </c>
      <c r="F109" s="260" t="s">
        <v>1300</v>
      </c>
      <c r="G109" s="258"/>
      <c r="H109" s="259" t="s">
        <v>21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AT109" s="266" t="s">
        <v>165</v>
      </c>
      <c r="AU109" s="266" t="s">
        <v>171</v>
      </c>
      <c r="AV109" s="13" t="s">
        <v>79</v>
      </c>
      <c r="AW109" s="13" t="s">
        <v>35</v>
      </c>
      <c r="AX109" s="13" t="s">
        <v>71</v>
      </c>
      <c r="AY109" s="266" t="s">
        <v>156</v>
      </c>
    </row>
    <row r="110" s="13" customFormat="1">
      <c r="B110" s="257"/>
      <c r="C110" s="258"/>
      <c r="D110" s="247" t="s">
        <v>165</v>
      </c>
      <c r="E110" s="259" t="s">
        <v>21</v>
      </c>
      <c r="F110" s="260" t="s">
        <v>1301</v>
      </c>
      <c r="G110" s="258"/>
      <c r="H110" s="259" t="s">
        <v>21</v>
      </c>
      <c r="I110" s="261"/>
      <c r="J110" s="258"/>
      <c r="K110" s="258"/>
      <c r="L110" s="262"/>
      <c r="M110" s="263"/>
      <c r="N110" s="264"/>
      <c r="O110" s="264"/>
      <c r="P110" s="264"/>
      <c r="Q110" s="264"/>
      <c r="R110" s="264"/>
      <c r="S110" s="264"/>
      <c r="T110" s="265"/>
      <c r="AT110" s="266" t="s">
        <v>165</v>
      </c>
      <c r="AU110" s="266" t="s">
        <v>171</v>
      </c>
      <c r="AV110" s="13" t="s">
        <v>79</v>
      </c>
      <c r="AW110" s="13" t="s">
        <v>35</v>
      </c>
      <c r="AX110" s="13" t="s">
        <v>71</v>
      </c>
      <c r="AY110" s="266" t="s">
        <v>156</v>
      </c>
    </row>
    <row r="111" s="12" customFormat="1">
      <c r="B111" s="245"/>
      <c r="C111" s="246"/>
      <c r="D111" s="247" t="s">
        <v>165</v>
      </c>
      <c r="E111" s="248" t="s">
        <v>21</v>
      </c>
      <c r="F111" s="249" t="s">
        <v>164</v>
      </c>
      <c r="G111" s="246"/>
      <c r="H111" s="250">
        <v>4</v>
      </c>
      <c r="I111" s="251"/>
      <c r="J111" s="246"/>
      <c r="K111" s="246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165</v>
      </c>
      <c r="AU111" s="256" t="s">
        <v>171</v>
      </c>
      <c r="AV111" s="12" t="s">
        <v>81</v>
      </c>
      <c r="AW111" s="12" t="s">
        <v>35</v>
      </c>
      <c r="AX111" s="12" t="s">
        <v>79</v>
      </c>
      <c r="AY111" s="256" t="s">
        <v>156</v>
      </c>
    </row>
    <row r="112" s="1" customFormat="1" ht="25.5" customHeight="1">
      <c r="B112" s="46"/>
      <c r="C112" s="233" t="s">
        <v>190</v>
      </c>
      <c r="D112" s="233" t="s">
        <v>159</v>
      </c>
      <c r="E112" s="234" t="s">
        <v>1302</v>
      </c>
      <c r="F112" s="235" t="s">
        <v>1303</v>
      </c>
      <c r="G112" s="236" t="s">
        <v>436</v>
      </c>
      <c r="H112" s="237">
        <v>1</v>
      </c>
      <c r="I112" s="238"/>
      <c r="J112" s="239">
        <f>ROUND(I112*H112,2)</f>
        <v>0</v>
      </c>
      <c r="K112" s="235" t="s">
        <v>163</v>
      </c>
      <c r="L112" s="72"/>
      <c r="M112" s="240" t="s">
        <v>21</v>
      </c>
      <c r="N112" s="241" t="s">
        <v>42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164</v>
      </c>
      <c r="AT112" s="24" t="s">
        <v>159</v>
      </c>
      <c r="AU112" s="24" t="s">
        <v>171</v>
      </c>
      <c r="AY112" s="24" t="s">
        <v>156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79</v>
      </c>
      <c r="BK112" s="244">
        <f>ROUND(I112*H112,2)</f>
        <v>0</v>
      </c>
      <c r="BL112" s="24" t="s">
        <v>164</v>
      </c>
      <c r="BM112" s="24" t="s">
        <v>193</v>
      </c>
    </row>
    <row r="113" s="12" customFormat="1">
      <c r="B113" s="245"/>
      <c r="C113" s="246"/>
      <c r="D113" s="247" t="s">
        <v>165</v>
      </c>
      <c r="E113" s="248" t="s">
        <v>21</v>
      </c>
      <c r="F113" s="249" t="s">
        <v>79</v>
      </c>
      <c r="G113" s="246"/>
      <c r="H113" s="250">
        <v>1</v>
      </c>
      <c r="I113" s="251"/>
      <c r="J113" s="246"/>
      <c r="K113" s="246"/>
      <c r="L113" s="252"/>
      <c r="M113" s="253"/>
      <c r="N113" s="254"/>
      <c r="O113" s="254"/>
      <c r="P113" s="254"/>
      <c r="Q113" s="254"/>
      <c r="R113" s="254"/>
      <c r="S113" s="254"/>
      <c r="T113" s="255"/>
      <c r="AT113" s="256" t="s">
        <v>165</v>
      </c>
      <c r="AU113" s="256" t="s">
        <v>171</v>
      </c>
      <c r="AV113" s="12" t="s">
        <v>81</v>
      </c>
      <c r="AW113" s="12" t="s">
        <v>35</v>
      </c>
      <c r="AX113" s="12" t="s">
        <v>79</v>
      </c>
      <c r="AY113" s="256" t="s">
        <v>156</v>
      </c>
    </row>
    <row r="114" s="1" customFormat="1" ht="25.5" customHeight="1">
      <c r="B114" s="46"/>
      <c r="C114" s="233" t="s">
        <v>178</v>
      </c>
      <c r="D114" s="233" t="s">
        <v>159</v>
      </c>
      <c r="E114" s="234" t="s">
        <v>1304</v>
      </c>
      <c r="F114" s="235" t="s">
        <v>1305</v>
      </c>
      <c r="G114" s="236" t="s">
        <v>436</v>
      </c>
      <c r="H114" s="237">
        <v>1</v>
      </c>
      <c r="I114" s="238"/>
      <c r="J114" s="239">
        <f>ROUND(I114*H114,2)</f>
        <v>0</v>
      </c>
      <c r="K114" s="235" t="s">
        <v>163</v>
      </c>
      <c r="L114" s="72"/>
      <c r="M114" s="240" t="s">
        <v>21</v>
      </c>
      <c r="N114" s="241" t="s">
        <v>42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164</v>
      </c>
      <c r="AT114" s="24" t="s">
        <v>159</v>
      </c>
      <c r="AU114" s="24" t="s">
        <v>171</v>
      </c>
      <c r="AY114" s="24" t="s">
        <v>156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79</v>
      </c>
      <c r="BK114" s="244">
        <f>ROUND(I114*H114,2)</f>
        <v>0</v>
      </c>
      <c r="BL114" s="24" t="s">
        <v>164</v>
      </c>
      <c r="BM114" s="24" t="s">
        <v>197</v>
      </c>
    </row>
    <row r="115" s="13" customFormat="1">
      <c r="B115" s="257"/>
      <c r="C115" s="258"/>
      <c r="D115" s="247" t="s">
        <v>165</v>
      </c>
      <c r="E115" s="259" t="s">
        <v>21</v>
      </c>
      <c r="F115" s="260" t="s">
        <v>1290</v>
      </c>
      <c r="G115" s="258"/>
      <c r="H115" s="259" t="s">
        <v>21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AT115" s="266" t="s">
        <v>165</v>
      </c>
      <c r="AU115" s="266" t="s">
        <v>171</v>
      </c>
      <c r="AV115" s="13" t="s">
        <v>79</v>
      </c>
      <c r="AW115" s="13" t="s">
        <v>35</v>
      </c>
      <c r="AX115" s="13" t="s">
        <v>71</v>
      </c>
      <c r="AY115" s="266" t="s">
        <v>156</v>
      </c>
    </row>
    <row r="116" s="12" customFormat="1">
      <c r="B116" s="245"/>
      <c r="C116" s="246"/>
      <c r="D116" s="247" t="s">
        <v>165</v>
      </c>
      <c r="E116" s="248" t="s">
        <v>21</v>
      </c>
      <c r="F116" s="249" t="s">
        <v>79</v>
      </c>
      <c r="G116" s="246"/>
      <c r="H116" s="250">
        <v>1</v>
      </c>
      <c r="I116" s="251"/>
      <c r="J116" s="246"/>
      <c r="K116" s="246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165</v>
      </c>
      <c r="AU116" s="256" t="s">
        <v>171</v>
      </c>
      <c r="AV116" s="12" t="s">
        <v>81</v>
      </c>
      <c r="AW116" s="12" t="s">
        <v>35</v>
      </c>
      <c r="AX116" s="12" t="s">
        <v>79</v>
      </c>
      <c r="AY116" s="256" t="s">
        <v>156</v>
      </c>
    </row>
    <row r="117" s="1" customFormat="1" ht="16.5" customHeight="1">
      <c r="B117" s="46"/>
      <c r="C117" s="233" t="s">
        <v>199</v>
      </c>
      <c r="D117" s="233" t="s">
        <v>159</v>
      </c>
      <c r="E117" s="234" t="s">
        <v>1306</v>
      </c>
      <c r="F117" s="235" t="s">
        <v>1307</v>
      </c>
      <c r="G117" s="236" t="s">
        <v>21</v>
      </c>
      <c r="H117" s="237">
        <v>1</v>
      </c>
      <c r="I117" s="238"/>
      <c r="J117" s="239">
        <f>ROUND(I117*H117,2)</f>
        <v>0</v>
      </c>
      <c r="K117" s="235" t="s">
        <v>163</v>
      </c>
      <c r="L117" s="72"/>
      <c r="M117" s="240" t="s">
        <v>21</v>
      </c>
      <c r="N117" s="241" t="s">
        <v>42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164</v>
      </c>
      <c r="AT117" s="24" t="s">
        <v>159</v>
      </c>
      <c r="AU117" s="24" t="s">
        <v>171</v>
      </c>
      <c r="AY117" s="24" t="s">
        <v>156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79</v>
      </c>
      <c r="BK117" s="244">
        <f>ROUND(I117*H117,2)</f>
        <v>0</v>
      </c>
      <c r="BL117" s="24" t="s">
        <v>164</v>
      </c>
      <c r="BM117" s="24" t="s">
        <v>202</v>
      </c>
    </row>
    <row r="118" s="13" customFormat="1">
      <c r="B118" s="257"/>
      <c r="C118" s="258"/>
      <c r="D118" s="247" t="s">
        <v>165</v>
      </c>
      <c r="E118" s="259" t="s">
        <v>21</v>
      </c>
      <c r="F118" s="260" t="s">
        <v>1308</v>
      </c>
      <c r="G118" s="258"/>
      <c r="H118" s="259" t="s">
        <v>21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165</v>
      </c>
      <c r="AU118" s="266" t="s">
        <v>171</v>
      </c>
      <c r="AV118" s="13" t="s">
        <v>79</v>
      </c>
      <c r="AW118" s="13" t="s">
        <v>35</v>
      </c>
      <c r="AX118" s="13" t="s">
        <v>71</v>
      </c>
      <c r="AY118" s="266" t="s">
        <v>156</v>
      </c>
    </row>
    <row r="119" s="13" customFormat="1">
      <c r="B119" s="257"/>
      <c r="C119" s="258"/>
      <c r="D119" s="247" t="s">
        <v>165</v>
      </c>
      <c r="E119" s="259" t="s">
        <v>21</v>
      </c>
      <c r="F119" s="260" t="s">
        <v>768</v>
      </c>
      <c r="G119" s="258"/>
      <c r="H119" s="259" t="s">
        <v>21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AT119" s="266" t="s">
        <v>165</v>
      </c>
      <c r="AU119" s="266" t="s">
        <v>171</v>
      </c>
      <c r="AV119" s="13" t="s">
        <v>79</v>
      </c>
      <c r="AW119" s="13" t="s">
        <v>35</v>
      </c>
      <c r="AX119" s="13" t="s">
        <v>71</v>
      </c>
      <c r="AY119" s="266" t="s">
        <v>156</v>
      </c>
    </row>
    <row r="120" s="13" customFormat="1">
      <c r="B120" s="257"/>
      <c r="C120" s="258"/>
      <c r="D120" s="247" t="s">
        <v>165</v>
      </c>
      <c r="E120" s="259" t="s">
        <v>21</v>
      </c>
      <c r="F120" s="260" t="s">
        <v>735</v>
      </c>
      <c r="G120" s="258"/>
      <c r="H120" s="259" t="s">
        <v>21</v>
      </c>
      <c r="I120" s="261"/>
      <c r="J120" s="258"/>
      <c r="K120" s="258"/>
      <c r="L120" s="262"/>
      <c r="M120" s="263"/>
      <c r="N120" s="264"/>
      <c r="O120" s="264"/>
      <c r="P120" s="264"/>
      <c r="Q120" s="264"/>
      <c r="R120" s="264"/>
      <c r="S120" s="264"/>
      <c r="T120" s="265"/>
      <c r="AT120" s="266" t="s">
        <v>165</v>
      </c>
      <c r="AU120" s="266" t="s">
        <v>171</v>
      </c>
      <c r="AV120" s="13" t="s">
        <v>79</v>
      </c>
      <c r="AW120" s="13" t="s">
        <v>35</v>
      </c>
      <c r="AX120" s="13" t="s">
        <v>71</v>
      </c>
      <c r="AY120" s="266" t="s">
        <v>156</v>
      </c>
    </row>
    <row r="121" s="13" customFormat="1">
      <c r="B121" s="257"/>
      <c r="C121" s="258"/>
      <c r="D121" s="247" t="s">
        <v>165</v>
      </c>
      <c r="E121" s="259" t="s">
        <v>21</v>
      </c>
      <c r="F121" s="260" t="s">
        <v>1309</v>
      </c>
      <c r="G121" s="258"/>
      <c r="H121" s="259" t="s">
        <v>21</v>
      </c>
      <c r="I121" s="261"/>
      <c r="J121" s="258"/>
      <c r="K121" s="258"/>
      <c r="L121" s="262"/>
      <c r="M121" s="263"/>
      <c r="N121" s="264"/>
      <c r="O121" s="264"/>
      <c r="P121" s="264"/>
      <c r="Q121" s="264"/>
      <c r="R121" s="264"/>
      <c r="S121" s="264"/>
      <c r="T121" s="265"/>
      <c r="AT121" s="266" t="s">
        <v>165</v>
      </c>
      <c r="AU121" s="266" t="s">
        <v>171</v>
      </c>
      <c r="AV121" s="13" t="s">
        <v>79</v>
      </c>
      <c r="AW121" s="13" t="s">
        <v>35</v>
      </c>
      <c r="AX121" s="13" t="s">
        <v>71</v>
      </c>
      <c r="AY121" s="266" t="s">
        <v>156</v>
      </c>
    </row>
    <row r="122" s="13" customFormat="1">
      <c r="B122" s="257"/>
      <c r="C122" s="258"/>
      <c r="D122" s="247" t="s">
        <v>165</v>
      </c>
      <c r="E122" s="259" t="s">
        <v>21</v>
      </c>
      <c r="F122" s="260" t="s">
        <v>1310</v>
      </c>
      <c r="G122" s="258"/>
      <c r="H122" s="259" t="s">
        <v>21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AT122" s="266" t="s">
        <v>165</v>
      </c>
      <c r="AU122" s="266" t="s">
        <v>171</v>
      </c>
      <c r="AV122" s="13" t="s">
        <v>79</v>
      </c>
      <c r="AW122" s="13" t="s">
        <v>35</v>
      </c>
      <c r="AX122" s="13" t="s">
        <v>71</v>
      </c>
      <c r="AY122" s="266" t="s">
        <v>156</v>
      </c>
    </row>
    <row r="123" s="13" customFormat="1">
      <c r="B123" s="257"/>
      <c r="C123" s="258"/>
      <c r="D123" s="247" t="s">
        <v>165</v>
      </c>
      <c r="E123" s="259" t="s">
        <v>21</v>
      </c>
      <c r="F123" s="260" t="s">
        <v>1311</v>
      </c>
      <c r="G123" s="258"/>
      <c r="H123" s="259" t="s">
        <v>21</v>
      </c>
      <c r="I123" s="261"/>
      <c r="J123" s="258"/>
      <c r="K123" s="258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165</v>
      </c>
      <c r="AU123" s="266" t="s">
        <v>171</v>
      </c>
      <c r="AV123" s="13" t="s">
        <v>79</v>
      </c>
      <c r="AW123" s="13" t="s">
        <v>35</v>
      </c>
      <c r="AX123" s="13" t="s">
        <v>71</v>
      </c>
      <c r="AY123" s="266" t="s">
        <v>156</v>
      </c>
    </row>
    <row r="124" s="13" customFormat="1">
      <c r="B124" s="257"/>
      <c r="C124" s="258"/>
      <c r="D124" s="247" t="s">
        <v>165</v>
      </c>
      <c r="E124" s="259" t="s">
        <v>21</v>
      </c>
      <c r="F124" s="260" t="s">
        <v>1312</v>
      </c>
      <c r="G124" s="258"/>
      <c r="H124" s="259" t="s">
        <v>21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165</v>
      </c>
      <c r="AU124" s="266" t="s">
        <v>171</v>
      </c>
      <c r="AV124" s="13" t="s">
        <v>79</v>
      </c>
      <c r="AW124" s="13" t="s">
        <v>35</v>
      </c>
      <c r="AX124" s="13" t="s">
        <v>71</v>
      </c>
      <c r="AY124" s="266" t="s">
        <v>156</v>
      </c>
    </row>
    <row r="125" s="12" customFormat="1">
      <c r="B125" s="245"/>
      <c r="C125" s="246"/>
      <c r="D125" s="247" t="s">
        <v>165</v>
      </c>
      <c r="E125" s="248" t="s">
        <v>21</v>
      </c>
      <c r="F125" s="249" t="s">
        <v>79</v>
      </c>
      <c r="G125" s="246"/>
      <c r="H125" s="250">
        <v>1</v>
      </c>
      <c r="I125" s="251"/>
      <c r="J125" s="246"/>
      <c r="K125" s="246"/>
      <c r="L125" s="252"/>
      <c r="M125" s="253"/>
      <c r="N125" s="254"/>
      <c r="O125" s="254"/>
      <c r="P125" s="254"/>
      <c r="Q125" s="254"/>
      <c r="R125" s="254"/>
      <c r="S125" s="254"/>
      <c r="T125" s="255"/>
      <c r="AT125" s="256" t="s">
        <v>165</v>
      </c>
      <c r="AU125" s="256" t="s">
        <v>171</v>
      </c>
      <c r="AV125" s="12" t="s">
        <v>81</v>
      </c>
      <c r="AW125" s="12" t="s">
        <v>35</v>
      </c>
      <c r="AX125" s="12" t="s">
        <v>79</v>
      </c>
      <c r="AY125" s="256" t="s">
        <v>156</v>
      </c>
    </row>
    <row r="126" s="11" customFormat="1" ht="22.32" customHeight="1">
      <c r="B126" s="217"/>
      <c r="C126" s="218"/>
      <c r="D126" s="219" t="s">
        <v>70</v>
      </c>
      <c r="E126" s="231" t="s">
        <v>1313</v>
      </c>
      <c r="F126" s="231" t="s">
        <v>1314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SUM(P127:P163)</f>
        <v>0</v>
      </c>
      <c r="Q126" s="225"/>
      <c r="R126" s="226">
        <f>SUM(R127:R163)</f>
        <v>0</v>
      </c>
      <c r="S126" s="225"/>
      <c r="T126" s="227">
        <f>SUM(T127:T163)</f>
        <v>0</v>
      </c>
      <c r="AR126" s="228" t="s">
        <v>79</v>
      </c>
      <c r="AT126" s="229" t="s">
        <v>70</v>
      </c>
      <c r="AU126" s="229" t="s">
        <v>81</v>
      </c>
      <c r="AY126" s="228" t="s">
        <v>156</v>
      </c>
      <c r="BK126" s="230">
        <f>SUM(BK127:BK163)</f>
        <v>0</v>
      </c>
    </row>
    <row r="127" s="1" customFormat="1" ht="16.5" customHeight="1">
      <c r="B127" s="46"/>
      <c r="C127" s="233" t="s">
        <v>182</v>
      </c>
      <c r="D127" s="233" t="s">
        <v>159</v>
      </c>
      <c r="E127" s="234" t="s">
        <v>1315</v>
      </c>
      <c r="F127" s="235" t="s">
        <v>1316</v>
      </c>
      <c r="G127" s="236" t="s">
        <v>436</v>
      </c>
      <c r="H127" s="237">
        <v>7</v>
      </c>
      <c r="I127" s="238"/>
      <c r="J127" s="239">
        <f>ROUND(I127*H127,2)</f>
        <v>0</v>
      </c>
      <c r="K127" s="235" t="s">
        <v>163</v>
      </c>
      <c r="L127" s="72"/>
      <c r="M127" s="240" t="s">
        <v>21</v>
      </c>
      <c r="N127" s="241" t="s">
        <v>42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164</v>
      </c>
      <c r="AT127" s="24" t="s">
        <v>159</v>
      </c>
      <c r="AU127" s="24" t="s">
        <v>171</v>
      </c>
      <c r="AY127" s="24" t="s">
        <v>156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79</v>
      </c>
      <c r="BK127" s="244">
        <f>ROUND(I127*H127,2)</f>
        <v>0</v>
      </c>
      <c r="BL127" s="24" t="s">
        <v>164</v>
      </c>
      <c r="BM127" s="24" t="s">
        <v>209</v>
      </c>
    </row>
    <row r="128" s="13" customFormat="1">
      <c r="B128" s="257"/>
      <c r="C128" s="258"/>
      <c r="D128" s="247" t="s">
        <v>165</v>
      </c>
      <c r="E128" s="259" t="s">
        <v>21</v>
      </c>
      <c r="F128" s="260" t="s">
        <v>1317</v>
      </c>
      <c r="G128" s="258"/>
      <c r="H128" s="259" t="s">
        <v>21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165</v>
      </c>
      <c r="AU128" s="266" t="s">
        <v>171</v>
      </c>
      <c r="AV128" s="13" t="s">
        <v>79</v>
      </c>
      <c r="AW128" s="13" t="s">
        <v>35</v>
      </c>
      <c r="AX128" s="13" t="s">
        <v>71</v>
      </c>
      <c r="AY128" s="266" t="s">
        <v>156</v>
      </c>
    </row>
    <row r="129" s="13" customFormat="1">
      <c r="B129" s="257"/>
      <c r="C129" s="258"/>
      <c r="D129" s="247" t="s">
        <v>165</v>
      </c>
      <c r="E129" s="259" t="s">
        <v>21</v>
      </c>
      <c r="F129" s="260" t="s">
        <v>768</v>
      </c>
      <c r="G129" s="258"/>
      <c r="H129" s="259" t="s">
        <v>21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165</v>
      </c>
      <c r="AU129" s="266" t="s">
        <v>171</v>
      </c>
      <c r="AV129" s="13" t="s">
        <v>79</v>
      </c>
      <c r="AW129" s="13" t="s">
        <v>35</v>
      </c>
      <c r="AX129" s="13" t="s">
        <v>71</v>
      </c>
      <c r="AY129" s="266" t="s">
        <v>156</v>
      </c>
    </row>
    <row r="130" s="13" customFormat="1">
      <c r="B130" s="257"/>
      <c r="C130" s="258"/>
      <c r="D130" s="247" t="s">
        <v>165</v>
      </c>
      <c r="E130" s="259" t="s">
        <v>21</v>
      </c>
      <c r="F130" s="260" t="s">
        <v>735</v>
      </c>
      <c r="G130" s="258"/>
      <c r="H130" s="259" t="s">
        <v>21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AT130" s="266" t="s">
        <v>165</v>
      </c>
      <c r="AU130" s="266" t="s">
        <v>171</v>
      </c>
      <c r="AV130" s="13" t="s">
        <v>79</v>
      </c>
      <c r="AW130" s="13" t="s">
        <v>35</v>
      </c>
      <c r="AX130" s="13" t="s">
        <v>71</v>
      </c>
      <c r="AY130" s="266" t="s">
        <v>156</v>
      </c>
    </row>
    <row r="131" s="13" customFormat="1">
      <c r="B131" s="257"/>
      <c r="C131" s="258"/>
      <c r="D131" s="247" t="s">
        <v>165</v>
      </c>
      <c r="E131" s="259" t="s">
        <v>21</v>
      </c>
      <c r="F131" s="260" t="s">
        <v>1318</v>
      </c>
      <c r="G131" s="258"/>
      <c r="H131" s="259" t="s">
        <v>21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165</v>
      </c>
      <c r="AU131" s="266" t="s">
        <v>171</v>
      </c>
      <c r="AV131" s="13" t="s">
        <v>79</v>
      </c>
      <c r="AW131" s="13" t="s">
        <v>35</v>
      </c>
      <c r="AX131" s="13" t="s">
        <v>71</v>
      </c>
      <c r="AY131" s="266" t="s">
        <v>156</v>
      </c>
    </row>
    <row r="132" s="13" customFormat="1">
      <c r="B132" s="257"/>
      <c r="C132" s="258"/>
      <c r="D132" s="247" t="s">
        <v>165</v>
      </c>
      <c r="E132" s="259" t="s">
        <v>21</v>
      </c>
      <c r="F132" s="260" t="s">
        <v>1319</v>
      </c>
      <c r="G132" s="258"/>
      <c r="H132" s="259" t="s">
        <v>21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165</v>
      </c>
      <c r="AU132" s="266" t="s">
        <v>171</v>
      </c>
      <c r="AV132" s="13" t="s">
        <v>79</v>
      </c>
      <c r="AW132" s="13" t="s">
        <v>35</v>
      </c>
      <c r="AX132" s="13" t="s">
        <v>71</v>
      </c>
      <c r="AY132" s="266" t="s">
        <v>156</v>
      </c>
    </row>
    <row r="133" s="13" customFormat="1">
      <c r="B133" s="257"/>
      <c r="C133" s="258"/>
      <c r="D133" s="247" t="s">
        <v>165</v>
      </c>
      <c r="E133" s="259" t="s">
        <v>21</v>
      </c>
      <c r="F133" s="260" t="s">
        <v>1320</v>
      </c>
      <c r="G133" s="258"/>
      <c r="H133" s="259" t="s">
        <v>21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AT133" s="266" t="s">
        <v>165</v>
      </c>
      <c r="AU133" s="266" t="s">
        <v>171</v>
      </c>
      <c r="AV133" s="13" t="s">
        <v>79</v>
      </c>
      <c r="AW133" s="13" t="s">
        <v>35</v>
      </c>
      <c r="AX133" s="13" t="s">
        <v>71</v>
      </c>
      <c r="AY133" s="266" t="s">
        <v>156</v>
      </c>
    </row>
    <row r="134" s="13" customFormat="1">
      <c r="B134" s="257"/>
      <c r="C134" s="258"/>
      <c r="D134" s="247" t="s">
        <v>165</v>
      </c>
      <c r="E134" s="259" t="s">
        <v>21</v>
      </c>
      <c r="F134" s="260" t="s">
        <v>1321</v>
      </c>
      <c r="G134" s="258"/>
      <c r="H134" s="259" t="s">
        <v>21</v>
      </c>
      <c r="I134" s="261"/>
      <c r="J134" s="258"/>
      <c r="K134" s="258"/>
      <c r="L134" s="262"/>
      <c r="M134" s="263"/>
      <c r="N134" s="264"/>
      <c r="O134" s="264"/>
      <c r="P134" s="264"/>
      <c r="Q134" s="264"/>
      <c r="R134" s="264"/>
      <c r="S134" s="264"/>
      <c r="T134" s="265"/>
      <c r="AT134" s="266" t="s">
        <v>165</v>
      </c>
      <c r="AU134" s="266" t="s">
        <v>171</v>
      </c>
      <c r="AV134" s="13" t="s">
        <v>79</v>
      </c>
      <c r="AW134" s="13" t="s">
        <v>35</v>
      </c>
      <c r="AX134" s="13" t="s">
        <v>71</v>
      </c>
      <c r="AY134" s="266" t="s">
        <v>156</v>
      </c>
    </row>
    <row r="135" s="13" customFormat="1">
      <c r="B135" s="257"/>
      <c r="C135" s="258"/>
      <c r="D135" s="247" t="s">
        <v>165</v>
      </c>
      <c r="E135" s="259" t="s">
        <v>21</v>
      </c>
      <c r="F135" s="260" t="s">
        <v>1322</v>
      </c>
      <c r="G135" s="258"/>
      <c r="H135" s="259" t="s">
        <v>21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165</v>
      </c>
      <c r="AU135" s="266" t="s">
        <v>171</v>
      </c>
      <c r="AV135" s="13" t="s">
        <v>79</v>
      </c>
      <c r="AW135" s="13" t="s">
        <v>35</v>
      </c>
      <c r="AX135" s="13" t="s">
        <v>71</v>
      </c>
      <c r="AY135" s="266" t="s">
        <v>156</v>
      </c>
    </row>
    <row r="136" s="13" customFormat="1">
      <c r="B136" s="257"/>
      <c r="C136" s="258"/>
      <c r="D136" s="247" t="s">
        <v>165</v>
      </c>
      <c r="E136" s="259" t="s">
        <v>21</v>
      </c>
      <c r="F136" s="260" t="s">
        <v>1323</v>
      </c>
      <c r="G136" s="258"/>
      <c r="H136" s="259" t="s">
        <v>21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165</v>
      </c>
      <c r="AU136" s="266" t="s">
        <v>171</v>
      </c>
      <c r="AV136" s="13" t="s">
        <v>79</v>
      </c>
      <c r="AW136" s="13" t="s">
        <v>35</v>
      </c>
      <c r="AX136" s="13" t="s">
        <v>71</v>
      </c>
      <c r="AY136" s="266" t="s">
        <v>156</v>
      </c>
    </row>
    <row r="137" s="13" customFormat="1">
      <c r="B137" s="257"/>
      <c r="C137" s="258"/>
      <c r="D137" s="247" t="s">
        <v>165</v>
      </c>
      <c r="E137" s="259" t="s">
        <v>21</v>
      </c>
      <c r="F137" s="260" t="s">
        <v>1324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165</v>
      </c>
      <c r="AU137" s="266" t="s">
        <v>171</v>
      </c>
      <c r="AV137" s="13" t="s">
        <v>79</v>
      </c>
      <c r="AW137" s="13" t="s">
        <v>35</v>
      </c>
      <c r="AX137" s="13" t="s">
        <v>71</v>
      </c>
      <c r="AY137" s="266" t="s">
        <v>156</v>
      </c>
    </row>
    <row r="138" s="12" customFormat="1">
      <c r="B138" s="245"/>
      <c r="C138" s="246"/>
      <c r="D138" s="247" t="s">
        <v>165</v>
      </c>
      <c r="E138" s="248" t="s">
        <v>21</v>
      </c>
      <c r="F138" s="249" t="s">
        <v>190</v>
      </c>
      <c r="G138" s="246"/>
      <c r="H138" s="250">
        <v>7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165</v>
      </c>
      <c r="AU138" s="256" t="s">
        <v>171</v>
      </c>
      <c r="AV138" s="12" t="s">
        <v>81</v>
      </c>
      <c r="AW138" s="12" t="s">
        <v>35</v>
      </c>
      <c r="AX138" s="12" t="s">
        <v>79</v>
      </c>
      <c r="AY138" s="256" t="s">
        <v>156</v>
      </c>
    </row>
    <row r="139" s="1" customFormat="1" ht="16.5" customHeight="1">
      <c r="B139" s="46"/>
      <c r="C139" s="233" t="s">
        <v>212</v>
      </c>
      <c r="D139" s="233" t="s">
        <v>159</v>
      </c>
      <c r="E139" s="234" t="s">
        <v>1325</v>
      </c>
      <c r="F139" s="235" t="s">
        <v>1326</v>
      </c>
      <c r="G139" s="236" t="s">
        <v>436</v>
      </c>
      <c r="H139" s="237">
        <v>1</v>
      </c>
      <c r="I139" s="238"/>
      <c r="J139" s="239">
        <f>ROUND(I139*H139,2)</f>
        <v>0</v>
      </c>
      <c r="K139" s="235" t="s">
        <v>163</v>
      </c>
      <c r="L139" s="72"/>
      <c r="M139" s="240" t="s">
        <v>21</v>
      </c>
      <c r="N139" s="241" t="s">
        <v>42</v>
      </c>
      <c r="O139" s="47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AR139" s="24" t="s">
        <v>164</v>
      </c>
      <c r="AT139" s="24" t="s">
        <v>159</v>
      </c>
      <c r="AU139" s="24" t="s">
        <v>171</v>
      </c>
      <c r="AY139" s="24" t="s">
        <v>156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79</v>
      </c>
      <c r="BK139" s="244">
        <f>ROUND(I139*H139,2)</f>
        <v>0</v>
      </c>
      <c r="BL139" s="24" t="s">
        <v>164</v>
      </c>
      <c r="BM139" s="24" t="s">
        <v>215</v>
      </c>
    </row>
    <row r="140" s="13" customFormat="1">
      <c r="B140" s="257"/>
      <c r="C140" s="258"/>
      <c r="D140" s="247" t="s">
        <v>165</v>
      </c>
      <c r="E140" s="259" t="s">
        <v>21</v>
      </c>
      <c r="F140" s="260" t="s">
        <v>1308</v>
      </c>
      <c r="G140" s="258"/>
      <c r="H140" s="259" t="s">
        <v>21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AT140" s="266" t="s">
        <v>165</v>
      </c>
      <c r="AU140" s="266" t="s">
        <v>171</v>
      </c>
      <c r="AV140" s="13" t="s">
        <v>79</v>
      </c>
      <c r="AW140" s="13" t="s">
        <v>35</v>
      </c>
      <c r="AX140" s="13" t="s">
        <v>71</v>
      </c>
      <c r="AY140" s="266" t="s">
        <v>156</v>
      </c>
    </row>
    <row r="141" s="13" customFormat="1">
      <c r="B141" s="257"/>
      <c r="C141" s="258"/>
      <c r="D141" s="247" t="s">
        <v>165</v>
      </c>
      <c r="E141" s="259" t="s">
        <v>21</v>
      </c>
      <c r="F141" s="260" t="s">
        <v>1162</v>
      </c>
      <c r="G141" s="258"/>
      <c r="H141" s="259" t="s">
        <v>21</v>
      </c>
      <c r="I141" s="261"/>
      <c r="J141" s="258"/>
      <c r="K141" s="258"/>
      <c r="L141" s="262"/>
      <c r="M141" s="263"/>
      <c r="N141" s="264"/>
      <c r="O141" s="264"/>
      <c r="P141" s="264"/>
      <c r="Q141" s="264"/>
      <c r="R141" s="264"/>
      <c r="S141" s="264"/>
      <c r="T141" s="265"/>
      <c r="AT141" s="266" t="s">
        <v>165</v>
      </c>
      <c r="AU141" s="266" t="s">
        <v>171</v>
      </c>
      <c r="AV141" s="13" t="s">
        <v>79</v>
      </c>
      <c r="AW141" s="13" t="s">
        <v>35</v>
      </c>
      <c r="AX141" s="13" t="s">
        <v>71</v>
      </c>
      <c r="AY141" s="266" t="s">
        <v>156</v>
      </c>
    </row>
    <row r="142" s="13" customFormat="1">
      <c r="B142" s="257"/>
      <c r="C142" s="258"/>
      <c r="D142" s="247" t="s">
        <v>165</v>
      </c>
      <c r="E142" s="259" t="s">
        <v>21</v>
      </c>
      <c r="F142" s="260" t="s">
        <v>735</v>
      </c>
      <c r="G142" s="258"/>
      <c r="H142" s="259" t="s">
        <v>21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AT142" s="266" t="s">
        <v>165</v>
      </c>
      <c r="AU142" s="266" t="s">
        <v>171</v>
      </c>
      <c r="AV142" s="13" t="s">
        <v>79</v>
      </c>
      <c r="AW142" s="13" t="s">
        <v>35</v>
      </c>
      <c r="AX142" s="13" t="s">
        <v>71</v>
      </c>
      <c r="AY142" s="266" t="s">
        <v>156</v>
      </c>
    </row>
    <row r="143" s="13" customFormat="1">
      <c r="B143" s="257"/>
      <c r="C143" s="258"/>
      <c r="D143" s="247" t="s">
        <v>165</v>
      </c>
      <c r="E143" s="259" t="s">
        <v>21</v>
      </c>
      <c r="F143" s="260" t="s">
        <v>1327</v>
      </c>
      <c r="G143" s="258"/>
      <c r="H143" s="259" t="s">
        <v>21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AT143" s="266" t="s">
        <v>165</v>
      </c>
      <c r="AU143" s="266" t="s">
        <v>171</v>
      </c>
      <c r="AV143" s="13" t="s">
        <v>79</v>
      </c>
      <c r="AW143" s="13" t="s">
        <v>35</v>
      </c>
      <c r="AX143" s="13" t="s">
        <v>71</v>
      </c>
      <c r="AY143" s="266" t="s">
        <v>156</v>
      </c>
    </row>
    <row r="144" s="13" customFormat="1">
      <c r="B144" s="257"/>
      <c r="C144" s="258"/>
      <c r="D144" s="247" t="s">
        <v>165</v>
      </c>
      <c r="E144" s="259" t="s">
        <v>21</v>
      </c>
      <c r="F144" s="260" t="s">
        <v>1328</v>
      </c>
      <c r="G144" s="258"/>
      <c r="H144" s="259" t="s">
        <v>21</v>
      </c>
      <c r="I144" s="261"/>
      <c r="J144" s="258"/>
      <c r="K144" s="258"/>
      <c r="L144" s="262"/>
      <c r="M144" s="263"/>
      <c r="N144" s="264"/>
      <c r="O144" s="264"/>
      <c r="P144" s="264"/>
      <c r="Q144" s="264"/>
      <c r="R144" s="264"/>
      <c r="S144" s="264"/>
      <c r="T144" s="265"/>
      <c r="AT144" s="266" t="s">
        <v>165</v>
      </c>
      <c r="AU144" s="266" t="s">
        <v>171</v>
      </c>
      <c r="AV144" s="13" t="s">
        <v>79</v>
      </c>
      <c r="AW144" s="13" t="s">
        <v>35</v>
      </c>
      <c r="AX144" s="13" t="s">
        <v>71</v>
      </c>
      <c r="AY144" s="266" t="s">
        <v>156</v>
      </c>
    </row>
    <row r="145" s="12" customFormat="1">
      <c r="B145" s="245"/>
      <c r="C145" s="246"/>
      <c r="D145" s="247" t="s">
        <v>165</v>
      </c>
      <c r="E145" s="248" t="s">
        <v>21</v>
      </c>
      <c r="F145" s="249" t="s">
        <v>79</v>
      </c>
      <c r="G145" s="246"/>
      <c r="H145" s="250">
        <v>1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165</v>
      </c>
      <c r="AU145" s="256" t="s">
        <v>171</v>
      </c>
      <c r="AV145" s="12" t="s">
        <v>81</v>
      </c>
      <c r="AW145" s="12" t="s">
        <v>35</v>
      </c>
      <c r="AX145" s="12" t="s">
        <v>79</v>
      </c>
      <c r="AY145" s="256" t="s">
        <v>156</v>
      </c>
    </row>
    <row r="146" s="1" customFormat="1" ht="25.5" customHeight="1">
      <c r="B146" s="46"/>
      <c r="C146" s="233" t="s">
        <v>188</v>
      </c>
      <c r="D146" s="233" t="s">
        <v>159</v>
      </c>
      <c r="E146" s="234" t="s">
        <v>1329</v>
      </c>
      <c r="F146" s="235" t="s">
        <v>1330</v>
      </c>
      <c r="G146" s="236" t="s">
        <v>436</v>
      </c>
      <c r="H146" s="237">
        <v>1</v>
      </c>
      <c r="I146" s="238"/>
      <c r="J146" s="239">
        <f>ROUND(I146*H146,2)</f>
        <v>0</v>
      </c>
      <c r="K146" s="235" t="s">
        <v>163</v>
      </c>
      <c r="L146" s="72"/>
      <c r="M146" s="240" t="s">
        <v>21</v>
      </c>
      <c r="N146" s="241" t="s">
        <v>42</v>
      </c>
      <c r="O146" s="47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4" t="s">
        <v>164</v>
      </c>
      <c r="AT146" s="24" t="s">
        <v>159</v>
      </c>
      <c r="AU146" s="24" t="s">
        <v>171</v>
      </c>
      <c r="AY146" s="24" t="s">
        <v>156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24" t="s">
        <v>79</v>
      </c>
      <c r="BK146" s="244">
        <f>ROUND(I146*H146,2)</f>
        <v>0</v>
      </c>
      <c r="BL146" s="24" t="s">
        <v>164</v>
      </c>
      <c r="BM146" s="24" t="s">
        <v>225</v>
      </c>
    </row>
    <row r="147" s="13" customFormat="1">
      <c r="B147" s="257"/>
      <c r="C147" s="258"/>
      <c r="D147" s="247" t="s">
        <v>165</v>
      </c>
      <c r="E147" s="259" t="s">
        <v>21</v>
      </c>
      <c r="F147" s="260" t="s">
        <v>1308</v>
      </c>
      <c r="G147" s="258"/>
      <c r="H147" s="259" t="s">
        <v>21</v>
      </c>
      <c r="I147" s="261"/>
      <c r="J147" s="258"/>
      <c r="K147" s="258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165</v>
      </c>
      <c r="AU147" s="266" t="s">
        <v>171</v>
      </c>
      <c r="AV147" s="13" t="s">
        <v>79</v>
      </c>
      <c r="AW147" s="13" t="s">
        <v>35</v>
      </c>
      <c r="AX147" s="13" t="s">
        <v>71</v>
      </c>
      <c r="AY147" s="266" t="s">
        <v>156</v>
      </c>
    </row>
    <row r="148" s="13" customFormat="1">
      <c r="B148" s="257"/>
      <c r="C148" s="258"/>
      <c r="D148" s="247" t="s">
        <v>165</v>
      </c>
      <c r="E148" s="259" t="s">
        <v>21</v>
      </c>
      <c r="F148" s="260" t="s">
        <v>768</v>
      </c>
      <c r="G148" s="258"/>
      <c r="H148" s="259" t="s">
        <v>21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AT148" s="266" t="s">
        <v>165</v>
      </c>
      <c r="AU148" s="266" t="s">
        <v>171</v>
      </c>
      <c r="AV148" s="13" t="s">
        <v>79</v>
      </c>
      <c r="AW148" s="13" t="s">
        <v>35</v>
      </c>
      <c r="AX148" s="13" t="s">
        <v>71</v>
      </c>
      <c r="AY148" s="266" t="s">
        <v>156</v>
      </c>
    </row>
    <row r="149" s="13" customFormat="1">
      <c r="B149" s="257"/>
      <c r="C149" s="258"/>
      <c r="D149" s="247" t="s">
        <v>165</v>
      </c>
      <c r="E149" s="259" t="s">
        <v>21</v>
      </c>
      <c r="F149" s="260" t="s">
        <v>735</v>
      </c>
      <c r="G149" s="258"/>
      <c r="H149" s="259" t="s">
        <v>21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165</v>
      </c>
      <c r="AU149" s="266" t="s">
        <v>171</v>
      </c>
      <c r="AV149" s="13" t="s">
        <v>79</v>
      </c>
      <c r="AW149" s="13" t="s">
        <v>35</v>
      </c>
      <c r="AX149" s="13" t="s">
        <v>71</v>
      </c>
      <c r="AY149" s="266" t="s">
        <v>156</v>
      </c>
    </row>
    <row r="150" s="13" customFormat="1">
      <c r="B150" s="257"/>
      <c r="C150" s="258"/>
      <c r="D150" s="247" t="s">
        <v>165</v>
      </c>
      <c r="E150" s="259" t="s">
        <v>21</v>
      </c>
      <c r="F150" s="260" t="s">
        <v>1331</v>
      </c>
      <c r="G150" s="258"/>
      <c r="H150" s="259" t="s">
        <v>21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AT150" s="266" t="s">
        <v>165</v>
      </c>
      <c r="AU150" s="266" t="s">
        <v>171</v>
      </c>
      <c r="AV150" s="13" t="s">
        <v>79</v>
      </c>
      <c r="AW150" s="13" t="s">
        <v>35</v>
      </c>
      <c r="AX150" s="13" t="s">
        <v>71</v>
      </c>
      <c r="AY150" s="266" t="s">
        <v>156</v>
      </c>
    </row>
    <row r="151" s="13" customFormat="1">
      <c r="B151" s="257"/>
      <c r="C151" s="258"/>
      <c r="D151" s="247" t="s">
        <v>165</v>
      </c>
      <c r="E151" s="259" t="s">
        <v>21</v>
      </c>
      <c r="F151" s="260" t="s">
        <v>1328</v>
      </c>
      <c r="G151" s="258"/>
      <c r="H151" s="259" t="s">
        <v>21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165</v>
      </c>
      <c r="AU151" s="266" t="s">
        <v>171</v>
      </c>
      <c r="AV151" s="13" t="s">
        <v>79</v>
      </c>
      <c r="AW151" s="13" t="s">
        <v>35</v>
      </c>
      <c r="AX151" s="13" t="s">
        <v>71</v>
      </c>
      <c r="AY151" s="266" t="s">
        <v>156</v>
      </c>
    </row>
    <row r="152" s="12" customFormat="1">
      <c r="B152" s="245"/>
      <c r="C152" s="246"/>
      <c r="D152" s="247" t="s">
        <v>165</v>
      </c>
      <c r="E152" s="248" t="s">
        <v>21</v>
      </c>
      <c r="F152" s="249" t="s">
        <v>79</v>
      </c>
      <c r="G152" s="246"/>
      <c r="H152" s="250">
        <v>1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165</v>
      </c>
      <c r="AU152" s="256" t="s">
        <v>171</v>
      </c>
      <c r="AV152" s="12" t="s">
        <v>81</v>
      </c>
      <c r="AW152" s="12" t="s">
        <v>35</v>
      </c>
      <c r="AX152" s="12" t="s">
        <v>79</v>
      </c>
      <c r="AY152" s="256" t="s">
        <v>156</v>
      </c>
    </row>
    <row r="153" s="1" customFormat="1" ht="38.25" customHeight="1">
      <c r="B153" s="46"/>
      <c r="C153" s="233" t="s">
        <v>226</v>
      </c>
      <c r="D153" s="233" t="s">
        <v>159</v>
      </c>
      <c r="E153" s="234" t="s">
        <v>1332</v>
      </c>
      <c r="F153" s="235" t="s">
        <v>1333</v>
      </c>
      <c r="G153" s="236" t="s">
        <v>436</v>
      </c>
      <c r="H153" s="237">
        <v>1</v>
      </c>
      <c r="I153" s="238"/>
      <c r="J153" s="239">
        <f>ROUND(I153*H153,2)</f>
        <v>0</v>
      </c>
      <c r="K153" s="235" t="s">
        <v>163</v>
      </c>
      <c r="L153" s="72"/>
      <c r="M153" s="240" t="s">
        <v>21</v>
      </c>
      <c r="N153" s="241" t="s">
        <v>42</v>
      </c>
      <c r="O153" s="47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AR153" s="24" t="s">
        <v>164</v>
      </c>
      <c r="AT153" s="24" t="s">
        <v>159</v>
      </c>
      <c r="AU153" s="24" t="s">
        <v>171</v>
      </c>
      <c r="AY153" s="24" t="s">
        <v>156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79</v>
      </c>
      <c r="BK153" s="244">
        <f>ROUND(I153*H153,2)</f>
        <v>0</v>
      </c>
      <c r="BL153" s="24" t="s">
        <v>164</v>
      </c>
      <c r="BM153" s="24" t="s">
        <v>229</v>
      </c>
    </row>
    <row r="154" s="13" customFormat="1">
      <c r="B154" s="257"/>
      <c r="C154" s="258"/>
      <c r="D154" s="247" t="s">
        <v>165</v>
      </c>
      <c r="E154" s="259" t="s">
        <v>21</v>
      </c>
      <c r="F154" s="260" t="s">
        <v>1308</v>
      </c>
      <c r="G154" s="258"/>
      <c r="H154" s="259" t="s">
        <v>21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165</v>
      </c>
      <c r="AU154" s="266" t="s">
        <v>171</v>
      </c>
      <c r="AV154" s="13" t="s">
        <v>79</v>
      </c>
      <c r="AW154" s="13" t="s">
        <v>35</v>
      </c>
      <c r="AX154" s="13" t="s">
        <v>71</v>
      </c>
      <c r="AY154" s="266" t="s">
        <v>156</v>
      </c>
    </row>
    <row r="155" s="13" customFormat="1">
      <c r="B155" s="257"/>
      <c r="C155" s="258"/>
      <c r="D155" s="247" t="s">
        <v>165</v>
      </c>
      <c r="E155" s="259" t="s">
        <v>21</v>
      </c>
      <c r="F155" s="260" t="s">
        <v>768</v>
      </c>
      <c r="G155" s="258"/>
      <c r="H155" s="259" t="s">
        <v>21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AT155" s="266" t="s">
        <v>165</v>
      </c>
      <c r="AU155" s="266" t="s">
        <v>171</v>
      </c>
      <c r="AV155" s="13" t="s">
        <v>79</v>
      </c>
      <c r="AW155" s="13" t="s">
        <v>35</v>
      </c>
      <c r="AX155" s="13" t="s">
        <v>71</v>
      </c>
      <c r="AY155" s="266" t="s">
        <v>156</v>
      </c>
    </row>
    <row r="156" s="13" customFormat="1">
      <c r="B156" s="257"/>
      <c r="C156" s="258"/>
      <c r="D156" s="247" t="s">
        <v>165</v>
      </c>
      <c r="E156" s="259" t="s">
        <v>21</v>
      </c>
      <c r="F156" s="260" t="s">
        <v>735</v>
      </c>
      <c r="G156" s="258"/>
      <c r="H156" s="259" t="s">
        <v>21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AT156" s="266" t="s">
        <v>165</v>
      </c>
      <c r="AU156" s="266" t="s">
        <v>171</v>
      </c>
      <c r="AV156" s="13" t="s">
        <v>79</v>
      </c>
      <c r="AW156" s="13" t="s">
        <v>35</v>
      </c>
      <c r="AX156" s="13" t="s">
        <v>71</v>
      </c>
      <c r="AY156" s="266" t="s">
        <v>156</v>
      </c>
    </row>
    <row r="157" s="12" customFormat="1">
      <c r="B157" s="245"/>
      <c r="C157" s="246"/>
      <c r="D157" s="247" t="s">
        <v>165</v>
      </c>
      <c r="E157" s="248" t="s">
        <v>21</v>
      </c>
      <c r="F157" s="249" t="s">
        <v>79</v>
      </c>
      <c r="G157" s="246"/>
      <c r="H157" s="250">
        <v>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165</v>
      </c>
      <c r="AU157" s="256" t="s">
        <v>171</v>
      </c>
      <c r="AV157" s="12" t="s">
        <v>81</v>
      </c>
      <c r="AW157" s="12" t="s">
        <v>35</v>
      </c>
      <c r="AX157" s="12" t="s">
        <v>79</v>
      </c>
      <c r="AY157" s="256" t="s">
        <v>156</v>
      </c>
    </row>
    <row r="158" s="1" customFormat="1" ht="16.5" customHeight="1">
      <c r="B158" s="46"/>
      <c r="C158" s="233" t="s">
        <v>193</v>
      </c>
      <c r="D158" s="233" t="s">
        <v>159</v>
      </c>
      <c r="E158" s="234" t="s">
        <v>1306</v>
      </c>
      <c r="F158" s="235" t="s">
        <v>1307</v>
      </c>
      <c r="G158" s="236" t="s">
        <v>21</v>
      </c>
      <c r="H158" s="237">
        <v>1</v>
      </c>
      <c r="I158" s="238"/>
      <c r="J158" s="239">
        <f>ROUND(I158*H158,2)</f>
        <v>0</v>
      </c>
      <c r="K158" s="235" t="s">
        <v>163</v>
      </c>
      <c r="L158" s="72"/>
      <c r="M158" s="240" t="s">
        <v>21</v>
      </c>
      <c r="N158" s="241" t="s">
        <v>42</v>
      </c>
      <c r="O158" s="47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AR158" s="24" t="s">
        <v>164</v>
      </c>
      <c r="AT158" s="24" t="s">
        <v>159</v>
      </c>
      <c r="AU158" s="24" t="s">
        <v>171</v>
      </c>
      <c r="AY158" s="24" t="s">
        <v>156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79</v>
      </c>
      <c r="BK158" s="244">
        <f>ROUND(I158*H158,2)</f>
        <v>0</v>
      </c>
      <c r="BL158" s="24" t="s">
        <v>164</v>
      </c>
      <c r="BM158" s="24" t="s">
        <v>232</v>
      </c>
    </row>
    <row r="159" s="13" customFormat="1">
      <c r="B159" s="257"/>
      <c r="C159" s="258"/>
      <c r="D159" s="247" t="s">
        <v>165</v>
      </c>
      <c r="E159" s="259" t="s">
        <v>21</v>
      </c>
      <c r="F159" s="260" t="s">
        <v>1309</v>
      </c>
      <c r="G159" s="258"/>
      <c r="H159" s="259" t="s">
        <v>21</v>
      </c>
      <c r="I159" s="261"/>
      <c r="J159" s="258"/>
      <c r="K159" s="258"/>
      <c r="L159" s="262"/>
      <c r="M159" s="263"/>
      <c r="N159" s="264"/>
      <c r="O159" s="264"/>
      <c r="P159" s="264"/>
      <c r="Q159" s="264"/>
      <c r="R159" s="264"/>
      <c r="S159" s="264"/>
      <c r="T159" s="265"/>
      <c r="AT159" s="266" t="s">
        <v>165</v>
      </c>
      <c r="AU159" s="266" t="s">
        <v>171</v>
      </c>
      <c r="AV159" s="13" t="s">
        <v>79</v>
      </c>
      <c r="AW159" s="13" t="s">
        <v>35</v>
      </c>
      <c r="AX159" s="13" t="s">
        <v>71</v>
      </c>
      <c r="AY159" s="266" t="s">
        <v>156</v>
      </c>
    </row>
    <row r="160" s="13" customFormat="1">
      <c r="B160" s="257"/>
      <c r="C160" s="258"/>
      <c r="D160" s="247" t="s">
        <v>165</v>
      </c>
      <c r="E160" s="259" t="s">
        <v>21</v>
      </c>
      <c r="F160" s="260" t="s">
        <v>1310</v>
      </c>
      <c r="G160" s="258"/>
      <c r="H160" s="259" t="s">
        <v>21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AT160" s="266" t="s">
        <v>165</v>
      </c>
      <c r="AU160" s="266" t="s">
        <v>171</v>
      </c>
      <c r="AV160" s="13" t="s">
        <v>79</v>
      </c>
      <c r="AW160" s="13" t="s">
        <v>35</v>
      </c>
      <c r="AX160" s="13" t="s">
        <v>71</v>
      </c>
      <c r="AY160" s="266" t="s">
        <v>156</v>
      </c>
    </row>
    <row r="161" s="13" customFormat="1">
      <c r="B161" s="257"/>
      <c r="C161" s="258"/>
      <c r="D161" s="247" t="s">
        <v>165</v>
      </c>
      <c r="E161" s="259" t="s">
        <v>21</v>
      </c>
      <c r="F161" s="260" t="s">
        <v>1311</v>
      </c>
      <c r="G161" s="258"/>
      <c r="H161" s="259" t="s">
        <v>21</v>
      </c>
      <c r="I161" s="261"/>
      <c r="J161" s="258"/>
      <c r="K161" s="258"/>
      <c r="L161" s="262"/>
      <c r="M161" s="263"/>
      <c r="N161" s="264"/>
      <c r="O161" s="264"/>
      <c r="P161" s="264"/>
      <c r="Q161" s="264"/>
      <c r="R161" s="264"/>
      <c r="S161" s="264"/>
      <c r="T161" s="265"/>
      <c r="AT161" s="266" t="s">
        <v>165</v>
      </c>
      <c r="AU161" s="266" t="s">
        <v>171</v>
      </c>
      <c r="AV161" s="13" t="s">
        <v>79</v>
      </c>
      <c r="AW161" s="13" t="s">
        <v>35</v>
      </c>
      <c r="AX161" s="13" t="s">
        <v>71</v>
      </c>
      <c r="AY161" s="266" t="s">
        <v>156</v>
      </c>
    </row>
    <row r="162" s="13" customFormat="1">
      <c r="B162" s="257"/>
      <c r="C162" s="258"/>
      <c r="D162" s="247" t="s">
        <v>165</v>
      </c>
      <c r="E162" s="259" t="s">
        <v>21</v>
      </c>
      <c r="F162" s="260" t="s">
        <v>1312</v>
      </c>
      <c r="G162" s="258"/>
      <c r="H162" s="259" t="s">
        <v>21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AT162" s="266" t="s">
        <v>165</v>
      </c>
      <c r="AU162" s="266" t="s">
        <v>171</v>
      </c>
      <c r="AV162" s="13" t="s">
        <v>79</v>
      </c>
      <c r="AW162" s="13" t="s">
        <v>35</v>
      </c>
      <c r="AX162" s="13" t="s">
        <v>71</v>
      </c>
      <c r="AY162" s="266" t="s">
        <v>156</v>
      </c>
    </row>
    <row r="163" s="12" customFormat="1">
      <c r="B163" s="245"/>
      <c r="C163" s="246"/>
      <c r="D163" s="247" t="s">
        <v>165</v>
      </c>
      <c r="E163" s="248" t="s">
        <v>21</v>
      </c>
      <c r="F163" s="249" t="s">
        <v>79</v>
      </c>
      <c r="G163" s="246"/>
      <c r="H163" s="250">
        <v>1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165</v>
      </c>
      <c r="AU163" s="256" t="s">
        <v>171</v>
      </c>
      <c r="AV163" s="12" t="s">
        <v>81</v>
      </c>
      <c r="AW163" s="12" t="s">
        <v>35</v>
      </c>
      <c r="AX163" s="12" t="s">
        <v>79</v>
      </c>
      <c r="AY163" s="256" t="s">
        <v>156</v>
      </c>
    </row>
    <row r="164" s="11" customFormat="1" ht="29.88" customHeight="1">
      <c r="B164" s="217"/>
      <c r="C164" s="218"/>
      <c r="D164" s="219" t="s">
        <v>70</v>
      </c>
      <c r="E164" s="231" t="s">
        <v>704</v>
      </c>
      <c r="F164" s="231" t="s">
        <v>705</v>
      </c>
      <c r="G164" s="218"/>
      <c r="H164" s="218"/>
      <c r="I164" s="221"/>
      <c r="J164" s="232">
        <f>BK164</f>
        <v>0</v>
      </c>
      <c r="K164" s="218"/>
      <c r="L164" s="223"/>
      <c r="M164" s="224"/>
      <c r="N164" s="225"/>
      <c r="O164" s="225"/>
      <c r="P164" s="226">
        <f>SUM(P165:P171)</f>
        <v>0</v>
      </c>
      <c r="Q164" s="225"/>
      <c r="R164" s="226">
        <f>SUM(R165:R171)</f>
        <v>0</v>
      </c>
      <c r="S164" s="225"/>
      <c r="T164" s="227">
        <f>SUM(T165:T171)</f>
        <v>0</v>
      </c>
      <c r="AR164" s="228" t="s">
        <v>81</v>
      </c>
      <c r="AT164" s="229" t="s">
        <v>70</v>
      </c>
      <c r="AU164" s="229" t="s">
        <v>79</v>
      </c>
      <c r="AY164" s="228" t="s">
        <v>156</v>
      </c>
      <c r="BK164" s="230">
        <f>SUM(BK165:BK171)</f>
        <v>0</v>
      </c>
    </row>
    <row r="165" s="1" customFormat="1" ht="16.5" customHeight="1">
      <c r="B165" s="46"/>
      <c r="C165" s="233" t="s">
        <v>197</v>
      </c>
      <c r="D165" s="233" t="s">
        <v>159</v>
      </c>
      <c r="E165" s="234" t="s">
        <v>1334</v>
      </c>
      <c r="F165" s="235" t="s">
        <v>1335</v>
      </c>
      <c r="G165" s="236" t="s">
        <v>436</v>
      </c>
      <c r="H165" s="237">
        <v>1</v>
      </c>
      <c r="I165" s="238"/>
      <c r="J165" s="239">
        <f>ROUND(I165*H165,2)</f>
        <v>0</v>
      </c>
      <c r="K165" s="235" t="s">
        <v>163</v>
      </c>
      <c r="L165" s="72"/>
      <c r="M165" s="240" t="s">
        <v>21</v>
      </c>
      <c r="N165" s="241" t="s">
        <v>42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197</v>
      </c>
      <c r="AT165" s="24" t="s">
        <v>159</v>
      </c>
      <c r="AU165" s="24" t="s">
        <v>81</v>
      </c>
      <c r="AY165" s="24" t="s">
        <v>156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79</v>
      </c>
      <c r="BK165" s="244">
        <f>ROUND(I165*H165,2)</f>
        <v>0</v>
      </c>
      <c r="BL165" s="24" t="s">
        <v>197</v>
      </c>
      <c r="BM165" s="24" t="s">
        <v>241</v>
      </c>
    </row>
    <row r="166" s="12" customFormat="1">
      <c r="B166" s="245"/>
      <c r="C166" s="246"/>
      <c r="D166" s="247" t="s">
        <v>165</v>
      </c>
      <c r="E166" s="248" t="s">
        <v>21</v>
      </c>
      <c r="F166" s="249" t="s">
        <v>79</v>
      </c>
      <c r="G166" s="246"/>
      <c r="H166" s="250">
        <v>1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165</v>
      </c>
      <c r="AU166" s="256" t="s">
        <v>81</v>
      </c>
      <c r="AV166" s="12" t="s">
        <v>81</v>
      </c>
      <c r="AW166" s="12" t="s">
        <v>35</v>
      </c>
      <c r="AX166" s="12" t="s">
        <v>79</v>
      </c>
      <c r="AY166" s="256" t="s">
        <v>156</v>
      </c>
    </row>
    <row r="167" s="1" customFormat="1" ht="25.5" customHeight="1">
      <c r="B167" s="46"/>
      <c r="C167" s="233" t="s">
        <v>238</v>
      </c>
      <c r="D167" s="233" t="s">
        <v>159</v>
      </c>
      <c r="E167" s="234" t="s">
        <v>1336</v>
      </c>
      <c r="F167" s="235" t="s">
        <v>1337</v>
      </c>
      <c r="G167" s="236" t="s">
        <v>436</v>
      </c>
      <c r="H167" s="237">
        <v>1</v>
      </c>
      <c r="I167" s="238"/>
      <c r="J167" s="239">
        <f>ROUND(I167*H167,2)</f>
        <v>0</v>
      </c>
      <c r="K167" s="235" t="s">
        <v>163</v>
      </c>
      <c r="L167" s="72"/>
      <c r="M167" s="240" t="s">
        <v>21</v>
      </c>
      <c r="N167" s="241" t="s">
        <v>42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197</v>
      </c>
      <c r="AT167" s="24" t="s">
        <v>159</v>
      </c>
      <c r="AU167" s="24" t="s">
        <v>81</v>
      </c>
      <c r="AY167" s="24" t="s">
        <v>156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79</v>
      </c>
      <c r="BK167" s="244">
        <f>ROUND(I167*H167,2)</f>
        <v>0</v>
      </c>
      <c r="BL167" s="24" t="s">
        <v>197</v>
      </c>
      <c r="BM167" s="24" t="s">
        <v>246</v>
      </c>
    </row>
    <row r="168" s="12" customFormat="1">
      <c r="B168" s="245"/>
      <c r="C168" s="246"/>
      <c r="D168" s="247" t="s">
        <v>165</v>
      </c>
      <c r="E168" s="248" t="s">
        <v>21</v>
      </c>
      <c r="F168" s="249" t="s">
        <v>79</v>
      </c>
      <c r="G168" s="246"/>
      <c r="H168" s="250">
        <v>1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165</v>
      </c>
      <c r="AU168" s="256" t="s">
        <v>81</v>
      </c>
      <c r="AV168" s="12" t="s">
        <v>81</v>
      </c>
      <c r="AW168" s="12" t="s">
        <v>35</v>
      </c>
      <c r="AX168" s="12" t="s">
        <v>79</v>
      </c>
      <c r="AY168" s="256" t="s">
        <v>156</v>
      </c>
    </row>
    <row r="169" s="1" customFormat="1" ht="38.25" customHeight="1">
      <c r="B169" s="46"/>
      <c r="C169" s="233" t="s">
        <v>202</v>
      </c>
      <c r="D169" s="233" t="s">
        <v>159</v>
      </c>
      <c r="E169" s="234" t="s">
        <v>1338</v>
      </c>
      <c r="F169" s="235" t="s">
        <v>1339</v>
      </c>
      <c r="G169" s="236" t="s">
        <v>487</v>
      </c>
      <c r="H169" s="237">
        <v>13.210000000000001</v>
      </c>
      <c r="I169" s="238"/>
      <c r="J169" s="239">
        <f>ROUND(I169*H169,2)</f>
        <v>0</v>
      </c>
      <c r="K169" s="235" t="s">
        <v>163</v>
      </c>
      <c r="L169" s="72"/>
      <c r="M169" s="240" t="s">
        <v>21</v>
      </c>
      <c r="N169" s="241" t="s">
        <v>42</v>
      </c>
      <c r="O169" s="47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AR169" s="24" t="s">
        <v>197</v>
      </c>
      <c r="AT169" s="24" t="s">
        <v>159</v>
      </c>
      <c r="AU169" s="24" t="s">
        <v>81</v>
      </c>
      <c r="AY169" s="24" t="s">
        <v>156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79</v>
      </c>
      <c r="BK169" s="244">
        <f>ROUND(I169*H169,2)</f>
        <v>0</v>
      </c>
      <c r="BL169" s="24" t="s">
        <v>197</v>
      </c>
      <c r="BM169" s="24" t="s">
        <v>250</v>
      </c>
    </row>
    <row r="170" s="12" customFormat="1">
      <c r="B170" s="245"/>
      <c r="C170" s="246"/>
      <c r="D170" s="247" t="s">
        <v>165</v>
      </c>
      <c r="E170" s="248" t="s">
        <v>21</v>
      </c>
      <c r="F170" s="249" t="s">
        <v>1340</v>
      </c>
      <c r="G170" s="246"/>
      <c r="H170" s="250">
        <v>13.210000000000001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AT170" s="256" t="s">
        <v>165</v>
      </c>
      <c r="AU170" s="256" t="s">
        <v>81</v>
      </c>
      <c r="AV170" s="12" t="s">
        <v>81</v>
      </c>
      <c r="AW170" s="12" t="s">
        <v>35</v>
      </c>
      <c r="AX170" s="12" t="s">
        <v>79</v>
      </c>
      <c r="AY170" s="256" t="s">
        <v>156</v>
      </c>
    </row>
    <row r="171" s="1" customFormat="1" ht="16.5" customHeight="1">
      <c r="B171" s="46"/>
      <c r="C171" s="233" t="s">
        <v>247</v>
      </c>
      <c r="D171" s="233" t="s">
        <v>159</v>
      </c>
      <c r="E171" s="234" t="s">
        <v>719</v>
      </c>
      <c r="F171" s="235" t="s">
        <v>720</v>
      </c>
      <c r="G171" s="236" t="s">
        <v>688</v>
      </c>
      <c r="H171" s="291"/>
      <c r="I171" s="238"/>
      <c r="J171" s="239">
        <f>ROUND(I171*H171,2)</f>
        <v>0</v>
      </c>
      <c r="K171" s="235" t="s">
        <v>326</v>
      </c>
      <c r="L171" s="72"/>
      <c r="M171" s="240" t="s">
        <v>21</v>
      </c>
      <c r="N171" s="241" t="s">
        <v>42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197</v>
      </c>
      <c r="AT171" s="24" t="s">
        <v>159</v>
      </c>
      <c r="AU171" s="24" t="s">
        <v>81</v>
      </c>
      <c r="AY171" s="24" t="s">
        <v>156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79</v>
      </c>
      <c r="BK171" s="244">
        <f>ROUND(I171*H171,2)</f>
        <v>0</v>
      </c>
      <c r="BL171" s="24" t="s">
        <v>197</v>
      </c>
      <c r="BM171" s="24" t="s">
        <v>256</v>
      </c>
    </row>
    <row r="172" s="11" customFormat="1" ht="29.88" customHeight="1">
      <c r="B172" s="217"/>
      <c r="C172" s="218"/>
      <c r="D172" s="219" t="s">
        <v>70</v>
      </c>
      <c r="E172" s="231" t="s">
        <v>1079</v>
      </c>
      <c r="F172" s="231" t="s">
        <v>1080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SUM(P173:P203)</f>
        <v>0</v>
      </c>
      <c r="Q172" s="225"/>
      <c r="R172" s="226">
        <f>SUM(R173:R203)</f>
        <v>0</v>
      </c>
      <c r="S172" s="225"/>
      <c r="T172" s="227">
        <f>SUM(T173:T203)</f>
        <v>0</v>
      </c>
      <c r="AR172" s="228" t="s">
        <v>79</v>
      </c>
      <c r="AT172" s="229" t="s">
        <v>70</v>
      </c>
      <c r="AU172" s="229" t="s">
        <v>79</v>
      </c>
      <c r="AY172" s="228" t="s">
        <v>156</v>
      </c>
      <c r="BK172" s="230">
        <f>SUM(BK173:BK203)</f>
        <v>0</v>
      </c>
    </row>
    <row r="173" s="1" customFormat="1" ht="25.5" customHeight="1">
      <c r="B173" s="46"/>
      <c r="C173" s="233" t="s">
        <v>209</v>
      </c>
      <c r="D173" s="233" t="s">
        <v>159</v>
      </c>
      <c r="E173" s="234" t="s">
        <v>1254</v>
      </c>
      <c r="F173" s="235" t="s">
        <v>1341</v>
      </c>
      <c r="G173" s="236" t="s">
        <v>436</v>
      </c>
      <c r="H173" s="237">
        <v>1</v>
      </c>
      <c r="I173" s="238"/>
      <c r="J173" s="239">
        <f>ROUND(I173*H173,2)</f>
        <v>0</v>
      </c>
      <c r="K173" s="235" t="s">
        <v>163</v>
      </c>
      <c r="L173" s="72"/>
      <c r="M173" s="240" t="s">
        <v>21</v>
      </c>
      <c r="N173" s="241" t="s">
        <v>42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164</v>
      </c>
      <c r="AT173" s="24" t="s">
        <v>159</v>
      </c>
      <c r="AU173" s="24" t="s">
        <v>81</v>
      </c>
      <c r="AY173" s="24" t="s">
        <v>156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79</v>
      </c>
      <c r="BK173" s="244">
        <f>ROUND(I173*H173,2)</f>
        <v>0</v>
      </c>
      <c r="BL173" s="24" t="s">
        <v>164</v>
      </c>
      <c r="BM173" s="24" t="s">
        <v>262</v>
      </c>
    </row>
    <row r="174" s="13" customFormat="1">
      <c r="B174" s="257"/>
      <c r="C174" s="258"/>
      <c r="D174" s="247" t="s">
        <v>165</v>
      </c>
      <c r="E174" s="259" t="s">
        <v>21</v>
      </c>
      <c r="F174" s="260" t="s">
        <v>1342</v>
      </c>
      <c r="G174" s="258"/>
      <c r="H174" s="259" t="s">
        <v>21</v>
      </c>
      <c r="I174" s="261"/>
      <c r="J174" s="258"/>
      <c r="K174" s="258"/>
      <c r="L174" s="262"/>
      <c r="M174" s="263"/>
      <c r="N174" s="264"/>
      <c r="O174" s="264"/>
      <c r="P174" s="264"/>
      <c r="Q174" s="264"/>
      <c r="R174" s="264"/>
      <c r="S174" s="264"/>
      <c r="T174" s="265"/>
      <c r="AT174" s="266" t="s">
        <v>165</v>
      </c>
      <c r="AU174" s="266" t="s">
        <v>81</v>
      </c>
      <c r="AV174" s="13" t="s">
        <v>79</v>
      </c>
      <c r="AW174" s="13" t="s">
        <v>35</v>
      </c>
      <c r="AX174" s="13" t="s">
        <v>71</v>
      </c>
      <c r="AY174" s="266" t="s">
        <v>156</v>
      </c>
    </row>
    <row r="175" s="13" customFormat="1">
      <c r="B175" s="257"/>
      <c r="C175" s="258"/>
      <c r="D175" s="247" t="s">
        <v>165</v>
      </c>
      <c r="E175" s="259" t="s">
        <v>21</v>
      </c>
      <c r="F175" s="260" t="s">
        <v>768</v>
      </c>
      <c r="G175" s="258"/>
      <c r="H175" s="259" t="s">
        <v>21</v>
      </c>
      <c r="I175" s="261"/>
      <c r="J175" s="258"/>
      <c r="K175" s="258"/>
      <c r="L175" s="262"/>
      <c r="M175" s="263"/>
      <c r="N175" s="264"/>
      <c r="O175" s="264"/>
      <c r="P175" s="264"/>
      <c r="Q175" s="264"/>
      <c r="R175" s="264"/>
      <c r="S175" s="264"/>
      <c r="T175" s="265"/>
      <c r="AT175" s="266" t="s">
        <v>165</v>
      </c>
      <c r="AU175" s="266" t="s">
        <v>81</v>
      </c>
      <c r="AV175" s="13" t="s">
        <v>79</v>
      </c>
      <c r="AW175" s="13" t="s">
        <v>35</v>
      </c>
      <c r="AX175" s="13" t="s">
        <v>71</v>
      </c>
      <c r="AY175" s="266" t="s">
        <v>156</v>
      </c>
    </row>
    <row r="176" s="13" customFormat="1">
      <c r="B176" s="257"/>
      <c r="C176" s="258"/>
      <c r="D176" s="247" t="s">
        <v>165</v>
      </c>
      <c r="E176" s="259" t="s">
        <v>21</v>
      </c>
      <c r="F176" s="260" t="s">
        <v>1343</v>
      </c>
      <c r="G176" s="258"/>
      <c r="H176" s="259" t="s">
        <v>21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165</v>
      </c>
      <c r="AU176" s="266" t="s">
        <v>81</v>
      </c>
      <c r="AV176" s="13" t="s">
        <v>79</v>
      </c>
      <c r="AW176" s="13" t="s">
        <v>35</v>
      </c>
      <c r="AX176" s="13" t="s">
        <v>71</v>
      </c>
      <c r="AY176" s="266" t="s">
        <v>156</v>
      </c>
    </row>
    <row r="177" s="13" customFormat="1">
      <c r="B177" s="257"/>
      <c r="C177" s="258"/>
      <c r="D177" s="247" t="s">
        <v>165</v>
      </c>
      <c r="E177" s="259" t="s">
        <v>21</v>
      </c>
      <c r="F177" s="260" t="s">
        <v>1344</v>
      </c>
      <c r="G177" s="258"/>
      <c r="H177" s="259" t="s">
        <v>21</v>
      </c>
      <c r="I177" s="261"/>
      <c r="J177" s="258"/>
      <c r="K177" s="258"/>
      <c r="L177" s="262"/>
      <c r="M177" s="263"/>
      <c r="N177" s="264"/>
      <c r="O177" s="264"/>
      <c r="P177" s="264"/>
      <c r="Q177" s="264"/>
      <c r="R177" s="264"/>
      <c r="S177" s="264"/>
      <c r="T177" s="265"/>
      <c r="AT177" s="266" t="s">
        <v>165</v>
      </c>
      <c r="AU177" s="266" t="s">
        <v>81</v>
      </c>
      <c r="AV177" s="13" t="s">
        <v>79</v>
      </c>
      <c r="AW177" s="13" t="s">
        <v>35</v>
      </c>
      <c r="AX177" s="13" t="s">
        <v>71</v>
      </c>
      <c r="AY177" s="266" t="s">
        <v>156</v>
      </c>
    </row>
    <row r="178" s="12" customFormat="1">
      <c r="B178" s="245"/>
      <c r="C178" s="246"/>
      <c r="D178" s="247" t="s">
        <v>165</v>
      </c>
      <c r="E178" s="248" t="s">
        <v>21</v>
      </c>
      <c r="F178" s="249" t="s">
        <v>79</v>
      </c>
      <c r="G178" s="246"/>
      <c r="H178" s="250">
        <v>1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165</v>
      </c>
      <c r="AU178" s="256" t="s">
        <v>81</v>
      </c>
      <c r="AV178" s="12" t="s">
        <v>81</v>
      </c>
      <c r="AW178" s="12" t="s">
        <v>35</v>
      </c>
      <c r="AX178" s="12" t="s">
        <v>79</v>
      </c>
      <c r="AY178" s="256" t="s">
        <v>156</v>
      </c>
    </row>
    <row r="179" s="1" customFormat="1" ht="25.5" customHeight="1">
      <c r="B179" s="46"/>
      <c r="C179" s="233" t="s">
        <v>9</v>
      </c>
      <c r="D179" s="233" t="s">
        <v>159</v>
      </c>
      <c r="E179" s="234" t="s">
        <v>1345</v>
      </c>
      <c r="F179" s="235" t="s">
        <v>1346</v>
      </c>
      <c r="G179" s="236" t="s">
        <v>436</v>
      </c>
      <c r="H179" s="237">
        <v>1</v>
      </c>
      <c r="I179" s="238"/>
      <c r="J179" s="239">
        <f>ROUND(I179*H179,2)</f>
        <v>0</v>
      </c>
      <c r="K179" s="235" t="s">
        <v>163</v>
      </c>
      <c r="L179" s="72"/>
      <c r="M179" s="240" t="s">
        <v>21</v>
      </c>
      <c r="N179" s="241" t="s">
        <v>42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164</v>
      </c>
      <c r="AT179" s="24" t="s">
        <v>159</v>
      </c>
      <c r="AU179" s="24" t="s">
        <v>81</v>
      </c>
      <c r="AY179" s="24" t="s">
        <v>156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79</v>
      </c>
      <c r="BK179" s="244">
        <f>ROUND(I179*H179,2)</f>
        <v>0</v>
      </c>
      <c r="BL179" s="24" t="s">
        <v>164</v>
      </c>
      <c r="BM179" s="24" t="s">
        <v>277</v>
      </c>
    </row>
    <row r="180" s="13" customFormat="1">
      <c r="B180" s="257"/>
      <c r="C180" s="258"/>
      <c r="D180" s="247" t="s">
        <v>165</v>
      </c>
      <c r="E180" s="259" t="s">
        <v>21</v>
      </c>
      <c r="F180" s="260" t="s">
        <v>1342</v>
      </c>
      <c r="G180" s="258"/>
      <c r="H180" s="259" t="s">
        <v>21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AT180" s="266" t="s">
        <v>165</v>
      </c>
      <c r="AU180" s="266" t="s">
        <v>81</v>
      </c>
      <c r="AV180" s="13" t="s">
        <v>79</v>
      </c>
      <c r="AW180" s="13" t="s">
        <v>35</v>
      </c>
      <c r="AX180" s="13" t="s">
        <v>71</v>
      </c>
      <c r="AY180" s="266" t="s">
        <v>156</v>
      </c>
    </row>
    <row r="181" s="13" customFormat="1">
      <c r="B181" s="257"/>
      <c r="C181" s="258"/>
      <c r="D181" s="247" t="s">
        <v>165</v>
      </c>
      <c r="E181" s="259" t="s">
        <v>21</v>
      </c>
      <c r="F181" s="260" t="s">
        <v>768</v>
      </c>
      <c r="G181" s="258"/>
      <c r="H181" s="259" t="s">
        <v>21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AT181" s="266" t="s">
        <v>165</v>
      </c>
      <c r="AU181" s="266" t="s">
        <v>81</v>
      </c>
      <c r="AV181" s="13" t="s">
        <v>79</v>
      </c>
      <c r="AW181" s="13" t="s">
        <v>35</v>
      </c>
      <c r="AX181" s="13" t="s">
        <v>71</v>
      </c>
      <c r="AY181" s="266" t="s">
        <v>156</v>
      </c>
    </row>
    <row r="182" s="12" customFormat="1">
      <c r="B182" s="245"/>
      <c r="C182" s="246"/>
      <c r="D182" s="247" t="s">
        <v>165</v>
      </c>
      <c r="E182" s="248" t="s">
        <v>21</v>
      </c>
      <c r="F182" s="249" t="s">
        <v>79</v>
      </c>
      <c r="G182" s="246"/>
      <c r="H182" s="250">
        <v>1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165</v>
      </c>
      <c r="AU182" s="256" t="s">
        <v>81</v>
      </c>
      <c r="AV182" s="12" t="s">
        <v>81</v>
      </c>
      <c r="AW182" s="12" t="s">
        <v>35</v>
      </c>
      <c r="AX182" s="12" t="s">
        <v>79</v>
      </c>
      <c r="AY182" s="256" t="s">
        <v>156</v>
      </c>
    </row>
    <row r="183" s="1" customFormat="1" ht="25.5" customHeight="1">
      <c r="B183" s="46"/>
      <c r="C183" s="233" t="s">
        <v>215</v>
      </c>
      <c r="D183" s="233" t="s">
        <v>159</v>
      </c>
      <c r="E183" s="234" t="s">
        <v>1347</v>
      </c>
      <c r="F183" s="235" t="s">
        <v>1348</v>
      </c>
      <c r="G183" s="236" t="s">
        <v>436</v>
      </c>
      <c r="H183" s="237">
        <v>1</v>
      </c>
      <c r="I183" s="238"/>
      <c r="J183" s="239">
        <f>ROUND(I183*H183,2)</f>
        <v>0</v>
      </c>
      <c r="K183" s="235" t="s">
        <v>163</v>
      </c>
      <c r="L183" s="72"/>
      <c r="M183" s="240" t="s">
        <v>21</v>
      </c>
      <c r="N183" s="241" t="s">
        <v>42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164</v>
      </c>
      <c r="AT183" s="24" t="s">
        <v>159</v>
      </c>
      <c r="AU183" s="24" t="s">
        <v>81</v>
      </c>
      <c r="AY183" s="24" t="s">
        <v>156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79</v>
      </c>
      <c r="BK183" s="244">
        <f>ROUND(I183*H183,2)</f>
        <v>0</v>
      </c>
      <c r="BL183" s="24" t="s">
        <v>164</v>
      </c>
      <c r="BM183" s="24" t="s">
        <v>284</v>
      </c>
    </row>
    <row r="184" s="13" customFormat="1">
      <c r="B184" s="257"/>
      <c r="C184" s="258"/>
      <c r="D184" s="247" t="s">
        <v>165</v>
      </c>
      <c r="E184" s="259" t="s">
        <v>21</v>
      </c>
      <c r="F184" s="260" t="s">
        <v>1342</v>
      </c>
      <c r="G184" s="258"/>
      <c r="H184" s="259" t="s">
        <v>21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AT184" s="266" t="s">
        <v>165</v>
      </c>
      <c r="AU184" s="266" t="s">
        <v>81</v>
      </c>
      <c r="AV184" s="13" t="s">
        <v>79</v>
      </c>
      <c r="AW184" s="13" t="s">
        <v>35</v>
      </c>
      <c r="AX184" s="13" t="s">
        <v>71</v>
      </c>
      <c r="AY184" s="266" t="s">
        <v>156</v>
      </c>
    </row>
    <row r="185" s="13" customFormat="1">
      <c r="B185" s="257"/>
      <c r="C185" s="258"/>
      <c r="D185" s="247" t="s">
        <v>165</v>
      </c>
      <c r="E185" s="259" t="s">
        <v>21</v>
      </c>
      <c r="F185" s="260" t="s">
        <v>768</v>
      </c>
      <c r="G185" s="258"/>
      <c r="H185" s="259" t="s">
        <v>21</v>
      </c>
      <c r="I185" s="261"/>
      <c r="J185" s="258"/>
      <c r="K185" s="258"/>
      <c r="L185" s="262"/>
      <c r="M185" s="263"/>
      <c r="N185" s="264"/>
      <c r="O185" s="264"/>
      <c r="P185" s="264"/>
      <c r="Q185" s="264"/>
      <c r="R185" s="264"/>
      <c r="S185" s="264"/>
      <c r="T185" s="265"/>
      <c r="AT185" s="266" t="s">
        <v>165</v>
      </c>
      <c r="AU185" s="266" t="s">
        <v>81</v>
      </c>
      <c r="AV185" s="13" t="s">
        <v>79</v>
      </c>
      <c r="AW185" s="13" t="s">
        <v>35</v>
      </c>
      <c r="AX185" s="13" t="s">
        <v>71</v>
      </c>
      <c r="AY185" s="266" t="s">
        <v>156</v>
      </c>
    </row>
    <row r="186" s="13" customFormat="1">
      <c r="B186" s="257"/>
      <c r="C186" s="258"/>
      <c r="D186" s="247" t="s">
        <v>165</v>
      </c>
      <c r="E186" s="259" t="s">
        <v>21</v>
      </c>
      <c r="F186" s="260" t="s">
        <v>735</v>
      </c>
      <c r="G186" s="258"/>
      <c r="H186" s="259" t="s">
        <v>21</v>
      </c>
      <c r="I186" s="261"/>
      <c r="J186" s="258"/>
      <c r="K186" s="258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165</v>
      </c>
      <c r="AU186" s="266" t="s">
        <v>81</v>
      </c>
      <c r="AV186" s="13" t="s">
        <v>79</v>
      </c>
      <c r="AW186" s="13" t="s">
        <v>35</v>
      </c>
      <c r="AX186" s="13" t="s">
        <v>71</v>
      </c>
      <c r="AY186" s="266" t="s">
        <v>156</v>
      </c>
    </row>
    <row r="187" s="13" customFormat="1">
      <c r="B187" s="257"/>
      <c r="C187" s="258"/>
      <c r="D187" s="247" t="s">
        <v>165</v>
      </c>
      <c r="E187" s="259" t="s">
        <v>21</v>
      </c>
      <c r="F187" s="260" t="s">
        <v>1343</v>
      </c>
      <c r="G187" s="258"/>
      <c r="H187" s="259" t="s">
        <v>21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165</v>
      </c>
      <c r="AU187" s="266" t="s">
        <v>81</v>
      </c>
      <c r="AV187" s="13" t="s">
        <v>79</v>
      </c>
      <c r="AW187" s="13" t="s">
        <v>35</v>
      </c>
      <c r="AX187" s="13" t="s">
        <v>71</v>
      </c>
      <c r="AY187" s="266" t="s">
        <v>156</v>
      </c>
    </row>
    <row r="188" s="13" customFormat="1">
      <c r="B188" s="257"/>
      <c r="C188" s="258"/>
      <c r="D188" s="247" t="s">
        <v>165</v>
      </c>
      <c r="E188" s="259" t="s">
        <v>21</v>
      </c>
      <c r="F188" s="260" t="s">
        <v>1349</v>
      </c>
      <c r="G188" s="258"/>
      <c r="H188" s="259" t="s">
        <v>21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AT188" s="266" t="s">
        <v>165</v>
      </c>
      <c r="AU188" s="266" t="s">
        <v>81</v>
      </c>
      <c r="AV188" s="13" t="s">
        <v>79</v>
      </c>
      <c r="AW188" s="13" t="s">
        <v>35</v>
      </c>
      <c r="AX188" s="13" t="s">
        <v>71</v>
      </c>
      <c r="AY188" s="266" t="s">
        <v>156</v>
      </c>
    </row>
    <row r="189" s="12" customFormat="1">
      <c r="B189" s="245"/>
      <c r="C189" s="246"/>
      <c r="D189" s="247" t="s">
        <v>165</v>
      </c>
      <c r="E189" s="248" t="s">
        <v>21</v>
      </c>
      <c r="F189" s="249" t="s">
        <v>79</v>
      </c>
      <c r="G189" s="246"/>
      <c r="H189" s="250">
        <v>1</v>
      </c>
      <c r="I189" s="251"/>
      <c r="J189" s="246"/>
      <c r="K189" s="246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165</v>
      </c>
      <c r="AU189" s="256" t="s">
        <v>81</v>
      </c>
      <c r="AV189" s="12" t="s">
        <v>81</v>
      </c>
      <c r="AW189" s="12" t="s">
        <v>35</v>
      </c>
      <c r="AX189" s="12" t="s">
        <v>79</v>
      </c>
      <c r="AY189" s="256" t="s">
        <v>156</v>
      </c>
    </row>
    <row r="190" s="1" customFormat="1" ht="25.5" customHeight="1">
      <c r="B190" s="46"/>
      <c r="C190" s="233" t="s">
        <v>281</v>
      </c>
      <c r="D190" s="233" t="s">
        <v>159</v>
      </c>
      <c r="E190" s="234" t="s">
        <v>1350</v>
      </c>
      <c r="F190" s="235" t="s">
        <v>1351</v>
      </c>
      <c r="G190" s="236" t="s">
        <v>436</v>
      </c>
      <c r="H190" s="237">
        <v>1</v>
      </c>
      <c r="I190" s="238"/>
      <c r="J190" s="239">
        <f>ROUND(I190*H190,2)</f>
        <v>0</v>
      </c>
      <c r="K190" s="235" t="s">
        <v>163</v>
      </c>
      <c r="L190" s="72"/>
      <c r="M190" s="240" t="s">
        <v>21</v>
      </c>
      <c r="N190" s="241" t="s">
        <v>42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164</v>
      </c>
      <c r="AT190" s="24" t="s">
        <v>159</v>
      </c>
      <c r="AU190" s="24" t="s">
        <v>81</v>
      </c>
      <c r="AY190" s="24" t="s">
        <v>156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79</v>
      </c>
      <c r="BK190" s="244">
        <f>ROUND(I190*H190,2)</f>
        <v>0</v>
      </c>
      <c r="BL190" s="24" t="s">
        <v>164</v>
      </c>
      <c r="BM190" s="24" t="s">
        <v>288</v>
      </c>
    </row>
    <row r="191" s="13" customFormat="1">
      <c r="B191" s="257"/>
      <c r="C191" s="258"/>
      <c r="D191" s="247" t="s">
        <v>165</v>
      </c>
      <c r="E191" s="259" t="s">
        <v>21</v>
      </c>
      <c r="F191" s="260" t="s">
        <v>1342</v>
      </c>
      <c r="G191" s="258"/>
      <c r="H191" s="259" t="s">
        <v>21</v>
      </c>
      <c r="I191" s="261"/>
      <c r="J191" s="258"/>
      <c r="K191" s="258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165</v>
      </c>
      <c r="AU191" s="266" t="s">
        <v>81</v>
      </c>
      <c r="AV191" s="13" t="s">
        <v>79</v>
      </c>
      <c r="AW191" s="13" t="s">
        <v>35</v>
      </c>
      <c r="AX191" s="13" t="s">
        <v>71</v>
      </c>
      <c r="AY191" s="266" t="s">
        <v>156</v>
      </c>
    </row>
    <row r="192" s="13" customFormat="1">
      <c r="B192" s="257"/>
      <c r="C192" s="258"/>
      <c r="D192" s="247" t="s">
        <v>165</v>
      </c>
      <c r="E192" s="259" t="s">
        <v>21</v>
      </c>
      <c r="F192" s="260" t="s">
        <v>768</v>
      </c>
      <c r="G192" s="258"/>
      <c r="H192" s="259" t="s">
        <v>21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165</v>
      </c>
      <c r="AU192" s="266" t="s">
        <v>81</v>
      </c>
      <c r="AV192" s="13" t="s">
        <v>79</v>
      </c>
      <c r="AW192" s="13" t="s">
        <v>35</v>
      </c>
      <c r="AX192" s="13" t="s">
        <v>71</v>
      </c>
      <c r="AY192" s="266" t="s">
        <v>156</v>
      </c>
    </row>
    <row r="193" s="13" customFormat="1">
      <c r="B193" s="257"/>
      <c r="C193" s="258"/>
      <c r="D193" s="247" t="s">
        <v>165</v>
      </c>
      <c r="E193" s="259" t="s">
        <v>21</v>
      </c>
      <c r="F193" s="260" t="s">
        <v>735</v>
      </c>
      <c r="G193" s="258"/>
      <c r="H193" s="259" t="s">
        <v>21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165</v>
      </c>
      <c r="AU193" s="266" t="s">
        <v>81</v>
      </c>
      <c r="AV193" s="13" t="s">
        <v>79</v>
      </c>
      <c r="AW193" s="13" t="s">
        <v>35</v>
      </c>
      <c r="AX193" s="13" t="s">
        <v>71</v>
      </c>
      <c r="AY193" s="266" t="s">
        <v>156</v>
      </c>
    </row>
    <row r="194" s="13" customFormat="1">
      <c r="B194" s="257"/>
      <c r="C194" s="258"/>
      <c r="D194" s="247" t="s">
        <v>165</v>
      </c>
      <c r="E194" s="259" t="s">
        <v>21</v>
      </c>
      <c r="F194" s="260" t="s">
        <v>1343</v>
      </c>
      <c r="G194" s="258"/>
      <c r="H194" s="259" t="s">
        <v>21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AT194" s="266" t="s">
        <v>165</v>
      </c>
      <c r="AU194" s="266" t="s">
        <v>81</v>
      </c>
      <c r="AV194" s="13" t="s">
        <v>79</v>
      </c>
      <c r="AW194" s="13" t="s">
        <v>35</v>
      </c>
      <c r="AX194" s="13" t="s">
        <v>71</v>
      </c>
      <c r="AY194" s="266" t="s">
        <v>156</v>
      </c>
    </row>
    <row r="195" s="13" customFormat="1">
      <c r="B195" s="257"/>
      <c r="C195" s="258"/>
      <c r="D195" s="247" t="s">
        <v>165</v>
      </c>
      <c r="E195" s="259" t="s">
        <v>21</v>
      </c>
      <c r="F195" s="260" t="s">
        <v>1352</v>
      </c>
      <c r="G195" s="258"/>
      <c r="H195" s="259" t="s">
        <v>21</v>
      </c>
      <c r="I195" s="261"/>
      <c r="J195" s="258"/>
      <c r="K195" s="258"/>
      <c r="L195" s="262"/>
      <c r="M195" s="263"/>
      <c r="N195" s="264"/>
      <c r="O195" s="264"/>
      <c r="P195" s="264"/>
      <c r="Q195" s="264"/>
      <c r="R195" s="264"/>
      <c r="S195" s="264"/>
      <c r="T195" s="265"/>
      <c r="AT195" s="266" t="s">
        <v>165</v>
      </c>
      <c r="AU195" s="266" t="s">
        <v>81</v>
      </c>
      <c r="AV195" s="13" t="s">
        <v>79</v>
      </c>
      <c r="AW195" s="13" t="s">
        <v>35</v>
      </c>
      <c r="AX195" s="13" t="s">
        <v>71</v>
      </c>
      <c r="AY195" s="266" t="s">
        <v>156</v>
      </c>
    </row>
    <row r="196" s="12" customFormat="1">
      <c r="B196" s="245"/>
      <c r="C196" s="246"/>
      <c r="D196" s="247" t="s">
        <v>165</v>
      </c>
      <c r="E196" s="248" t="s">
        <v>21</v>
      </c>
      <c r="F196" s="249" t="s">
        <v>79</v>
      </c>
      <c r="G196" s="246"/>
      <c r="H196" s="250">
        <v>1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165</v>
      </c>
      <c r="AU196" s="256" t="s">
        <v>81</v>
      </c>
      <c r="AV196" s="12" t="s">
        <v>81</v>
      </c>
      <c r="AW196" s="12" t="s">
        <v>35</v>
      </c>
      <c r="AX196" s="12" t="s">
        <v>79</v>
      </c>
      <c r="AY196" s="256" t="s">
        <v>156</v>
      </c>
    </row>
    <row r="197" s="1" customFormat="1" ht="38.25" customHeight="1">
      <c r="B197" s="46"/>
      <c r="C197" s="233" t="s">
        <v>225</v>
      </c>
      <c r="D197" s="233" t="s">
        <v>159</v>
      </c>
      <c r="E197" s="234" t="s">
        <v>1353</v>
      </c>
      <c r="F197" s="235" t="s">
        <v>1354</v>
      </c>
      <c r="G197" s="236" t="s">
        <v>436</v>
      </c>
      <c r="H197" s="237">
        <v>1</v>
      </c>
      <c r="I197" s="238"/>
      <c r="J197" s="239">
        <f>ROUND(I197*H197,2)</f>
        <v>0</v>
      </c>
      <c r="K197" s="235" t="s">
        <v>163</v>
      </c>
      <c r="L197" s="72"/>
      <c r="M197" s="240" t="s">
        <v>21</v>
      </c>
      <c r="N197" s="241" t="s">
        <v>42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164</v>
      </c>
      <c r="AT197" s="24" t="s">
        <v>159</v>
      </c>
      <c r="AU197" s="24" t="s">
        <v>81</v>
      </c>
      <c r="AY197" s="24" t="s">
        <v>156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79</v>
      </c>
      <c r="BK197" s="244">
        <f>ROUND(I197*H197,2)</f>
        <v>0</v>
      </c>
      <c r="BL197" s="24" t="s">
        <v>164</v>
      </c>
      <c r="BM197" s="24" t="s">
        <v>295</v>
      </c>
    </row>
    <row r="198" s="13" customFormat="1">
      <c r="B198" s="257"/>
      <c r="C198" s="258"/>
      <c r="D198" s="247" t="s">
        <v>165</v>
      </c>
      <c r="E198" s="259" t="s">
        <v>21</v>
      </c>
      <c r="F198" s="260" t="s">
        <v>1342</v>
      </c>
      <c r="G198" s="258"/>
      <c r="H198" s="259" t="s">
        <v>21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165</v>
      </c>
      <c r="AU198" s="266" t="s">
        <v>81</v>
      </c>
      <c r="AV198" s="13" t="s">
        <v>79</v>
      </c>
      <c r="AW198" s="13" t="s">
        <v>35</v>
      </c>
      <c r="AX198" s="13" t="s">
        <v>71</v>
      </c>
      <c r="AY198" s="266" t="s">
        <v>156</v>
      </c>
    </row>
    <row r="199" s="13" customFormat="1">
      <c r="B199" s="257"/>
      <c r="C199" s="258"/>
      <c r="D199" s="247" t="s">
        <v>165</v>
      </c>
      <c r="E199" s="259" t="s">
        <v>21</v>
      </c>
      <c r="F199" s="260" t="s">
        <v>768</v>
      </c>
      <c r="G199" s="258"/>
      <c r="H199" s="259" t="s">
        <v>21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AT199" s="266" t="s">
        <v>165</v>
      </c>
      <c r="AU199" s="266" t="s">
        <v>81</v>
      </c>
      <c r="AV199" s="13" t="s">
        <v>79</v>
      </c>
      <c r="AW199" s="13" t="s">
        <v>35</v>
      </c>
      <c r="AX199" s="13" t="s">
        <v>71</v>
      </c>
      <c r="AY199" s="266" t="s">
        <v>156</v>
      </c>
    </row>
    <row r="200" s="13" customFormat="1">
      <c r="B200" s="257"/>
      <c r="C200" s="258"/>
      <c r="D200" s="247" t="s">
        <v>165</v>
      </c>
      <c r="E200" s="259" t="s">
        <v>21</v>
      </c>
      <c r="F200" s="260" t="s">
        <v>735</v>
      </c>
      <c r="G200" s="258"/>
      <c r="H200" s="259" t="s">
        <v>21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165</v>
      </c>
      <c r="AU200" s="266" t="s">
        <v>81</v>
      </c>
      <c r="AV200" s="13" t="s">
        <v>79</v>
      </c>
      <c r="AW200" s="13" t="s">
        <v>35</v>
      </c>
      <c r="AX200" s="13" t="s">
        <v>71</v>
      </c>
      <c r="AY200" s="266" t="s">
        <v>156</v>
      </c>
    </row>
    <row r="201" s="13" customFormat="1">
      <c r="B201" s="257"/>
      <c r="C201" s="258"/>
      <c r="D201" s="247" t="s">
        <v>165</v>
      </c>
      <c r="E201" s="259" t="s">
        <v>21</v>
      </c>
      <c r="F201" s="260" t="s">
        <v>1343</v>
      </c>
      <c r="G201" s="258"/>
      <c r="H201" s="259" t="s">
        <v>21</v>
      </c>
      <c r="I201" s="261"/>
      <c r="J201" s="258"/>
      <c r="K201" s="258"/>
      <c r="L201" s="262"/>
      <c r="M201" s="263"/>
      <c r="N201" s="264"/>
      <c r="O201" s="264"/>
      <c r="P201" s="264"/>
      <c r="Q201" s="264"/>
      <c r="R201" s="264"/>
      <c r="S201" s="264"/>
      <c r="T201" s="265"/>
      <c r="AT201" s="266" t="s">
        <v>165</v>
      </c>
      <c r="AU201" s="266" t="s">
        <v>81</v>
      </c>
      <c r="AV201" s="13" t="s">
        <v>79</v>
      </c>
      <c r="AW201" s="13" t="s">
        <v>35</v>
      </c>
      <c r="AX201" s="13" t="s">
        <v>71</v>
      </c>
      <c r="AY201" s="266" t="s">
        <v>156</v>
      </c>
    </row>
    <row r="202" s="13" customFormat="1">
      <c r="B202" s="257"/>
      <c r="C202" s="258"/>
      <c r="D202" s="247" t="s">
        <v>165</v>
      </c>
      <c r="E202" s="259" t="s">
        <v>21</v>
      </c>
      <c r="F202" s="260" t="s">
        <v>1355</v>
      </c>
      <c r="G202" s="258"/>
      <c r="H202" s="259" t="s">
        <v>21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AT202" s="266" t="s">
        <v>165</v>
      </c>
      <c r="AU202" s="266" t="s">
        <v>81</v>
      </c>
      <c r="AV202" s="13" t="s">
        <v>79</v>
      </c>
      <c r="AW202" s="13" t="s">
        <v>35</v>
      </c>
      <c r="AX202" s="13" t="s">
        <v>71</v>
      </c>
      <c r="AY202" s="266" t="s">
        <v>156</v>
      </c>
    </row>
    <row r="203" s="12" customFormat="1">
      <c r="B203" s="245"/>
      <c r="C203" s="246"/>
      <c r="D203" s="247" t="s">
        <v>165</v>
      </c>
      <c r="E203" s="248" t="s">
        <v>21</v>
      </c>
      <c r="F203" s="249" t="s">
        <v>79</v>
      </c>
      <c r="G203" s="246"/>
      <c r="H203" s="250">
        <v>1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165</v>
      </c>
      <c r="AU203" s="256" t="s">
        <v>81</v>
      </c>
      <c r="AV203" s="12" t="s">
        <v>81</v>
      </c>
      <c r="AW203" s="12" t="s">
        <v>35</v>
      </c>
      <c r="AX203" s="12" t="s">
        <v>79</v>
      </c>
      <c r="AY203" s="256" t="s">
        <v>156</v>
      </c>
    </row>
    <row r="204" s="11" customFormat="1" ht="29.88" customHeight="1">
      <c r="B204" s="217"/>
      <c r="C204" s="218"/>
      <c r="D204" s="219" t="s">
        <v>70</v>
      </c>
      <c r="E204" s="231" t="s">
        <v>1356</v>
      </c>
      <c r="F204" s="231" t="s">
        <v>1357</v>
      </c>
      <c r="G204" s="218"/>
      <c r="H204" s="218"/>
      <c r="I204" s="221"/>
      <c r="J204" s="232">
        <f>BK204</f>
        <v>0</v>
      </c>
      <c r="K204" s="218"/>
      <c r="L204" s="223"/>
      <c r="M204" s="224"/>
      <c r="N204" s="225"/>
      <c r="O204" s="225"/>
      <c r="P204" s="226">
        <f>SUM(P205:P229)</f>
        <v>0</v>
      </c>
      <c r="Q204" s="225"/>
      <c r="R204" s="226">
        <f>SUM(R205:R229)</f>
        <v>0</v>
      </c>
      <c r="S204" s="225"/>
      <c r="T204" s="227">
        <f>SUM(T205:T229)</f>
        <v>0</v>
      </c>
      <c r="AR204" s="228" t="s">
        <v>79</v>
      </c>
      <c r="AT204" s="229" t="s">
        <v>70</v>
      </c>
      <c r="AU204" s="229" t="s">
        <v>79</v>
      </c>
      <c r="AY204" s="228" t="s">
        <v>156</v>
      </c>
      <c r="BK204" s="230">
        <f>SUM(BK205:BK229)</f>
        <v>0</v>
      </c>
    </row>
    <row r="205" s="1" customFormat="1" ht="25.5" customHeight="1">
      <c r="B205" s="46"/>
      <c r="C205" s="233" t="s">
        <v>292</v>
      </c>
      <c r="D205" s="233" t="s">
        <v>159</v>
      </c>
      <c r="E205" s="234" t="s">
        <v>1358</v>
      </c>
      <c r="F205" s="235" t="s">
        <v>1359</v>
      </c>
      <c r="G205" s="236" t="s">
        <v>436</v>
      </c>
      <c r="H205" s="237">
        <v>5</v>
      </c>
      <c r="I205" s="238"/>
      <c r="J205" s="239">
        <f>ROUND(I205*H205,2)</f>
        <v>0</v>
      </c>
      <c r="K205" s="235" t="s">
        <v>163</v>
      </c>
      <c r="L205" s="72"/>
      <c r="M205" s="240" t="s">
        <v>21</v>
      </c>
      <c r="N205" s="241" t="s">
        <v>42</v>
      </c>
      <c r="O205" s="47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AR205" s="24" t="s">
        <v>164</v>
      </c>
      <c r="AT205" s="24" t="s">
        <v>159</v>
      </c>
      <c r="AU205" s="24" t="s">
        <v>81</v>
      </c>
      <c r="AY205" s="24" t="s">
        <v>156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79</v>
      </c>
      <c r="BK205" s="244">
        <f>ROUND(I205*H205,2)</f>
        <v>0</v>
      </c>
      <c r="BL205" s="24" t="s">
        <v>164</v>
      </c>
      <c r="BM205" s="24" t="s">
        <v>299</v>
      </c>
    </row>
    <row r="206" s="13" customFormat="1">
      <c r="B206" s="257"/>
      <c r="C206" s="258"/>
      <c r="D206" s="247" t="s">
        <v>165</v>
      </c>
      <c r="E206" s="259" t="s">
        <v>21</v>
      </c>
      <c r="F206" s="260" t="s">
        <v>1342</v>
      </c>
      <c r="G206" s="258"/>
      <c r="H206" s="259" t="s">
        <v>21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AT206" s="266" t="s">
        <v>165</v>
      </c>
      <c r="AU206" s="266" t="s">
        <v>81</v>
      </c>
      <c r="AV206" s="13" t="s">
        <v>79</v>
      </c>
      <c r="AW206" s="13" t="s">
        <v>35</v>
      </c>
      <c r="AX206" s="13" t="s">
        <v>71</v>
      </c>
      <c r="AY206" s="266" t="s">
        <v>156</v>
      </c>
    </row>
    <row r="207" s="13" customFormat="1">
      <c r="B207" s="257"/>
      <c r="C207" s="258"/>
      <c r="D207" s="247" t="s">
        <v>165</v>
      </c>
      <c r="E207" s="259" t="s">
        <v>21</v>
      </c>
      <c r="F207" s="260" t="s">
        <v>768</v>
      </c>
      <c r="G207" s="258"/>
      <c r="H207" s="259" t="s">
        <v>21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AT207" s="266" t="s">
        <v>165</v>
      </c>
      <c r="AU207" s="266" t="s">
        <v>81</v>
      </c>
      <c r="AV207" s="13" t="s">
        <v>79</v>
      </c>
      <c r="AW207" s="13" t="s">
        <v>35</v>
      </c>
      <c r="AX207" s="13" t="s">
        <v>71</v>
      </c>
      <c r="AY207" s="266" t="s">
        <v>156</v>
      </c>
    </row>
    <row r="208" s="13" customFormat="1">
      <c r="B208" s="257"/>
      <c r="C208" s="258"/>
      <c r="D208" s="247" t="s">
        <v>165</v>
      </c>
      <c r="E208" s="259" t="s">
        <v>21</v>
      </c>
      <c r="F208" s="260" t="s">
        <v>735</v>
      </c>
      <c r="G208" s="258"/>
      <c r="H208" s="259" t="s">
        <v>21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AT208" s="266" t="s">
        <v>165</v>
      </c>
      <c r="AU208" s="266" t="s">
        <v>81</v>
      </c>
      <c r="AV208" s="13" t="s">
        <v>79</v>
      </c>
      <c r="AW208" s="13" t="s">
        <v>35</v>
      </c>
      <c r="AX208" s="13" t="s">
        <v>71</v>
      </c>
      <c r="AY208" s="266" t="s">
        <v>156</v>
      </c>
    </row>
    <row r="209" s="12" customFormat="1">
      <c r="B209" s="245"/>
      <c r="C209" s="246"/>
      <c r="D209" s="247" t="s">
        <v>165</v>
      </c>
      <c r="E209" s="248" t="s">
        <v>21</v>
      </c>
      <c r="F209" s="249" t="s">
        <v>155</v>
      </c>
      <c r="G209" s="246"/>
      <c r="H209" s="250">
        <v>5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165</v>
      </c>
      <c r="AU209" s="256" t="s">
        <v>81</v>
      </c>
      <c r="AV209" s="12" t="s">
        <v>81</v>
      </c>
      <c r="AW209" s="12" t="s">
        <v>35</v>
      </c>
      <c r="AX209" s="12" t="s">
        <v>79</v>
      </c>
      <c r="AY209" s="256" t="s">
        <v>156</v>
      </c>
    </row>
    <row r="210" s="1" customFormat="1" ht="25.5" customHeight="1">
      <c r="B210" s="46"/>
      <c r="C210" s="233" t="s">
        <v>229</v>
      </c>
      <c r="D210" s="233" t="s">
        <v>159</v>
      </c>
      <c r="E210" s="234" t="s">
        <v>1360</v>
      </c>
      <c r="F210" s="235" t="s">
        <v>1361</v>
      </c>
      <c r="G210" s="236" t="s">
        <v>436</v>
      </c>
      <c r="H210" s="237">
        <v>4</v>
      </c>
      <c r="I210" s="238"/>
      <c r="J210" s="239">
        <f>ROUND(I210*H210,2)</f>
        <v>0</v>
      </c>
      <c r="K210" s="235" t="s">
        <v>163</v>
      </c>
      <c r="L210" s="72"/>
      <c r="M210" s="240" t="s">
        <v>21</v>
      </c>
      <c r="N210" s="241" t="s">
        <v>42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164</v>
      </c>
      <c r="AT210" s="24" t="s">
        <v>159</v>
      </c>
      <c r="AU210" s="24" t="s">
        <v>81</v>
      </c>
      <c r="AY210" s="24" t="s">
        <v>156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79</v>
      </c>
      <c r="BK210" s="244">
        <f>ROUND(I210*H210,2)</f>
        <v>0</v>
      </c>
      <c r="BL210" s="24" t="s">
        <v>164</v>
      </c>
      <c r="BM210" s="24" t="s">
        <v>437</v>
      </c>
    </row>
    <row r="211" s="13" customFormat="1">
      <c r="B211" s="257"/>
      <c r="C211" s="258"/>
      <c r="D211" s="247" t="s">
        <v>165</v>
      </c>
      <c r="E211" s="259" t="s">
        <v>21</v>
      </c>
      <c r="F211" s="260" t="s">
        <v>1342</v>
      </c>
      <c r="G211" s="258"/>
      <c r="H211" s="259" t="s">
        <v>21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AT211" s="266" t="s">
        <v>165</v>
      </c>
      <c r="AU211" s="266" t="s">
        <v>81</v>
      </c>
      <c r="AV211" s="13" t="s">
        <v>79</v>
      </c>
      <c r="AW211" s="13" t="s">
        <v>35</v>
      </c>
      <c r="AX211" s="13" t="s">
        <v>71</v>
      </c>
      <c r="AY211" s="266" t="s">
        <v>156</v>
      </c>
    </row>
    <row r="212" s="13" customFormat="1">
      <c r="B212" s="257"/>
      <c r="C212" s="258"/>
      <c r="D212" s="247" t="s">
        <v>165</v>
      </c>
      <c r="E212" s="259" t="s">
        <v>21</v>
      </c>
      <c r="F212" s="260" t="s">
        <v>768</v>
      </c>
      <c r="G212" s="258"/>
      <c r="H212" s="259" t="s">
        <v>21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AT212" s="266" t="s">
        <v>165</v>
      </c>
      <c r="AU212" s="266" t="s">
        <v>81</v>
      </c>
      <c r="AV212" s="13" t="s">
        <v>79</v>
      </c>
      <c r="AW212" s="13" t="s">
        <v>35</v>
      </c>
      <c r="AX212" s="13" t="s">
        <v>71</v>
      </c>
      <c r="AY212" s="266" t="s">
        <v>156</v>
      </c>
    </row>
    <row r="213" s="13" customFormat="1">
      <c r="B213" s="257"/>
      <c r="C213" s="258"/>
      <c r="D213" s="247" t="s">
        <v>165</v>
      </c>
      <c r="E213" s="259" t="s">
        <v>21</v>
      </c>
      <c r="F213" s="260" t="s">
        <v>735</v>
      </c>
      <c r="G213" s="258"/>
      <c r="H213" s="259" t="s">
        <v>21</v>
      </c>
      <c r="I213" s="261"/>
      <c r="J213" s="258"/>
      <c r="K213" s="258"/>
      <c r="L213" s="262"/>
      <c r="M213" s="263"/>
      <c r="N213" s="264"/>
      <c r="O213" s="264"/>
      <c r="P213" s="264"/>
      <c r="Q213" s="264"/>
      <c r="R213" s="264"/>
      <c r="S213" s="264"/>
      <c r="T213" s="265"/>
      <c r="AT213" s="266" t="s">
        <v>165</v>
      </c>
      <c r="AU213" s="266" t="s">
        <v>81</v>
      </c>
      <c r="AV213" s="13" t="s">
        <v>79</v>
      </c>
      <c r="AW213" s="13" t="s">
        <v>35</v>
      </c>
      <c r="AX213" s="13" t="s">
        <v>71</v>
      </c>
      <c r="AY213" s="266" t="s">
        <v>156</v>
      </c>
    </row>
    <row r="214" s="12" customFormat="1">
      <c r="B214" s="245"/>
      <c r="C214" s="246"/>
      <c r="D214" s="247" t="s">
        <v>165</v>
      </c>
      <c r="E214" s="248" t="s">
        <v>21</v>
      </c>
      <c r="F214" s="249" t="s">
        <v>164</v>
      </c>
      <c r="G214" s="246"/>
      <c r="H214" s="250">
        <v>4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AT214" s="256" t="s">
        <v>165</v>
      </c>
      <c r="AU214" s="256" t="s">
        <v>81</v>
      </c>
      <c r="AV214" s="12" t="s">
        <v>81</v>
      </c>
      <c r="AW214" s="12" t="s">
        <v>35</v>
      </c>
      <c r="AX214" s="12" t="s">
        <v>79</v>
      </c>
      <c r="AY214" s="256" t="s">
        <v>156</v>
      </c>
    </row>
    <row r="215" s="1" customFormat="1" ht="16.5" customHeight="1">
      <c r="B215" s="46"/>
      <c r="C215" s="233" t="s">
        <v>407</v>
      </c>
      <c r="D215" s="233" t="s">
        <v>159</v>
      </c>
      <c r="E215" s="234" t="s">
        <v>1362</v>
      </c>
      <c r="F215" s="235" t="s">
        <v>1363</v>
      </c>
      <c r="G215" s="236" t="s">
        <v>436</v>
      </c>
      <c r="H215" s="237">
        <v>1</v>
      </c>
      <c r="I215" s="238"/>
      <c r="J215" s="239">
        <f>ROUND(I215*H215,2)</f>
        <v>0</v>
      </c>
      <c r="K215" s="235" t="s">
        <v>163</v>
      </c>
      <c r="L215" s="72"/>
      <c r="M215" s="240" t="s">
        <v>21</v>
      </c>
      <c r="N215" s="241" t="s">
        <v>42</v>
      </c>
      <c r="O215" s="47"/>
      <c r="P215" s="242">
        <f>O215*H215</f>
        <v>0</v>
      </c>
      <c r="Q215" s="242">
        <v>0</v>
      </c>
      <c r="R215" s="242">
        <f>Q215*H215</f>
        <v>0</v>
      </c>
      <c r="S215" s="242">
        <v>0</v>
      </c>
      <c r="T215" s="243">
        <f>S215*H215</f>
        <v>0</v>
      </c>
      <c r="AR215" s="24" t="s">
        <v>164</v>
      </c>
      <c r="AT215" s="24" t="s">
        <v>159</v>
      </c>
      <c r="AU215" s="24" t="s">
        <v>81</v>
      </c>
      <c r="AY215" s="24" t="s">
        <v>156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24" t="s">
        <v>79</v>
      </c>
      <c r="BK215" s="244">
        <f>ROUND(I215*H215,2)</f>
        <v>0</v>
      </c>
      <c r="BL215" s="24" t="s">
        <v>164</v>
      </c>
      <c r="BM215" s="24" t="s">
        <v>443</v>
      </c>
    </row>
    <row r="216" s="13" customFormat="1">
      <c r="B216" s="257"/>
      <c r="C216" s="258"/>
      <c r="D216" s="247" t="s">
        <v>165</v>
      </c>
      <c r="E216" s="259" t="s">
        <v>21</v>
      </c>
      <c r="F216" s="260" t="s">
        <v>768</v>
      </c>
      <c r="G216" s="258"/>
      <c r="H216" s="259" t="s">
        <v>21</v>
      </c>
      <c r="I216" s="261"/>
      <c r="J216" s="258"/>
      <c r="K216" s="258"/>
      <c r="L216" s="262"/>
      <c r="M216" s="263"/>
      <c r="N216" s="264"/>
      <c r="O216" s="264"/>
      <c r="P216" s="264"/>
      <c r="Q216" s="264"/>
      <c r="R216" s="264"/>
      <c r="S216" s="264"/>
      <c r="T216" s="265"/>
      <c r="AT216" s="266" t="s">
        <v>165</v>
      </c>
      <c r="AU216" s="266" t="s">
        <v>81</v>
      </c>
      <c r="AV216" s="13" t="s">
        <v>79</v>
      </c>
      <c r="AW216" s="13" t="s">
        <v>35</v>
      </c>
      <c r="AX216" s="13" t="s">
        <v>71</v>
      </c>
      <c r="AY216" s="266" t="s">
        <v>156</v>
      </c>
    </row>
    <row r="217" s="12" customFormat="1">
      <c r="B217" s="245"/>
      <c r="C217" s="246"/>
      <c r="D217" s="247" t="s">
        <v>165</v>
      </c>
      <c r="E217" s="248" t="s">
        <v>21</v>
      </c>
      <c r="F217" s="249" t="s">
        <v>79</v>
      </c>
      <c r="G217" s="246"/>
      <c r="H217" s="250">
        <v>1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165</v>
      </c>
      <c r="AU217" s="256" t="s">
        <v>81</v>
      </c>
      <c r="AV217" s="12" t="s">
        <v>81</v>
      </c>
      <c r="AW217" s="12" t="s">
        <v>35</v>
      </c>
      <c r="AX217" s="12" t="s">
        <v>79</v>
      </c>
      <c r="AY217" s="256" t="s">
        <v>156</v>
      </c>
    </row>
    <row r="218" s="1" customFormat="1" ht="16.5" customHeight="1">
      <c r="B218" s="46"/>
      <c r="C218" s="233" t="s">
        <v>232</v>
      </c>
      <c r="D218" s="233" t="s">
        <v>159</v>
      </c>
      <c r="E218" s="234" t="s">
        <v>1364</v>
      </c>
      <c r="F218" s="235" t="s">
        <v>1365</v>
      </c>
      <c r="G218" s="236" t="s">
        <v>436</v>
      </c>
      <c r="H218" s="237">
        <v>1</v>
      </c>
      <c r="I218" s="238"/>
      <c r="J218" s="239">
        <f>ROUND(I218*H218,2)</f>
        <v>0</v>
      </c>
      <c r="K218" s="235" t="s">
        <v>163</v>
      </c>
      <c r="L218" s="72"/>
      <c r="M218" s="240" t="s">
        <v>21</v>
      </c>
      <c r="N218" s="241" t="s">
        <v>42</v>
      </c>
      <c r="O218" s="47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AR218" s="24" t="s">
        <v>164</v>
      </c>
      <c r="AT218" s="24" t="s">
        <v>159</v>
      </c>
      <c r="AU218" s="24" t="s">
        <v>81</v>
      </c>
      <c r="AY218" s="24" t="s">
        <v>156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79</v>
      </c>
      <c r="BK218" s="244">
        <f>ROUND(I218*H218,2)</f>
        <v>0</v>
      </c>
      <c r="BL218" s="24" t="s">
        <v>164</v>
      </c>
      <c r="BM218" s="24" t="s">
        <v>446</v>
      </c>
    </row>
    <row r="219" s="13" customFormat="1">
      <c r="B219" s="257"/>
      <c r="C219" s="258"/>
      <c r="D219" s="247" t="s">
        <v>165</v>
      </c>
      <c r="E219" s="259" t="s">
        <v>21</v>
      </c>
      <c r="F219" s="260" t="s">
        <v>768</v>
      </c>
      <c r="G219" s="258"/>
      <c r="H219" s="259" t="s">
        <v>21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AT219" s="266" t="s">
        <v>165</v>
      </c>
      <c r="AU219" s="266" t="s">
        <v>81</v>
      </c>
      <c r="AV219" s="13" t="s">
        <v>79</v>
      </c>
      <c r="AW219" s="13" t="s">
        <v>35</v>
      </c>
      <c r="AX219" s="13" t="s">
        <v>71</v>
      </c>
      <c r="AY219" s="266" t="s">
        <v>156</v>
      </c>
    </row>
    <row r="220" s="13" customFormat="1">
      <c r="B220" s="257"/>
      <c r="C220" s="258"/>
      <c r="D220" s="247" t="s">
        <v>165</v>
      </c>
      <c r="E220" s="259" t="s">
        <v>21</v>
      </c>
      <c r="F220" s="260" t="s">
        <v>735</v>
      </c>
      <c r="G220" s="258"/>
      <c r="H220" s="259" t="s">
        <v>21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AT220" s="266" t="s">
        <v>165</v>
      </c>
      <c r="AU220" s="266" t="s">
        <v>81</v>
      </c>
      <c r="AV220" s="13" t="s">
        <v>79</v>
      </c>
      <c r="AW220" s="13" t="s">
        <v>35</v>
      </c>
      <c r="AX220" s="13" t="s">
        <v>71</v>
      </c>
      <c r="AY220" s="266" t="s">
        <v>156</v>
      </c>
    </row>
    <row r="221" s="12" customFormat="1">
      <c r="B221" s="245"/>
      <c r="C221" s="246"/>
      <c r="D221" s="247" t="s">
        <v>165</v>
      </c>
      <c r="E221" s="248" t="s">
        <v>21</v>
      </c>
      <c r="F221" s="249" t="s">
        <v>79</v>
      </c>
      <c r="G221" s="246"/>
      <c r="H221" s="250">
        <v>1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AT221" s="256" t="s">
        <v>165</v>
      </c>
      <c r="AU221" s="256" t="s">
        <v>81</v>
      </c>
      <c r="AV221" s="12" t="s">
        <v>81</v>
      </c>
      <c r="AW221" s="12" t="s">
        <v>35</v>
      </c>
      <c r="AX221" s="12" t="s">
        <v>79</v>
      </c>
      <c r="AY221" s="256" t="s">
        <v>156</v>
      </c>
    </row>
    <row r="222" s="1" customFormat="1" ht="16.5" customHeight="1">
      <c r="B222" s="46"/>
      <c r="C222" s="233" t="s">
        <v>451</v>
      </c>
      <c r="D222" s="233" t="s">
        <v>159</v>
      </c>
      <c r="E222" s="234" t="s">
        <v>1366</v>
      </c>
      <c r="F222" s="235" t="s">
        <v>1367</v>
      </c>
      <c r="G222" s="236" t="s">
        <v>436</v>
      </c>
      <c r="H222" s="237">
        <v>300</v>
      </c>
      <c r="I222" s="238"/>
      <c r="J222" s="239">
        <f>ROUND(I222*H222,2)</f>
        <v>0</v>
      </c>
      <c r="K222" s="235" t="s">
        <v>163</v>
      </c>
      <c r="L222" s="72"/>
      <c r="M222" s="240" t="s">
        <v>21</v>
      </c>
      <c r="N222" s="241" t="s">
        <v>42</v>
      </c>
      <c r="O222" s="47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AR222" s="24" t="s">
        <v>164</v>
      </c>
      <c r="AT222" s="24" t="s">
        <v>159</v>
      </c>
      <c r="AU222" s="24" t="s">
        <v>81</v>
      </c>
      <c r="AY222" s="24" t="s">
        <v>156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24" t="s">
        <v>79</v>
      </c>
      <c r="BK222" s="244">
        <f>ROUND(I222*H222,2)</f>
        <v>0</v>
      </c>
      <c r="BL222" s="24" t="s">
        <v>164</v>
      </c>
      <c r="BM222" s="24" t="s">
        <v>454</v>
      </c>
    </row>
    <row r="223" s="13" customFormat="1">
      <c r="B223" s="257"/>
      <c r="C223" s="258"/>
      <c r="D223" s="247" t="s">
        <v>165</v>
      </c>
      <c r="E223" s="259" t="s">
        <v>21</v>
      </c>
      <c r="F223" s="260" t="s">
        <v>768</v>
      </c>
      <c r="G223" s="258"/>
      <c r="H223" s="259" t="s">
        <v>21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AT223" s="266" t="s">
        <v>165</v>
      </c>
      <c r="AU223" s="266" t="s">
        <v>81</v>
      </c>
      <c r="AV223" s="13" t="s">
        <v>79</v>
      </c>
      <c r="AW223" s="13" t="s">
        <v>35</v>
      </c>
      <c r="AX223" s="13" t="s">
        <v>71</v>
      </c>
      <c r="AY223" s="266" t="s">
        <v>156</v>
      </c>
    </row>
    <row r="224" s="13" customFormat="1">
      <c r="B224" s="257"/>
      <c r="C224" s="258"/>
      <c r="D224" s="247" t="s">
        <v>165</v>
      </c>
      <c r="E224" s="259" t="s">
        <v>21</v>
      </c>
      <c r="F224" s="260" t="s">
        <v>735</v>
      </c>
      <c r="G224" s="258"/>
      <c r="H224" s="259" t="s">
        <v>21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AT224" s="266" t="s">
        <v>165</v>
      </c>
      <c r="AU224" s="266" t="s">
        <v>81</v>
      </c>
      <c r="AV224" s="13" t="s">
        <v>79</v>
      </c>
      <c r="AW224" s="13" t="s">
        <v>35</v>
      </c>
      <c r="AX224" s="13" t="s">
        <v>71</v>
      </c>
      <c r="AY224" s="266" t="s">
        <v>156</v>
      </c>
    </row>
    <row r="225" s="12" customFormat="1">
      <c r="B225" s="245"/>
      <c r="C225" s="246"/>
      <c r="D225" s="247" t="s">
        <v>165</v>
      </c>
      <c r="E225" s="248" t="s">
        <v>21</v>
      </c>
      <c r="F225" s="249" t="s">
        <v>1368</v>
      </c>
      <c r="G225" s="246"/>
      <c r="H225" s="250">
        <v>300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165</v>
      </c>
      <c r="AU225" s="256" t="s">
        <v>81</v>
      </c>
      <c r="AV225" s="12" t="s">
        <v>81</v>
      </c>
      <c r="AW225" s="12" t="s">
        <v>35</v>
      </c>
      <c r="AX225" s="12" t="s">
        <v>79</v>
      </c>
      <c r="AY225" s="256" t="s">
        <v>156</v>
      </c>
    </row>
    <row r="226" s="1" customFormat="1" ht="16.5" customHeight="1">
      <c r="B226" s="46"/>
      <c r="C226" s="233" t="s">
        <v>235</v>
      </c>
      <c r="D226" s="233" t="s">
        <v>159</v>
      </c>
      <c r="E226" s="234" t="s">
        <v>1369</v>
      </c>
      <c r="F226" s="235" t="s">
        <v>1370</v>
      </c>
      <c r="G226" s="236" t="s">
        <v>436</v>
      </c>
      <c r="H226" s="237">
        <v>630</v>
      </c>
      <c r="I226" s="238"/>
      <c r="J226" s="239">
        <f>ROUND(I226*H226,2)</f>
        <v>0</v>
      </c>
      <c r="K226" s="235" t="s">
        <v>163</v>
      </c>
      <c r="L226" s="72"/>
      <c r="M226" s="240" t="s">
        <v>21</v>
      </c>
      <c r="N226" s="241" t="s">
        <v>42</v>
      </c>
      <c r="O226" s="47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AR226" s="24" t="s">
        <v>164</v>
      </c>
      <c r="AT226" s="24" t="s">
        <v>159</v>
      </c>
      <c r="AU226" s="24" t="s">
        <v>81</v>
      </c>
      <c r="AY226" s="24" t="s">
        <v>156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24" t="s">
        <v>79</v>
      </c>
      <c r="BK226" s="244">
        <f>ROUND(I226*H226,2)</f>
        <v>0</v>
      </c>
      <c r="BL226" s="24" t="s">
        <v>164</v>
      </c>
      <c r="BM226" s="24" t="s">
        <v>457</v>
      </c>
    </row>
    <row r="227" s="13" customFormat="1">
      <c r="B227" s="257"/>
      <c r="C227" s="258"/>
      <c r="D227" s="247" t="s">
        <v>165</v>
      </c>
      <c r="E227" s="259" t="s">
        <v>21</v>
      </c>
      <c r="F227" s="260" t="s">
        <v>768</v>
      </c>
      <c r="G227" s="258"/>
      <c r="H227" s="259" t="s">
        <v>21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AT227" s="266" t="s">
        <v>165</v>
      </c>
      <c r="AU227" s="266" t="s">
        <v>81</v>
      </c>
      <c r="AV227" s="13" t="s">
        <v>79</v>
      </c>
      <c r="AW227" s="13" t="s">
        <v>35</v>
      </c>
      <c r="AX227" s="13" t="s">
        <v>71</v>
      </c>
      <c r="AY227" s="266" t="s">
        <v>156</v>
      </c>
    </row>
    <row r="228" s="13" customFormat="1">
      <c r="B228" s="257"/>
      <c r="C228" s="258"/>
      <c r="D228" s="247" t="s">
        <v>165</v>
      </c>
      <c r="E228" s="259" t="s">
        <v>21</v>
      </c>
      <c r="F228" s="260" t="s">
        <v>735</v>
      </c>
      <c r="G228" s="258"/>
      <c r="H228" s="259" t="s">
        <v>21</v>
      </c>
      <c r="I228" s="261"/>
      <c r="J228" s="258"/>
      <c r="K228" s="258"/>
      <c r="L228" s="262"/>
      <c r="M228" s="263"/>
      <c r="N228" s="264"/>
      <c r="O228" s="264"/>
      <c r="P228" s="264"/>
      <c r="Q228" s="264"/>
      <c r="R228" s="264"/>
      <c r="S228" s="264"/>
      <c r="T228" s="265"/>
      <c r="AT228" s="266" t="s">
        <v>165</v>
      </c>
      <c r="AU228" s="266" t="s">
        <v>81</v>
      </c>
      <c r="AV228" s="13" t="s">
        <v>79</v>
      </c>
      <c r="AW228" s="13" t="s">
        <v>35</v>
      </c>
      <c r="AX228" s="13" t="s">
        <v>71</v>
      </c>
      <c r="AY228" s="266" t="s">
        <v>156</v>
      </c>
    </row>
    <row r="229" s="12" customFormat="1">
      <c r="B229" s="245"/>
      <c r="C229" s="246"/>
      <c r="D229" s="247" t="s">
        <v>165</v>
      </c>
      <c r="E229" s="248" t="s">
        <v>21</v>
      </c>
      <c r="F229" s="249" t="s">
        <v>1371</v>
      </c>
      <c r="G229" s="246"/>
      <c r="H229" s="250">
        <v>630</v>
      </c>
      <c r="I229" s="251"/>
      <c r="J229" s="246"/>
      <c r="K229" s="246"/>
      <c r="L229" s="252"/>
      <c r="M229" s="267"/>
      <c r="N229" s="268"/>
      <c r="O229" s="268"/>
      <c r="P229" s="268"/>
      <c r="Q229" s="268"/>
      <c r="R229" s="268"/>
      <c r="S229" s="268"/>
      <c r="T229" s="269"/>
      <c r="AT229" s="256" t="s">
        <v>165</v>
      </c>
      <c r="AU229" s="256" t="s">
        <v>81</v>
      </c>
      <c r="AV229" s="12" t="s">
        <v>81</v>
      </c>
      <c r="AW229" s="12" t="s">
        <v>35</v>
      </c>
      <c r="AX229" s="12" t="s">
        <v>79</v>
      </c>
      <c r="AY229" s="256" t="s">
        <v>156</v>
      </c>
    </row>
    <row r="230" s="1" customFormat="1" ht="6.96" customHeight="1">
      <c r="B230" s="67"/>
      <c r="C230" s="68"/>
      <c r="D230" s="68"/>
      <c r="E230" s="68"/>
      <c r="F230" s="68"/>
      <c r="G230" s="68"/>
      <c r="H230" s="68"/>
      <c r="I230" s="178"/>
      <c r="J230" s="68"/>
      <c r="K230" s="68"/>
      <c r="L230" s="72"/>
    </row>
  </sheetData>
  <sheetProtection sheet="1" autoFilter="0" formatColumns="0" formatRows="0" objects="1" scenarios="1" spinCount="100000" saltValue="u9iqEg04hPN41Ig734gY9kt9k6F+tSwlMwJG/fuZAhd6vvOYSh7+/ew4c5o+6qAkkG33sg9uNgjpY/T+OigviQ==" hashValue="lpMYW09SXsBMeX0EtJMUYNGDERIL5dtJDDY823mBgkSZGrPbwmra43K7nbi6YH4WOa9khI+cQccGo8HhxpGLTQ==" algorithmName="SHA-512" password="CC35"/>
  <autoFilter ref="C83:K229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1372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1373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1374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8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8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37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8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69">
        <f>ROUND(SUM(BE82:BE85), 2)</f>
        <v>0</v>
      </c>
      <c r="G32" s="47"/>
      <c r="H32" s="47"/>
      <c r="I32" s="170">
        <v>0.20999999999999999</v>
      </c>
      <c r="J32" s="169">
        <f>ROUND(ROUND((SUM(BE82:BE85)),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69">
        <f>ROUND(SUM(BF82:BF85), 2)</f>
        <v>0</v>
      </c>
      <c r="G33" s="47"/>
      <c r="H33" s="47"/>
      <c r="I33" s="170">
        <v>0.14999999999999999</v>
      </c>
      <c r="J33" s="169">
        <f>ROUND(ROUND((SUM(BF82:BF85)),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69">
        <f>ROUND(SUM(BG82:BG85),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69">
        <f>ROUND(SUM(BH82:BH85),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69">
        <f>ROUND(SUM(BI82:BI85),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47</v>
      </c>
      <c r="E38" s="98"/>
      <c r="F38" s="98"/>
      <c r="G38" s="173" t="s">
        <v>48</v>
      </c>
      <c r="H38" s="174" t="s">
        <v>49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124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Oprava kaple Panny Marie Bolestné v obci Kámen, vč. mobiliáře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1372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1373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06a - Instalace - elektro (Dílčí rozpočet)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Kámen</v>
      </c>
      <c r="G53" s="47"/>
      <c r="H53" s="47"/>
      <c r="I53" s="158" t="s">
        <v>25</v>
      </c>
      <c r="J53" s="159" t="str">
        <f>IF(J14="","",J14)</f>
        <v>4. 9. 2018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 Vysočina</v>
      </c>
      <c r="G55" s="47"/>
      <c r="H55" s="47"/>
      <c r="I55" s="158" t="s">
        <v>33</v>
      </c>
      <c r="J55" s="44" t="str">
        <f>E23</f>
        <v>Ing. arch. Martin Laštovička, Husova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125</v>
      </c>
      <c r="D58" s="171"/>
      <c r="E58" s="171"/>
      <c r="F58" s="171"/>
      <c r="G58" s="171"/>
      <c r="H58" s="171"/>
      <c r="I58" s="185"/>
      <c r="J58" s="186" t="s">
        <v>126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127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128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139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Oprava kaple Panny Marie Bolestné v obci Kámen, vč. mobiliáře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122</v>
      </c>
      <c r="D71" s="296"/>
      <c r="E71" s="296"/>
      <c r="F71" s="296"/>
      <c r="G71" s="296"/>
      <c r="H71" s="296"/>
      <c r="I71" s="148"/>
      <c r="J71" s="296"/>
      <c r="K71" s="296"/>
      <c r="L71" s="297"/>
    </row>
    <row r="72" s="1" customFormat="1" ht="16.5" customHeight="1">
      <c r="B72" s="46"/>
      <c r="C72" s="74"/>
      <c r="D72" s="74"/>
      <c r="E72" s="204" t="s">
        <v>1372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1373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06a - Instalace - elektro (Dílčí rozpočet)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5" t="str">
        <f>F14</f>
        <v>Kámen</v>
      </c>
      <c r="G76" s="74"/>
      <c r="H76" s="74"/>
      <c r="I76" s="206" t="s">
        <v>25</v>
      </c>
      <c r="J76" s="85" t="str">
        <f>IF(J14="","",J14)</f>
        <v>4. 9. 2018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5" t="str">
        <f>E17</f>
        <v>Kraj Vysočina</v>
      </c>
      <c r="G78" s="74"/>
      <c r="H78" s="74"/>
      <c r="I78" s="206" t="s">
        <v>33</v>
      </c>
      <c r="J78" s="205" t="str">
        <f>E23</f>
        <v>Ing. arch. Martin Laštovička, Husova 12, Jihlava</v>
      </c>
      <c r="K78" s="74"/>
      <c r="L78" s="72"/>
    </row>
    <row r="79" s="1" customFormat="1" ht="14.4" customHeight="1">
      <c r="B79" s="46"/>
      <c r="C79" s="76" t="s">
        <v>31</v>
      </c>
      <c r="D79" s="74"/>
      <c r="E79" s="74"/>
      <c r="F79" s="205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7"/>
      <c r="C81" s="208" t="s">
        <v>140</v>
      </c>
      <c r="D81" s="209" t="s">
        <v>56</v>
      </c>
      <c r="E81" s="209" t="s">
        <v>52</v>
      </c>
      <c r="F81" s="209" t="s">
        <v>141</v>
      </c>
      <c r="G81" s="209" t="s">
        <v>142</v>
      </c>
      <c r="H81" s="209" t="s">
        <v>143</v>
      </c>
      <c r="I81" s="210" t="s">
        <v>144</v>
      </c>
      <c r="J81" s="209" t="s">
        <v>126</v>
      </c>
      <c r="K81" s="211" t="s">
        <v>145</v>
      </c>
      <c r="L81" s="212"/>
      <c r="M81" s="102" t="s">
        <v>146</v>
      </c>
      <c r="N81" s="103" t="s">
        <v>41</v>
      </c>
      <c r="O81" s="103" t="s">
        <v>147</v>
      </c>
      <c r="P81" s="103" t="s">
        <v>148</v>
      </c>
      <c r="Q81" s="103" t="s">
        <v>149</v>
      </c>
      <c r="R81" s="103" t="s">
        <v>150</v>
      </c>
      <c r="S81" s="103" t="s">
        <v>151</v>
      </c>
      <c r="T81" s="104" t="s">
        <v>152</v>
      </c>
    </row>
    <row r="82" s="1" customFormat="1" ht="29.28" customHeight="1">
      <c r="B82" s="46"/>
      <c r="C82" s="108" t="s">
        <v>127</v>
      </c>
      <c r="D82" s="74"/>
      <c r="E82" s="74"/>
      <c r="F82" s="74"/>
      <c r="G82" s="74"/>
      <c r="H82" s="74"/>
      <c r="I82" s="203"/>
      <c r="J82" s="213">
        <f>BK82</f>
        <v>0</v>
      </c>
      <c r="K82" s="74"/>
      <c r="L82" s="72"/>
      <c r="M82" s="105"/>
      <c r="N82" s="106"/>
      <c r="O82" s="106"/>
      <c r="P82" s="214">
        <f>SUM(P83:P85)</f>
        <v>0</v>
      </c>
      <c r="Q82" s="106"/>
      <c r="R82" s="214">
        <f>SUM(R83:R85)</f>
        <v>0</v>
      </c>
      <c r="S82" s="106"/>
      <c r="T82" s="215">
        <f>SUM(T83:T85)</f>
        <v>0</v>
      </c>
      <c r="AT82" s="24" t="s">
        <v>70</v>
      </c>
      <c r="AU82" s="24" t="s">
        <v>128</v>
      </c>
      <c r="BK82" s="216">
        <f>SUM(BK83:BK85)</f>
        <v>0</v>
      </c>
    </row>
    <row r="83" s="1" customFormat="1" ht="16.5" customHeight="1">
      <c r="B83" s="46"/>
      <c r="C83" s="233" t="s">
        <v>79</v>
      </c>
      <c r="D83" s="233" t="s">
        <v>159</v>
      </c>
      <c r="E83" s="234" t="s">
        <v>1071</v>
      </c>
      <c r="F83" s="235" t="s">
        <v>101</v>
      </c>
      <c r="G83" s="236" t="s">
        <v>162</v>
      </c>
      <c r="H83" s="237">
        <v>1</v>
      </c>
      <c r="I83" s="238"/>
      <c r="J83" s="239">
        <f>ROUND(I83*H83,2)</f>
        <v>0</v>
      </c>
      <c r="K83" s="235" t="s">
        <v>21</v>
      </c>
      <c r="L83" s="72"/>
      <c r="M83" s="240" t="s">
        <v>21</v>
      </c>
      <c r="N83" s="241" t="s">
        <v>42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1375</v>
      </c>
      <c r="AT83" s="24" t="s">
        <v>159</v>
      </c>
      <c r="AU83" s="24" t="s">
        <v>71</v>
      </c>
      <c r="AY83" s="24" t="s">
        <v>156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79</v>
      </c>
      <c r="BK83" s="244">
        <f>ROUND(I83*H83,2)</f>
        <v>0</v>
      </c>
      <c r="BL83" s="24" t="s">
        <v>1375</v>
      </c>
      <c r="BM83" s="24" t="s">
        <v>1376</v>
      </c>
    </row>
    <row r="84" s="13" customFormat="1">
      <c r="B84" s="257"/>
      <c r="C84" s="258"/>
      <c r="D84" s="247" t="s">
        <v>165</v>
      </c>
      <c r="E84" s="259" t="s">
        <v>21</v>
      </c>
      <c r="F84" s="260" t="s">
        <v>1377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165</v>
      </c>
      <c r="AU84" s="266" t="s">
        <v>71</v>
      </c>
      <c r="AV84" s="13" t="s">
        <v>79</v>
      </c>
      <c r="AW84" s="13" t="s">
        <v>35</v>
      </c>
      <c r="AX84" s="13" t="s">
        <v>71</v>
      </c>
      <c r="AY84" s="266" t="s">
        <v>156</v>
      </c>
    </row>
    <row r="85" s="12" customFormat="1">
      <c r="B85" s="245"/>
      <c r="C85" s="246"/>
      <c r="D85" s="247" t="s">
        <v>165</v>
      </c>
      <c r="E85" s="248" t="s">
        <v>21</v>
      </c>
      <c r="F85" s="249" t="s">
        <v>79</v>
      </c>
      <c r="G85" s="246"/>
      <c r="H85" s="250">
        <v>1</v>
      </c>
      <c r="I85" s="251"/>
      <c r="J85" s="246"/>
      <c r="K85" s="246"/>
      <c r="L85" s="252"/>
      <c r="M85" s="267"/>
      <c r="N85" s="268"/>
      <c r="O85" s="268"/>
      <c r="P85" s="268"/>
      <c r="Q85" s="268"/>
      <c r="R85" s="268"/>
      <c r="S85" s="268"/>
      <c r="T85" s="269"/>
      <c r="AT85" s="256" t="s">
        <v>165</v>
      </c>
      <c r="AU85" s="256" t="s">
        <v>71</v>
      </c>
      <c r="AV85" s="12" t="s">
        <v>81</v>
      </c>
      <c r="AW85" s="12" t="s">
        <v>35</v>
      </c>
      <c r="AX85" s="12" t="s">
        <v>79</v>
      </c>
      <c r="AY85" s="256" t="s">
        <v>156</v>
      </c>
    </row>
    <row r="86" s="1" customFormat="1" ht="6.96" customHeight="1">
      <c r="B86" s="67"/>
      <c r="C86" s="68"/>
      <c r="D86" s="68"/>
      <c r="E86" s="68"/>
      <c r="F86" s="68"/>
      <c r="G86" s="68"/>
      <c r="H86" s="68"/>
      <c r="I86" s="178"/>
      <c r="J86" s="68"/>
      <c r="K86" s="68"/>
      <c r="L86" s="72"/>
    </row>
  </sheetData>
  <sheetProtection sheet="1" autoFilter="0" formatColumns="0" formatRows="0" objects="1" scenarios="1" spinCount="100000" saltValue="NQzmVgoCWB6V+MYfGh3EDd1o2d485ClPzSsmuh8QLGJXZWg/iWuyuYIRDSuHBoic5Vsq1ym1TTAuEc9yrRQpOw==" hashValue="hCKxqtA6xIO5EWebLEl0XgRm5zsEy0pevG3pyRZHAXi9+YApEMmMRyZRYs0pnWhX4hQlE32eJu/1TIe66Zq03A==" algorithmName="SHA-512" password="CC35"/>
  <autoFilter ref="C81:K8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1372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1373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1378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8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8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37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8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69">
        <f>ROUND(SUM(BE82:BE85), 2)</f>
        <v>0</v>
      </c>
      <c r="G32" s="47"/>
      <c r="H32" s="47"/>
      <c r="I32" s="170">
        <v>0.20999999999999999</v>
      </c>
      <c r="J32" s="169">
        <f>ROUND(ROUND((SUM(BE82:BE85)),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69">
        <f>ROUND(SUM(BF82:BF85), 2)</f>
        <v>0</v>
      </c>
      <c r="G33" s="47"/>
      <c r="H33" s="47"/>
      <c r="I33" s="170">
        <v>0.14999999999999999</v>
      </c>
      <c r="J33" s="169">
        <f>ROUND(ROUND((SUM(BF82:BF85)),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69">
        <f>ROUND(SUM(BG82:BG85),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69">
        <f>ROUND(SUM(BH82:BH85),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69">
        <f>ROUND(SUM(BI82:BI85),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47</v>
      </c>
      <c r="E38" s="98"/>
      <c r="F38" s="98"/>
      <c r="G38" s="173" t="s">
        <v>48</v>
      </c>
      <c r="H38" s="174" t="s">
        <v>49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124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Oprava kaple Panny Marie Bolestné v obci Kámen, vč. mobiliáře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1372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1373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06b - Instalace - hromosvod (Dílčí rozpočet)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Kámen</v>
      </c>
      <c r="G53" s="47"/>
      <c r="H53" s="47"/>
      <c r="I53" s="158" t="s">
        <v>25</v>
      </c>
      <c r="J53" s="159" t="str">
        <f>IF(J14="","",J14)</f>
        <v>4. 9. 2018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 Vysočina</v>
      </c>
      <c r="G55" s="47"/>
      <c r="H55" s="47"/>
      <c r="I55" s="158" t="s">
        <v>33</v>
      </c>
      <c r="J55" s="44" t="str">
        <f>E23</f>
        <v>Ing. arch. Martin Laštovička, Husova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125</v>
      </c>
      <c r="D58" s="171"/>
      <c r="E58" s="171"/>
      <c r="F58" s="171"/>
      <c r="G58" s="171"/>
      <c r="H58" s="171"/>
      <c r="I58" s="185"/>
      <c r="J58" s="186" t="s">
        <v>126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127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128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139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Oprava kaple Panny Marie Bolestné v obci Kámen, vč. mobiliáře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122</v>
      </c>
      <c r="D71" s="296"/>
      <c r="E71" s="296"/>
      <c r="F71" s="296"/>
      <c r="G71" s="296"/>
      <c r="H71" s="296"/>
      <c r="I71" s="148"/>
      <c r="J71" s="296"/>
      <c r="K71" s="296"/>
      <c r="L71" s="297"/>
    </row>
    <row r="72" s="1" customFormat="1" ht="16.5" customHeight="1">
      <c r="B72" s="46"/>
      <c r="C72" s="74"/>
      <c r="D72" s="74"/>
      <c r="E72" s="204" t="s">
        <v>1372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1373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06b - Instalace - hromosvod (Dílčí rozpočet)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5" t="str">
        <f>F14</f>
        <v>Kámen</v>
      </c>
      <c r="G76" s="74"/>
      <c r="H76" s="74"/>
      <c r="I76" s="206" t="s">
        <v>25</v>
      </c>
      <c r="J76" s="85" t="str">
        <f>IF(J14="","",J14)</f>
        <v>4. 9. 2018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5" t="str">
        <f>E17</f>
        <v>Kraj Vysočina</v>
      </c>
      <c r="G78" s="74"/>
      <c r="H78" s="74"/>
      <c r="I78" s="206" t="s">
        <v>33</v>
      </c>
      <c r="J78" s="205" t="str">
        <f>E23</f>
        <v>Ing. arch. Martin Laštovička, Husova 12, Jihlava</v>
      </c>
      <c r="K78" s="74"/>
      <c r="L78" s="72"/>
    </row>
    <row r="79" s="1" customFormat="1" ht="14.4" customHeight="1">
      <c r="B79" s="46"/>
      <c r="C79" s="76" t="s">
        <v>31</v>
      </c>
      <c r="D79" s="74"/>
      <c r="E79" s="74"/>
      <c r="F79" s="205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7"/>
      <c r="C81" s="208" t="s">
        <v>140</v>
      </c>
      <c r="D81" s="209" t="s">
        <v>56</v>
      </c>
      <c r="E81" s="209" t="s">
        <v>52</v>
      </c>
      <c r="F81" s="209" t="s">
        <v>141</v>
      </c>
      <c r="G81" s="209" t="s">
        <v>142</v>
      </c>
      <c r="H81" s="209" t="s">
        <v>143</v>
      </c>
      <c r="I81" s="210" t="s">
        <v>144</v>
      </c>
      <c r="J81" s="209" t="s">
        <v>126</v>
      </c>
      <c r="K81" s="211" t="s">
        <v>145</v>
      </c>
      <c r="L81" s="212"/>
      <c r="M81" s="102" t="s">
        <v>146</v>
      </c>
      <c r="N81" s="103" t="s">
        <v>41</v>
      </c>
      <c r="O81" s="103" t="s">
        <v>147</v>
      </c>
      <c r="P81" s="103" t="s">
        <v>148</v>
      </c>
      <c r="Q81" s="103" t="s">
        <v>149</v>
      </c>
      <c r="R81" s="103" t="s">
        <v>150</v>
      </c>
      <c r="S81" s="103" t="s">
        <v>151</v>
      </c>
      <c r="T81" s="104" t="s">
        <v>152</v>
      </c>
    </row>
    <row r="82" s="1" customFormat="1" ht="29.28" customHeight="1">
      <c r="B82" s="46"/>
      <c r="C82" s="108" t="s">
        <v>127</v>
      </c>
      <c r="D82" s="74"/>
      <c r="E82" s="74"/>
      <c r="F82" s="74"/>
      <c r="G82" s="74"/>
      <c r="H82" s="74"/>
      <c r="I82" s="203"/>
      <c r="J82" s="213">
        <f>BK82</f>
        <v>0</v>
      </c>
      <c r="K82" s="74"/>
      <c r="L82" s="72"/>
      <c r="M82" s="105"/>
      <c r="N82" s="106"/>
      <c r="O82" s="106"/>
      <c r="P82" s="214">
        <f>SUM(P83:P85)</f>
        <v>0</v>
      </c>
      <c r="Q82" s="106"/>
      <c r="R82" s="214">
        <f>SUM(R83:R85)</f>
        <v>0</v>
      </c>
      <c r="S82" s="106"/>
      <c r="T82" s="215">
        <f>SUM(T83:T85)</f>
        <v>0</v>
      </c>
      <c r="AT82" s="24" t="s">
        <v>70</v>
      </c>
      <c r="AU82" s="24" t="s">
        <v>128</v>
      </c>
      <c r="BK82" s="216">
        <f>SUM(BK83:BK85)</f>
        <v>0</v>
      </c>
    </row>
    <row r="83" s="1" customFormat="1" ht="16.5" customHeight="1">
      <c r="B83" s="46"/>
      <c r="C83" s="233" t="s">
        <v>79</v>
      </c>
      <c r="D83" s="233" t="s">
        <v>159</v>
      </c>
      <c r="E83" s="234" t="s">
        <v>1081</v>
      </c>
      <c r="F83" s="235" t="s">
        <v>105</v>
      </c>
      <c r="G83" s="236" t="s">
        <v>162</v>
      </c>
      <c r="H83" s="237">
        <v>1</v>
      </c>
      <c r="I83" s="238"/>
      <c r="J83" s="239">
        <f>ROUND(I83*H83,2)</f>
        <v>0</v>
      </c>
      <c r="K83" s="235" t="s">
        <v>21</v>
      </c>
      <c r="L83" s="72"/>
      <c r="M83" s="240" t="s">
        <v>21</v>
      </c>
      <c r="N83" s="241" t="s">
        <v>42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1375</v>
      </c>
      <c r="AT83" s="24" t="s">
        <v>159</v>
      </c>
      <c r="AU83" s="24" t="s">
        <v>71</v>
      </c>
      <c r="AY83" s="24" t="s">
        <v>156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79</v>
      </c>
      <c r="BK83" s="244">
        <f>ROUND(I83*H83,2)</f>
        <v>0</v>
      </c>
      <c r="BL83" s="24" t="s">
        <v>1375</v>
      </c>
      <c r="BM83" s="24" t="s">
        <v>1376</v>
      </c>
    </row>
    <row r="84" s="13" customFormat="1">
      <c r="B84" s="257"/>
      <c r="C84" s="258"/>
      <c r="D84" s="247" t="s">
        <v>165</v>
      </c>
      <c r="E84" s="259" t="s">
        <v>21</v>
      </c>
      <c r="F84" s="260" t="s">
        <v>1377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165</v>
      </c>
      <c r="AU84" s="266" t="s">
        <v>71</v>
      </c>
      <c r="AV84" s="13" t="s">
        <v>79</v>
      </c>
      <c r="AW84" s="13" t="s">
        <v>35</v>
      </c>
      <c r="AX84" s="13" t="s">
        <v>71</v>
      </c>
      <c r="AY84" s="266" t="s">
        <v>156</v>
      </c>
    </row>
    <row r="85" s="12" customFormat="1">
      <c r="B85" s="245"/>
      <c r="C85" s="246"/>
      <c r="D85" s="247" t="s">
        <v>165</v>
      </c>
      <c r="E85" s="248" t="s">
        <v>21</v>
      </c>
      <c r="F85" s="249" t="s">
        <v>79</v>
      </c>
      <c r="G85" s="246"/>
      <c r="H85" s="250">
        <v>1</v>
      </c>
      <c r="I85" s="251"/>
      <c r="J85" s="246"/>
      <c r="K85" s="246"/>
      <c r="L85" s="252"/>
      <c r="M85" s="267"/>
      <c r="N85" s="268"/>
      <c r="O85" s="268"/>
      <c r="P85" s="268"/>
      <c r="Q85" s="268"/>
      <c r="R85" s="268"/>
      <c r="S85" s="268"/>
      <c r="T85" s="269"/>
      <c r="AT85" s="256" t="s">
        <v>165</v>
      </c>
      <c r="AU85" s="256" t="s">
        <v>71</v>
      </c>
      <c r="AV85" s="12" t="s">
        <v>81</v>
      </c>
      <c r="AW85" s="12" t="s">
        <v>35</v>
      </c>
      <c r="AX85" s="12" t="s">
        <v>79</v>
      </c>
      <c r="AY85" s="256" t="s">
        <v>156</v>
      </c>
    </row>
    <row r="86" s="1" customFormat="1" ht="6.96" customHeight="1">
      <c r="B86" s="67"/>
      <c r="C86" s="68"/>
      <c r="D86" s="68"/>
      <c r="E86" s="68"/>
      <c r="F86" s="68"/>
      <c r="G86" s="68"/>
      <c r="H86" s="68"/>
      <c r="I86" s="178"/>
      <c r="J86" s="68"/>
      <c r="K86" s="68"/>
      <c r="L86" s="72"/>
    </row>
  </sheetData>
  <sheetProtection sheet="1" autoFilter="0" formatColumns="0" formatRows="0" objects="1" scenarios="1" spinCount="100000" saltValue="hyIScx4FuWooN5uZ2BeboJwCAsnBvKL4RfUWCULEvGzkPKFioMw7HWRRlv3QWzisxyYjkQMz90oSb7DCQRRXrw==" hashValue="BvEgCjbonRjf86BO7LdeGCJbXIY9QKNhEKlyRBZFWcF55B11vSJtICCmzgmjwwa+O6RrDuJaI6qz6Xr1cHw3+A==" algorithmName="SHA-512" password="CC35"/>
  <autoFilter ref="C81:K8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1372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1373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1379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21</v>
      </c>
      <c r="K16" s="51"/>
    </row>
    <row r="17" s="1" customFormat="1" ht="18" customHeight="1">
      <c r="B17" s="46"/>
      <c r="C17" s="47"/>
      <c r="D17" s="47"/>
      <c r="E17" s="35" t="s">
        <v>29</v>
      </c>
      <c r="F17" s="47"/>
      <c r="G17" s="47"/>
      <c r="H17" s="47"/>
      <c r="I17" s="158" t="s">
        <v>30</v>
      </c>
      <c r="J17" s="35" t="s">
        <v>21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">
        <v>21</v>
      </c>
      <c r="K22" s="51"/>
    </row>
    <row r="23" s="1" customFormat="1" ht="18" customHeight="1">
      <c r="B23" s="46"/>
      <c r="C23" s="47"/>
      <c r="D23" s="47"/>
      <c r="E23" s="35" t="s">
        <v>34</v>
      </c>
      <c r="F23" s="47"/>
      <c r="G23" s="47"/>
      <c r="H23" s="47"/>
      <c r="I23" s="158" t="s">
        <v>30</v>
      </c>
      <c r="J23" s="35" t="s">
        <v>21</v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37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39</v>
      </c>
      <c r="G31" s="47"/>
      <c r="H31" s="47"/>
      <c r="I31" s="168" t="s">
        <v>38</v>
      </c>
      <c r="J31" s="52" t="s">
        <v>40</v>
      </c>
      <c r="K31" s="51"/>
    </row>
    <row r="32" s="1" customFormat="1" ht="14.4" customHeight="1">
      <c r="B32" s="46"/>
      <c r="C32" s="47"/>
      <c r="D32" s="55" t="s">
        <v>41</v>
      </c>
      <c r="E32" s="55" t="s">
        <v>42</v>
      </c>
      <c r="F32" s="169">
        <f>ROUND(SUM(BE82:BE85), 2)</f>
        <v>0</v>
      </c>
      <c r="G32" s="47"/>
      <c r="H32" s="47"/>
      <c r="I32" s="170">
        <v>0.20999999999999999</v>
      </c>
      <c r="J32" s="169">
        <f>ROUND(ROUND((SUM(BE82:BE85)), 2)*I32, 2)</f>
        <v>0</v>
      </c>
      <c r="K32" s="51"/>
    </row>
    <row r="33" s="1" customFormat="1" ht="14.4" customHeight="1">
      <c r="B33" s="46"/>
      <c r="C33" s="47"/>
      <c r="D33" s="47"/>
      <c r="E33" s="55" t="s">
        <v>43</v>
      </c>
      <c r="F33" s="169">
        <f>ROUND(SUM(BF82:BF85), 2)</f>
        <v>0</v>
      </c>
      <c r="G33" s="47"/>
      <c r="H33" s="47"/>
      <c r="I33" s="170">
        <v>0.14999999999999999</v>
      </c>
      <c r="J33" s="169">
        <f>ROUND(ROUND((SUM(BF82:BF85)),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44</v>
      </c>
      <c r="F34" s="169">
        <f>ROUND(SUM(BG82:BG85),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45</v>
      </c>
      <c r="F35" s="169">
        <f>ROUND(SUM(BH82:BH85),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46</v>
      </c>
      <c r="F36" s="169">
        <f>ROUND(SUM(BI82:BI85),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47</v>
      </c>
      <c r="E38" s="98"/>
      <c r="F38" s="98"/>
      <c r="G38" s="173" t="s">
        <v>48</v>
      </c>
      <c r="H38" s="174" t="s">
        <v>49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124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Oprava kaple Panny Marie Bolestné v obci Kámen, vč. mobiliáře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1372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1373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06c - Instalace - EZS (Dílčí rozpočet)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Kámen</v>
      </c>
      <c r="G53" s="47"/>
      <c r="H53" s="47"/>
      <c r="I53" s="158" t="s">
        <v>25</v>
      </c>
      <c r="J53" s="159" t="str">
        <f>IF(J14="","",J14)</f>
        <v>4. 9. 2018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Kraj Vysočina</v>
      </c>
      <c r="G55" s="47"/>
      <c r="H55" s="47"/>
      <c r="I55" s="158" t="s">
        <v>33</v>
      </c>
      <c r="J55" s="44" t="str">
        <f>E23</f>
        <v>Ing. arch. Martin Laštovička, Husova 12, Jihlava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125</v>
      </c>
      <c r="D58" s="171"/>
      <c r="E58" s="171"/>
      <c r="F58" s="171"/>
      <c r="G58" s="171"/>
      <c r="H58" s="171"/>
      <c r="I58" s="185"/>
      <c r="J58" s="186" t="s">
        <v>126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127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128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139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Oprava kaple Panny Marie Bolestné v obci Kámen, vč. mobiliáře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122</v>
      </c>
      <c r="D71" s="296"/>
      <c r="E71" s="296"/>
      <c r="F71" s="296"/>
      <c r="G71" s="296"/>
      <c r="H71" s="296"/>
      <c r="I71" s="148"/>
      <c r="J71" s="296"/>
      <c r="K71" s="296"/>
      <c r="L71" s="297"/>
    </row>
    <row r="72" s="1" customFormat="1" ht="16.5" customHeight="1">
      <c r="B72" s="46"/>
      <c r="C72" s="74"/>
      <c r="D72" s="74"/>
      <c r="E72" s="204" t="s">
        <v>1372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1373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06c - Instalace - EZS (Dílčí rozpočet)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5" t="str">
        <f>F14</f>
        <v>Kámen</v>
      </c>
      <c r="G76" s="74"/>
      <c r="H76" s="74"/>
      <c r="I76" s="206" t="s">
        <v>25</v>
      </c>
      <c r="J76" s="85" t="str">
        <f>IF(J14="","",J14)</f>
        <v>4. 9. 2018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5" t="str">
        <f>E17</f>
        <v>Kraj Vysočina</v>
      </c>
      <c r="G78" s="74"/>
      <c r="H78" s="74"/>
      <c r="I78" s="206" t="s">
        <v>33</v>
      </c>
      <c r="J78" s="205" t="str">
        <f>E23</f>
        <v>Ing. arch. Martin Laštovička, Husova 12, Jihlava</v>
      </c>
      <c r="K78" s="74"/>
      <c r="L78" s="72"/>
    </row>
    <row r="79" s="1" customFormat="1" ht="14.4" customHeight="1">
      <c r="B79" s="46"/>
      <c r="C79" s="76" t="s">
        <v>31</v>
      </c>
      <c r="D79" s="74"/>
      <c r="E79" s="74"/>
      <c r="F79" s="205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7"/>
      <c r="C81" s="208" t="s">
        <v>140</v>
      </c>
      <c r="D81" s="209" t="s">
        <v>56</v>
      </c>
      <c r="E81" s="209" t="s">
        <v>52</v>
      </c>
      <c r="F81" s="209" t="s">
        <v>141</v>
      </c>
      <c r="G81" s="209" t="s">
        <v>142</v>
      </c>
      <c r="H81" s="209" t="s">
        <v>143</v>
      </c>
      <c r="I81" s="210" t="s">
        <v>144</v>
      </c>
      <c r="J81" s="209" t="s">
        <v>126</v>
      </c>
      <c r="K81" s="211" t="s">
        <v>145</v>
      </c>
      <c r="L81" s="212"/>
      <c r="M81" s="102" t="s">
        <v>146</v>
      </c>
      <c r="N81" s="103" t="s">
        <v>41</v>
      </c>
      <c r="O81" s="103" t="s">
        <v>147</v>
      </c>
      <c r="P81" s="103" t="s">
        <v>148</v>
      </c>
      <c r="Q81" s="103" t="s">
        <v>149</v>
      </c>
      <c r="R81" s="103" t="s">
        <v>150</v>
      </c>
      <c r="S81" s="103" t="s">
        <v>151</v>
      </c>
      <c r="T81" s="104" t="s">
        <v>152</v>
      </c>
    </row>
    <row r="82" s="1" customFormat="1" ht="29.28" customHeight="1">
      <c r="B82" s="46"/>
      <c r="C82" s="108" t="s">
        <v>127</v>
      </c>
      <c r="D82" s="74"/>
      <c r="E82" s="74"/>
      <c r="F82" s="74"/>
      <c r="G82" s="74"/>
      <c r="H82" s="74"/>
      <c r="I82" s="203"/>
      <c r="J82" s="213">
        <f>BK82</f>
        <v>0</v>
      </c>
      <c r="K82" s="74"/>
      <c r="L82" s="72"/>
      <c r="M82" s="105"/>
      <c r="N82" s="106"/>
      <c r="O82" s="106"/>
      <c r="P82" s="214">
        <f>SUM(P83:P85)</f>
        <v>0</v>
      </c>
      <c r="Q82" s="106"/>
      <c r="R82" s="214">
        <f>SUM(R83:R85)</f>
        <v>0</v>
      </c>
      <c r="S82" s="106"/>
      <c r="T82" s="215">
        <f>SUM(T83:T85)</f>
        <v>0</v>
      </c>
      <c r="AT82" s="24" t="s">
        <v>70</v>
      </c>
      <c r="AU82" s="24" t="s">
        <v>128</v>
      </c>
      <c r="BK82" s="216">
        <f>SUM(BK83:BK85)</f>
        <v>0</v>
      </c>
    </row>
    <row r="83" s="1" customFormat="1" ht="16.5" customHeight="1">
      <c r="B83" s="46"/>
      <c r="C83" s="233" t="s">
        <v>79</v>
      </c>
      <c r="D83" s="233" t="s">
        <v>159</v>
      </c>
      <c r="E83" s="234" t="s">
        <v>1086</v>
      </c>
      <c r="F83" s="235" t="s">
        <v>108</v>
      </c>
      <c r="G83" s="236" t="s">
        <v>162</v>
      </c>
      <c r="H83" s="237">
        <v>1</v>
      </c>
      <c r="I83" s="238"/>
      <c r="J83" s="239">
        <f>ROUND(I83*H83,2)</f>
        <v>0</v>
      </c>
      <c r="K83" s="235" t="s">
        <v>21</v>
      </c>
      <c r="L83" s="72"/>
      <c r="M83" s="240" t="s">
        <v>21</v>
      </c>
      <c r="N83" s="241" t="s">
        <v>42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1375</v>
      </c>
      <c r="AT83" s="24" t="s">
        <v>159</v>
      </c>
      <c r="AU83" s="24" t="s">
        <v>71</v>
      </c>
      <c r="AY83" s="24" t="s">
        <v>156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79</v>
      </c>
      <c r="BK83" s="244">
        <f>ROUND(I83*H83,2)</f>
        <v>0</v>
      </c>
      <c r="BL83" s="24" t="s">
        <v>1375</v>
      </c>
      <c r="BM83" s="24" t="s">
        <v>1376</v>
      </c>
    </row>
    <row r="84" s="13" customFormat="1">
      <c r="B84" s="257"/>
      <c r="C84" s="258"/>
      <c r="D84" s="247" t="s">
        <v>165</v>
      </c>
      <c r="E84" s="259" t="s">
        <v>21</v>
      </c>
      <c r="F84" s="260" t="s">
        <v>1377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165</v>
      </c>
      <c r="AU84" s="266" t="s">
        <v>71</v>
      </c>
      <c r="AV84" s="13" t="s">
        <v>79</v>
      </c>
      <c r="AW84" s="13" t="s">
        <v>35</v>
      </c>
      <c r="AX84" s="13" t="s">
        <v>71</v>
      </c>
      <c r="AY84" s="266" t="s">
        <v>156</v>
      </c>
    </row>
    <row r="85" s="12" customFormat="1">
      <c r="B85" s="245"/>
      <c r="C85" s="246"/>
      <c r="D85" s="247" t="s">
        <v>165</v>
      </c>
      <c r="E85" s="248" t="s">
        <v>21</v>
      </c>
      <c r="F85" s="249" t="s">
        <v>79</v>
      </c>
      <c r="G85" s="246"/>
      <c r="H85" s="250">
        <v>1</v>
      </c>
      <c r="I85" s="251"/>
      <c r="J85" s="246"/>
      <c r="K85" s="246"/>
      <c r="L85" s="252"/>
      <c r="M85" s="267"/>
      <c r="N85" s="268"/>
      <c r="O85" s="268"/>
      <c r="P85" s="268"/>
      <c r="Q85" s="268"/>
      <c r="R85" s="268"/>
      <c r="S85" s="268"/>
      <c r="T85" s="269"/>
      <c r="AT85" s="256" t="s">
        <v>165</v>
      </c>
      <c r="AU85" s="256" t="s">
        <v>71</v>
      </c>
      <c r="AV85" s="12" t="s">
        <v>81</v>
      </c>
      <c r="AW85" s="12" t="s">
        <v>35</v>
      </c>
      <c r="AX85" s="12" t="s">
        <v>79</v>
      </c>
      <c r="AY85" s="256" t="s">
        <v>156</v>
      </c>
    </row>
    <row r="86" s="1" customFormat="1" ht="6.96" customHeight="1">
      <c r="B86" s="67"/>
      <c r="C86" s="68"/>
      <c r="D86" s="68"/>
      <c r="E86" s="68"/>
      <c r="F86" s="68"/>
      <c r="G86" s="68"/>
      <c r="H86" s="68"/>
      <c r="I86" s="178"/>
      <c r="J86" s="68"/>
      <c r="K86" s="68"/>
      <c r="L86" s="72"/>
    </row>
  </sheetData>
  <sheetProtection sheet="1" autoFilter="0" formatColumns="0" formatRows="0" objects="1" scenarios="1" spinCount="100000" saltValue="aJQTdi0bpiJqBsFmdhh3vyfcMlEBc359x+/TIVSzvHCdmP3aujLYBp2WKbO+F+1tg1UoSskfg5f16ojy8T6T8Q==" hashValue="kpECSqLORhuY5bSBBIFkrLcYaVVEUwx9gDD9yTq0A2WWJ3ldEWMHOTIA5FNYO9rIE9WWMEwsUqEGM5edntydqA==" algorithmName="SHA-512" password="CC35"/>
  <autoFilter ref="C81:K8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1380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ROUND(SUM(BE80:BE147), 2)</f>
        <v>0</v>
      </c>
      <c r="G30" s="47"/>
      <c r="H30" s="47"/>
      <c r="I30" s="170">
        <v>0.20999999999999999</v>
      </c>
      <c r="J30" s="169">
        <f>ROUND(ROUND((SUM(BE80:BE147)),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ROUND(SUM(BF80:BF147), 2)</f>
        <v>0</v>
      </c>
      <c r="G31" s="47"/>
      <c r="H31" s="47"/>
      <c r="I31" s="170">
        <v>0.14999999999999999</v>
      </c>
      <c r="J31" s="169">
        <f>ROUND(ROUND((SUM(BF80:BF147)),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ROUND(SUM(BG80:BG147),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ROUND(SUM(BH80:BH147),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ROUND(SUM(BI80:BI147),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07 - Mobiliář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J80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J81</f>
        <v>0</v>
      </c>
      <c r="K57" s="195"/>
    </row>
    <row r="58" s="9" customFormat="1" ht="19.92" customHeight="1">
      <c r="B58" s="196"/>
      <c r="C58" s="197"/>
      <c r="D58" s="198" t="s">
        <v>1012</v>
      </c>
      <c r="E58" s="199"/>
      <c r="F58" s="199"/>
      <c r="G58" s="199"/>
      <c r="H58" s="199"/>
      <c r="I58" s="200"/>
      <c r="J58" s="201">
        <f>J82</f>
        <v>0</v>
      </c>
      <c r="K58" s="202"/>
    </row>
    <row r="59" s="8" customFormat="1" ht="24.96" customHeight="1">
      <c r="B59" s="189"/>
      <c r="C59" s="190"/>
      <c r="D59" s="191" t="s">
        <v>315</v>
      </c>
      <c r="E59" s="192"/>
      <c r="F59" s="192"/>
      <c r="G59" s="192"/>
      <c r="H59" s="192"/>
      <c r="I59" s="193"/>
      <c r="J59" s="194">
        <f>J97</f>
        <v>0</v>
      </c>
      <c r="K59" s="195"/>
    </row>
    <row r="60" s="9" customFormat="1" ht="19.92" customHeight="1">
      <c r="B60" s="196"/>
      <c r="C60" s="197"/>
      <c r="D60" s="198" t="s">
        <v>1381</v>
      </c>
      <c r="E60" s="199"/>
      <c r="F60" s="199"/>
      <c r="G60" s="199"/>
      <c r="H60" s="199"/>
      <c r="I60" s="200"/>
      <c r="J60" s="201">
        <f>J98</f>
        <v>0</v>
      </c>
      <c r="K60" s="202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139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Oprava kaple Panny Marie Bolestné v obci Kámen, vč. mobiliáře</v>
      </c>
      <c r="F70" s="76"/>
      <c r="G70" s="76"/>
      <c r="H70" s="76"/>
      <c r="I70" s="203"/>
      <c r="J70" s="74"/>
      <c r="K70" s="74"/>
      <c r="L70" s="72"/>
    </row>
    <row r="71" s="1" customFormat="1" ht="14.4" customHeight="1">
      <c r="B71" s="46"/>
      <c r="C71" s="76" t="s">
        <v>122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E9</f>
        <v>SO 07 - Mobiliář</v>
      </c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8" customHeight="1">
      <c r="B74" s="46"/>
      <c r="C74" s="76" t="s">
        <v>23</v>
      </c>
      <c r="D74" s="74"/>
      <c r="E74" s="74"/>
      <c r="F74" s="205" t="str">
        <f>F12</f>
        <v>Kámen</v>
      </c>
      <c r="G74" s="74"/>
      <c r="H74" s="74"/>
      <c r="I74" s="206" t="s">
        <v>25</v>
      </c>
      <c r="J74" s="85" t="str">
        <f>IF(J12="","",J12)</f>
        <v>4. 9. 2018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>
      <c r="B76" s="46"/>
      <c r="C76" s="76" t="s">
        <v>27</v>
      </c>
      <c r="D76" s="74"/>
      <c r="E76" s="74"/>
      <c r="F76" s="205" t="str">
        <f>E15</f>
        <v>Kraj Vysočina</v>
      </c>
      <c r="G76" s="74"/>
      <c r="H76" s="74"/>
      <c r="I76" s="206" t="s">
        <v>33</v>
      </c>
      <c r="J76" s="205" t="str">
        <f>E21</f>
        <v>Ing. arch. Martin Laštovička, Husova 12, Jihlava</v>
      </c>
      <c r="K76" s="74"/>
      <c r="L76" s="72"/>
    </row>
    <row r="77" s="1" customFormat="1" ht="14.4" customHeight="1">
      <c r="B77" s="46"/>
      <c r="C77" s="76" t="s">
        <v>31</v>
      </c>
      <c r="D77" s="74"/>
      <c r="E77" s="74"/>
      <c r="F77" s="205" t="str">
        <f>IF(E18="","",E18)</f>
        <v/>
      </c>
      <c r="G77" s="74"/>
      <c r="H77" s="74"/>
      <c r="I77" s="203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203"/>
      <c r="J78" s="74"/>
      <c r="K78" s="74"/>
      <c r="L78" s="72"/>
    </row>
    <row r="79" s="10" customFormat="1" ht="29.28" customHeight="1">
      <c r="B79" s="207"/>
      <c r="C79" s="208" t="s">
        <v>140</v>
      </c>
      <c r="D79" s="209" t="s">
        <v>56</v>
      </c>
      <c r="E79" s="209" t="s">
        <v>52</v>
      </c>
      <c r="F79" s="209" t="s">
        <v>141</v>
      </c>
      <c r="G79" s="209" t="s">
        <v>142</v>
      </c>
      <c r="H79" s="209" t="s">
        <v>143</v>
      </c>
      <c r="I79" s="210" t="s">
        <v>144</v>
      </c>
      <c r="J79" s="209" t="s">
        <v>126</v>
      </c>
      <c r="K79" s="211" t="s">
        <v>145</v>
      </c>
      <c r="L79" s="212"/>
      <c r="M79" s="102" t="s">
        <v>146</v>
      </c>
      <c r="N79" s="103" t="s">
        <v>41</v>
      </c>
      <c r="O79" s="103" t="s">
        <v>147</v>
      </c>
      <c r="P79" s="103" t="s">
        <v>148</v>
      </c>
      <c r="Q79" s="103" t="s">
        <v>149</v>
      </c>
      <c r="R79" s="103" t="s">
        <v>150</v>
      </c>
      <c r="S79" s="103" t="s">
        <v>151</v>
      </c>
      <c r="T79" s="104" t="s">
        <v>152</v>
      </c>
    </row>
    <row r="80" s="1" customFormat="1" ht="29.28" customHeight="1">
      <c r="B80" s="46"/>
      <c r="C80" s="108" t="s">
        <v>127</v>
      </c>
      <c r="D80" s="74"/>
      <c r="E80" s="74"/>
      <c r="F80" s="74"/>
      <c r="G80" s="74"/>
      <c r="H80" s="74"/>
      <c r="I80" s="203"/>
      <c r="J80" s="213">
        <f>BK80</f>
        <v>0</v>
      </c>
      <c r="K80" s="74"/>
      <c r="L80" s="72"/>
      <c r="M80" s="105"/>
      <c r="N80" s="106"/>
      <c r="O80" s="106"/>
      <c r="P80" s="214">
        <f>P81+P97</f>
        <v>0</v>
      </c>
      <c r="Q80" s="106"/>
      <c r="R80" s="214">
        <f>R81+R97</f>
        <v>0</v>
      </c>
      <c r="S80" s="106"/>
      <c r="T80" s="215">
        <f>T81+T97</f>
        <v>0</v>
      </c>
      <c r="AT80" s="24" t="s">
        <v>70</v>
      </c>
      <c r="AU80" s="24" t="s">
        <v>128</v>
      </c>
      <c r="BK80" s="216">
        <f>BK81+BK97</f>
        <v>0</v>
      </c>
    </row>
    <row r="81" s="11" customFormat="1" ht="37.44" customHeight="1">
      <c r="B81" s="217"/>
      <c r="C81" s="218"/>
      <c r="D81" s="219" t="s">
        <v>70</v>
      </c>
      <c r="E81" s="220" t="s">
        <v>320</v>
      </c>
      <c r="F81" s="220" t="s">
        <v>321</v>
      </c>
      <c r="G81" s="218"/>
      <c r="H81" s="218"/>
      <c r="I81" s="221"/>
      <c r="J81" s="222">
        <f>BK81</f>
        <v>0</v>
      </c>
      <c r="K81" s="218"/>
      <c r="L81" s="223"/>
      <c r="M81" s="224"/>
      <c r="N81" s="225"/>
      <c r="O81" s="225"/>
      <c r="P81" s="226">
        <f>P82</f>
        <v>0</v>
      </c>
      <c r="Q81" s="225"/>
      <c r="R81" s="226">
        <f>R82</f>
        <v>0</v>
      </c>
      <c r="S81" s="225"/>
      <c r="T81" s="227">
        <f>T82</f>
        <v>0</v>
      </c>
      <c r="AR81" s="228" t="s">
        <v>79</v>
      </c>
      <c r="AT81" s="229" t="s">
        <v>70</v>
      </c>
      <c r="AU81" s="229" t="s">
        <v>71</v>
      </c>
      <c r="AY81" s="228" t="s">
        <v>156</v>
      </c>
      <c r="BK81" s="230">
        <f>BK82</f>
        <v>0</v>
      </c>
    </row>
    <row r="82" s="11" customFormat="1" ht="19.92" customHeight="1">
      <c r="B82" s="217"/>
      <c r="C82" s="218"/>
      <c r="D82" s="219" t="s">
        <v>70</v>
      </c>
      <c r="E82" s="231" t="s">
        <v>539</v>
      </c>
      <c r="F82" s="231" t="s">
        <v>1045</v>
      </c>
      <c r="G82" s="218"/>
      <c r="H82" s="218"/>
      <c r="I82" s="221"/>
      <c r="J82" s="232">
        <f>BK82</f>
        <v>0</v>
      </c>
      <c r="K82" s="218"/>
      <c r="L82" s="223"/>
      <c r="M82" s="224"/>
      <c r="N82" s="225"/>
      <c r="O82" s="225"/>
      <c r="P82" s="226">
        <f>SUM(P83:P96)</f>
        <v>0</v>
      </c>
      <c r="Q82" s="225"/>
      <c r="R82" s="226">
        <f>SUM(R83:R96)</f>
        <v>0</v>
      </c>
      <c r="S82" s="225"/>
      <c r="T82" s="227">
        <f>SUM(T83:T96)</f>
        <v>0</v>
      </c>
      <c r="AR82" s="228" t="s">
        <v>79</v>
      </c>
      <c r="AT82" s="229" t="s">
        <v>70</v>
      </c>
      <c r="AU82" s="229" t="s">
        <v>79</v>
      </c>
      <c r="AY82" s="228" t="s">
        <v>156</v>
      </c>
      <c r="BK82" s="230">
        <f>SUM(BK83:BK96)</f>
        <v>0</v>
      </c>
    </row>
    <row r="83" s="1" customFormat="1" ht="25.5" customHeight="1">
      <c r="B83" s="46"/>
      <c r="C83" s="233" t="s">
        <v>79</v>
      </c>
      <c r="D83" s="233" t="s">
        <v>159</v>
      </c>
      <c r="E83" s="234" t="s">
        <v>1046</v>
      </c>
      <c r="F83" s="235" t="s">
        <v>1047</v>
      </c>
      <c r="G83" s="236" t="s">
        <v>325</v>
      </c>
      <c r="H83" s="237">
        <v>120</v>
      </c>
      <c r="I83" s="238"/>
      <c r="J83" s="239">
        <f>ROUND(I83*H83,2)</f>
        <v>0</v>
      </c>
      <c r="K83" s="235" t="s">
        <v>326</v>
      </c>
      <c r="L83" s="72"/>
      <c r="M83" s="240" t="s">
        <v>21</v>
      </c>
      <c r="N83" s="241" t="s">
        <v>42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164</v>
      </c>
      <c r="AT83" s="24" t="s">
        <v>159</v>
      </c>
      <c r="AU83" s="24" t="s">
        <v>81</v>
      </c>
      <c r="AY83" s="24" t="s">
        <v>156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79</v>
      </c>
      <c r="BK83" s="244">
        <f>ROUND(I83*H83,2)</f>
        <v>0</v>
      </c>
      <c r="BL83" s="24" t="s">
        <v>164</v>
      </c>
      <c r="BM83" s="24" t="s">
        <v>81</v>
      </c>
    </row>
    <row r="84" s="13" customFormat="1">
      <c r="B84" s="257"/>
      <c r="C84" s="258"/>
      <c r="D84" s="247" t="s">
        <v>165</v>
      </c>
      <c r="E84" s="259" t="s">
        <v>21</v>
      </c>
      <c r="F84" s="260" t="s">
        <v>1382</v>
      </c>
      <c r="G84" s="258"/>
      <c r="H84" s="259" t="s">
        <v>21</v>
      </c>
      <c r="I84" s="261"/>
      <c r="J84" s="258"/>
      <c r="K84" s="258"/>
      <c r="L84" s="262"/>
      <c r="M84" s="263"/>
      <c r="N84" s="264"/>
      <c r="O84" s="264"/>
      <c r="P84" s="264"/>
      <c r="Q84" s="264"/>
      <c r="R84" s="264"/>
      <c r="S84" s="264"/>
      <c r="T84" s="265"/>
      <c r="AT84" s="266" t="s">
        <v>165</v>
      </c>
      <c r="AU84" s="266" t="s">
        <v>81</v>
      </c>
      <c r="AV84" s="13" t="s">
        <v>79</v>
      </c>
      <c r="AW84" s="13" t="s">
        <v>35</v>
      </c>
      <c r="AX84" s="13" t="s">
        <v>71</v>
      </c>
      <c r="AY84" s="266" t="s">
        <v>156</v>
      </c>
    </row>
    <row r="85" s="12" customFormat="1">
      <c r="B85" s="245"/>
      <c r="C85" s="246"/>
      <c r="D85" s="247" t="s">
        <v>165</v>
      </c>
      <c r="E85" s="248" t="s">
        <v>21</v>
      </c>
      <c r="F85" s="249" t="s">
        <v>1383</v>
      </c>
      <c r="G85" s="246"/>
      <c r="H85" s="250">
        <v>120</v>
      </c>
      <c r="I85" s="251"/>
      <c r="J85" s="246"/>
      <c r="K85" s="246"/>
      <c r="L85" s="252"/>
      <c r="M85" s="253"/>
      <c r="N85" s="254"/>
      <c r="O85" s="254"/>
      <c r="P85" s="254"/>
      <c r="Q85" s="254"/>
      <c r="R85" s="254"/>
      <c r="S85" s="254"/>
      <c r="T85" s="255"/>
      <c r="AT85" s="256" t="s">
        <v>165</v>
      </c>
      <c r="AU85" s="256" t="s">
        <v>81</v>
      </c>
      <c r="AV85" s="12" t="s">
        <v>81</v>
      </c>
      <c r="AW85" s="12" t="s">
        <v>35</v>
      </c>
      <c r="AX85" s="12" t="s">
        <v>79</v>
      </c>
      <c r="AY85" s="256" t="s">
        <v>156</v>
      </c>
    </row>
    <row r="86" s="1" customFormat="1" ht="25.5" customHeight="1">
      <c r="B86" s="46"/>
      <c r="C86" s="233" t="s">
        <v>81</v>
      </c>
      <c r="D86" s="233" t="s">
        <v>159</v>
      </c>
      <c r="E86" s="234" t="s">
        <v>1049</v>
      </c>
      <c r="F86" s="235" t="s">
        <v>1050</v>
      </c>
      <c r="G86" s="236" t="s">
        <v>325</v>
      </c>
      <c r="H86" s="237">
        <v>7200</v>
      </c>
      <c r="I86" s="238"/>
      <c r="J86" s="239">
        <f>ROUND(I86*H86,2)</f>
        <v>0</v>
      </c>
      <c r="K86" s="235" t="s">
        <v>326</v>
      </c>
      <c r="L86" s="72"/>
      <c r="M86" s="240" t="s">
        <v>21</v>
      </c>
      <c r="N86" s="241" t="s">
        <v>42</v>
      </c>
      <c r="O86" s="47"/>
      <c r="P86" s="242">
        <f>O86*H86</f>
        <v>0</v>
      </c>
      <c r="Q86" s="242">
        <v>0</v>
      </c>
      <c r="R86" s="242">
        <f>Q86*H86</f>
        <v>0</v>
      </c>
      <c r="S86" s="242">
        <v>0</v>
      </c>
      <c r="T86" s="243">
        <f>S86*H86</f>
        <v>0</v>
      </c>
      <c r="AR86" s="24" t="s">
        <v>164</v>
      </c>
      <c r="AT86" s="24" t="s">
        <v>159</v>
      </c>
      <c r="AU86" s="24" t="s">
        <v>81</v>
      </c>
      <c r="AY86" s="24" t="s">
        <v>156</v>
      </c>
      <c r="BE86" s="244">
        <f>IF(N86="základní",J86,0)</f>
        <v>0</v>
      </c>
      <c r="BF86" s="244">
        <f>IF(N86="snížená",J86,0)</f>
        <v>0</v>
      </c>
      <c r="BG86" s="244">
        <f>IF(N86="zákl. přenesená",J86,0)</f>
        <v>0</v>
      </c>
      <c r="BH86" s="244">
        <f>IF(N86="sníž. přenesená",J86,0)</f>
        <v>0</v>
      </c>
      <c r="BI86" s="244">
        <f>IF(N86="nulová",J86,0)</f>
        <v>0</v>
      </c>
      <c r="BJ86" s="24" t="s">
        <v>79</v>
      </c>
      <c r="BK86" s="244">
        <f>ROUND(I86*H86,2)</f>
        <v>0</v>
      </c>
      <c r="BL86" s="24" t="s">
        <v>164</v>
      </c>
      <c r="BM86" s="24" t="s">
        <v>164</v>
      </c>
    </row>
    <row r="87" s="13" customFormat="1">
      <c r="B87" s="257"/>
      <c r="C87" s="258"/>
      <c r="D87" s="247" t="s">
        <v>165</v>
      </c>
      <c r="E87" s="259" t="s">
        <v>21</v>
      </c>
      <c r="F87" s="260" t="s">
        <v>1384</v>
      </c>
      <c r="G87" s="258"/>
      <c r="H87" s="259" t="s">
        <v>21</v>
      </c>
      <c r="I87" s="261"/>
      <c r="J87" s="258"/>
      <c r="K87" s="258"/>
      <c r="L87" s="262"/>
      <c r="M87" s="263"/>
      <c r="N87" s="264"/>
      <c r="O87" s="264"/>
      <c r="P87" s="264"/>
      <c r="Q87" s="264"/>
      <c r="R87" s="264"/>
      <c r="S87" s="264"/>
      <c r="T87" s="265"/>
      <c r="AT87" s="266" t="s">
        <v>165</v>
      </c>
      <c r="AU87" s="266" t="s">
        <v>81</v>
      </c>
      <c r="AV87" s="13" t="s">
        <v>79</v>
      </c>
      <c r="AW87" s="13" t="s">
        <v>35</v>
      </c>
      <c r="AX87" s="13" t="s">
        <v>71</v>
      </c>
      <c r="AY87" s="266" t="s">
        <v>156</v>
      </c>
    </row>
    <row r="88" s="12" customFormat="1">
      <c r="B88" s="245"/>
      <c r="C88" s="246"/>
      <c r="D88" s="247" t="s">
        <v>165</v>
      </c>
      <c r="E88" s="248" t="s">
        <v>21</v>
      </c>
      <c r="F88" s="249" t="s">
        <v>1385</v>
      </c>
      <c r="G88" s="246"/>
      <c r="H88" s="250">
        <v>7200</v>
      </c>
      <c r="I88" s="251"/>
      <c r="J88" s="246"/>
      <c r="K88" s="246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165</v>
      </c>
      <c r="AU88" s="256" t="s">
        <v>81</v>
      </c>
      <c r="AV88" s="12" t="s">
        <v>81</v>
      </c>
      <c r="AW88" s="12" t="s">
        <v>35</v>
      </c>
      <c r="AX88" s="12" t="s">
        <v>79</v>
      </c>
      <c r="AY88" s="256" t="s">
        <v>156</v>
      </c>
    </row>
    <row r="89" s="1" customFormat="1" ht="25.5" customHeight="1">
      <c r="B89" s="46"/>
      <c r="C89" s="233" t="s">
        <v>171</v>
      </c>
      <c r="D89" s="233" t="s">
        <v>159</v>
      </c>
      <c r="E89" s="234" t="s">
        <v>1058</v>
      </c>
      <c r="F89" s="235" t="s">
        <v>1059</v>
      </c>
      <c r="G89" s="236" t="s">
        <v>325</v>
      </c>
      <c r="H89" s="237">
        <v>120</v>
      </c>
      <c r="I89" s="238"/>
      <c r="J89" s="239">
        <f>ROUND(I89*H89,2)</f>
        <v>0</v>
      </c>
      <c r="K89" s="235" t="s">
        <v>326</v>
      </c>
      <c r="L89" s="72"/>
      <c r="M89" s="240" t="s">
        <v>21</v>
      </c>
      <c r="N89" s="241" t="s">
        <v>42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164</v>
      </c>
      <c r="AT89" s="24" t="s">
        <v>159</v>
      </c>
      <c r="AU89" s="24" t="s">
        <v>81</v>
      </c>
      <c r="AY89" s="24" t="s">
        <v>156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79</v>
      </c>
      <c r="BK89" s="244">
        <f>ROUND(I89*H89,2)</f>
        <v>0</v>
      </c>
      <c r="BL89" s="24" t="s">
        <v>164</v>
      </c>
      <c r="BM89" s="24" t="s">
        <v>174</v>
      </c>
    </row>
    <row r="90" s="1" customFormat="1" ht="16.5" customHeight="1">
      <c r="B90" s="46"/>
      <c r="C90" s="233" t="s">
        <v>164</v>
      </c>
      <c r="D90" s="233" t="s">
        <v>159</v>
      </c>
      <c r="E90" s="234" t="s">
        <v>1052</v>
      </c>
      <c r="F90" s="235" t="s">
        <v>1053</v>
      </c>
      <c r="G90" s="236" t="s">
        <v>351</v>
      </c>
      <c r="H90" s="237">
        <v>60</v>
      </c>
      <c r="I90" s="238"/>
      <c r="J90" s="239">
        <f>ROUND(I90*H90,2)</f>
        <v>0</v>
      </c>
      <c r="K90" s="235" t="s">
        <v>326</v>
      </c>
      <c r="L90" s="72"/>
      <c r="M90" s="240" t="s">
        <v>21</v>
      </c>
      <c r="N90" s="241" t="s">
        <v>42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164</v>
      </c>
      <c r="AT90" s="24" t="s">
        <v>159</v>
      </c>
      <c r="AU90" s="24" t="s">
        <v>81</v>
      </c>
      <c r="AY90" s="24" t="s">
        <v>156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79</v>
      </c>
      <c r="BK90" s="244">
        <f>ROUND(I90*H90,2)</f>
        <v>0</v>
      </c>
      <c r="BL90" s="24" t="s">
        <v>164</v>
      </c>
      <c r="BM90" s="24" t="s">
        <v>178</v>
      </c>
    </row>
    <row r="91" s="12" customFormat="1">
      <c r="B91" s="245"/>
      <c r="C91" s="246"/>
      <c r="D91" s="247" t="s">
        <v>165</v>
      </c>
      <c r="E91" s="248" t="s">
        <v>21</v>
      </c>
      <c r="F91" s="249" t="s">
        <v>577</v>
      </c>
      <c r="G91" s="246"/>
      <c r="H91" s="250">
        <v>60</v>
      </c>
      <c r="I91" s="251"/>
      <c r="J91" s="246"/>
      <c r="K91" s="246"/>
      <c r="L91" s="252"/>
      <c r="M91" s="253"/>
      <c r="N91" s="254"/>
      <c r="O91" s="254"/>
      <c r="P91" s="254"/>
      <c r="Q91" s="254"/>
      <c r="R91" s="254"/>
      <c r="S91" s="254"/>
      <c r="T91" s="255"/>
      <c r="AT91" s="256" t="s">
        <v>165</v>
      </c>
      <c r="AU91" s="256" t="s">
        <v>81</v>
      </c>
      <c r="AV91" s="12" t="s">
        <v>81</v>
      </c>
      <c r="AW91" s="12" t="s">
        <v>35</v>
      </c>
      <c r="AX91" s="12" t="s">
        <v>79</v>
      </c>
      <c r="AY91" s="256" t="s">
        <v>156</v>
      </c>
    </row>
    <row r="92" s="1" customFormat="1" ht="25.5" customHeight="1">
      <c r="B92" s="46"/>
      <c r="C92" s="233" t="s">
        <v>155</v>
      </c>
      <c r="D92" s="233" t="s">
        <v>159</v>
      </c>
      <c r="E92" s="234" t="s">
        <v>1055</v>
      </c>
      <c r="F92" s="235" t="s">
        <v>1056</v>
      </c>
      <c r="G92" s="236" t="s">
        <v>351</v>
      </c>
      <c r="H92" s="237">
        <v>3600</v>
      </c>
      <c r="I92" s="238"/>
      <c r="J92" s="239">
        <f>ROUND(I92*H92,2)</f>
        <v>0</v>
      </c>
      <c r="K92" s="235" t="s">
        <v>326</v>
      </c>
      <c r="L92" s="72"/>
      <c r="M92" s="240" t="s">
        <v>21</v>
      </c>
      <c r="N92" s="241" t="s">
        <v>42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164</v>
      </c>
      <c r="AT92" s="24" t="s">
        <v>159</v>
      </c>
      <c r="AU92" s="24" t="s">
        <v>81</v>
      </c>
      <c r="AY92" s="24" t="s">
        <v>156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79</v>
      </c>
      <c r="BK92" s="244">
        <f>ROUND(I92*H92,2)</f>
        <v>0</v>
      </c>
      <c r="BL92" s="24" t="s">
        <v>164</v>
      </c>
      <c r="BM92" s="24" t="s">
        <v>182</v>
      </c>
    </row>
    <row r="93" s="13" customFormat="1">
      <c r="B93" s="257"/>
      <c r="C93" s="258"/>
      <c r="D93" s="247" t="s">
        <v>165</v>
      </c>
      <c r="E93" s="259" t="s">
        <v>21</v>
      </c>
      <c r="F93" s="260" t="s">
        <v>1386</v>
      </c>
      <c r="G93" s="258"/>
      <c r="H93" s="259" t="s">
        <v>21</v>
      </c>
      <c r="I93" s="261"/>
      <c r="J93" s="258"/>
      <c r="K93" s="258"/>
      <c r="L93" s="262"/>
      <c r="M93" s="263"/>
      <c r="N93" s="264"/>
      <c r="O93" s="264"/>
      <c r="P93" s="264"/>
      <c r="Q93" s="264"/>
      <c r="R93" s="264"/>
      <c r="S93" s="264"/>
      <c r="T93" s="265"/>
      <c r="AT93" s="266" t="s">
        <v>165</v>
      </c>
      <c r="AU93" s="266" t="s">
        <v>81</v>
      </c>
      <c r="AV93" s="13" t="s">
        <v>79</v>
      </c>
      <c r="AW93" s="13" t="s">
        <v>35</v>
      </c>
      <c r="AX93" s="13" t="s">
        <v>71</v>
      </c>
      <c r="AY93" s="266" t="s">
        <v>156</v>
      </c>
    </row>
    <row r="94" s="12" customFormat="1">
      <c r="B94" s="245"/>
      <c r="C94" s="246"/>
      <c r="D94" s="247" t="s">
        <v>165</v>
      </c>
      <c r="E94" s="248" t="s">
        <v>21</v>
      </c>
      <c r="F94" s="249" t="s">
        <v>1387</v>
      </c>
      <c r="G94" s="246"/>
      <c r="H94" s="250">
        <v>3600</v>
      </c>
      <c r="I94" s="251"/>
      <c r="J94" s="246"/>
      <c r="K94" s="246"/>
      <c r="L94" s="252"/>
      <c r="M94" s="253"/>
      <c r="N94" s="254"/>
      <c r="O94" s="254"/>
      <c r="P94" s="254"/>
      <c r="Q94" s="254"/>
      <c r="R94" s="254"/>
      <c r="S94" s="254"/>
      <c r="T94" s="255"/>
      <c r="AT94" s="256" t="s">
        <v>165</v>
      </c>
      <c r="AU94" s="256" t="s">
        <v>81</v>
      </c>
      <c r="AV94" s="12" t="s">
        <v>81</v>
      </c>
      <c r="AW94" s="12" t="s">
        <v>35</v>
      </c>
      <c r="AX94" s="12" t="s">
        <v>79</v>
      </c>
      <c r="AY94" s="256" t="s">
        <v>156</v>
      </c>
    </row>
    <row r="95" s="1" customFormat="1" ht="16.5" customHeight="1">
      <c r="B95" s="46"/>
      <c r="C95" s="233" t="s">
        <v>174</v>
      </c>
      <c r="D95" s="233" t="s">
        <v>159</v>
      </c>
      <c r="E95" s="234" t="s">
        <v>1060</v>
      </c>
      <c r="F95" s="235" t="s">
        <v>1061</v>
      </c>
      <c r="G95" s="236" t="s">
        <v>351</v>
      </c>
      <c r="H95" s="237">
        <v>60</v>
      </c>
      <c r="I95" s="238"/>
      <c r="J95" s="239">
        <f>ROUND(I95*H95,2)</f>
        <v>0</v>
      </c>
      <c r="K95" s="235" t="s">
        <v>326</v>
      </c>
      <c r="L95" s="72"/>
      <c r="M95" s="240" t="s">
        <v>21</v>
      </c>
      <c r="N95" s="241" t="s">
        <v>42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164</v>
      </c>
      <c r="AT95" s="24" t="s">
        <v>159</v>
      </c>
      <c r="AU95" s="24" t="s">
        <v>81</v>
      </c>
      <c r="AY95" s="24" t="s">
        <v>156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79</v>
      </c>
      <c r="BK95" s="244">
        <f>ROUND(I95*H95,2)</f>
        <v>0</v>
      </c>
      <c r="BL95" s="24" t="s">
        <v>164</v>
      </c>
      <c r="BM95" s="24" t="s">
        <v>188</v>
      </c>
    </row>
    <row r="96" s="1" customFormat="1" ht="16.5" customHeight="1">
      <c r="B96" s="46"/>
      <c r="C96" s="233" t="s">
        <v>190</v>
      </c>
      <c r="D96" s="233" t="s">
        <v>159</v>
      </c>
      <c r="E96" s="234" t="s">
        <v>1062</v>
      </c>
      <c r="F96" s="235" t="s">
        <v>1063</v>
      </c>
      <c r="G96" s="236" t="s">
        <v>1064</v>
      </c>
      <c r="H96" s="237">
        <v>1</v>
      </c>
      <c r="I96" s="238"/>
      <c r="J96" s="239">
        <f>ROUND(I96*H96,2)</f>
        <v>0</v>
      </c>
      <c r="K96" s="235" t="s">
        <v>163</v>
      </c>
      <c r="L96" s="72"/>
      <c r="M96" s="240" t="s">
        <v>21</v>
      </c>
      <c r="N96" s="241" t="s">
        <v>42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164</v>
      </c>
      <c r="AT96" s="24" t="s">
        <v>159</v>
      </c>
      <c r="AU96" s="24" t="s">
        <v>81</v>
      </c>
      <c r="AY96" s="24" t="s">
        <v>156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79</v>
      </c>
      <c r="BK96" s="244">
        <f>ROUND(I96*H96,2)</f>
        <v>0</v>
      </c>
      <c r="BL96" s="24" t="s">
        <v>164</v>
      </c>
      <c r="BM96" s="24" t="s">
        <v>193</v>
      </c>
    </row>
    <row r="97" s="11" customFormat="1" ht="37.44" customHeight="1">
      <c r="B97" s="217"/>
      <c r="C97" s="218"/>
      <c r="D97" s="219" t="s">
        <v>70</v>
      </c>
      <c r="E97" s="220" t="s">
        <v>663</v>
      </c>
      <c r="F97" s="220" t="s">
        <v>664</v>
      </c>
      <c r="G97" s="218"/>
      <c r="H97" s="218"/>
      <c r="I97" s="221"/>
      <c r="J97" s="222">
        <f>BK97</f>
        <v>0</v>
      </c>
      <c r="K97" s="218"/>
      <c r="L97" s="223"/>
      <c r="M97" s="224"/>
      <c r="N97" s="225"/>
      <c r="O97" s="225"/>
      <c r="P97" s="226">
        <f>P98</f>
        <v>0</v>
      </c>
      <c r="Q97" s="225"/>
      <c r="R97" s="226">
        <f>R98</f>
        <v>0</v>
      </c>
      <c r="S97" s="225"/>
      <c r="T97" s="227">
        <f>T98</f>
        <v>0</v>
      </c>
      <c r="AR97" s="228" t="s">
        <v>81</v>
      </c>
      <c r="AT97" s="229" t="s">
        <v>70</v>
      </c>
      <c r="AU97" s="229" t="s">
        <v>71</v>
      </c>
      <c r="AY97" s="228" t="s">
        <v>156</v>
      </c>
      <c r="BK97" s="230">
        <f>BK98</f>
        <v>0</v>
      </c>
    </row>
    <row r="98" s="11" customFormat="1" ht="19.92" customHeight="1">
      <c r="B98" s="217"/>
      <c r="C98" s="218"/>
      <c r="D98" s="219" t="s">
        <v>70</v>
      </c>
      <c r="E98" s="231" t="s">
        <v>1388</v>
      </c>
      <c r="F98" s="231" t="s">
        <v>111</v>
      </c>
      <c r="G98" s="218"/>
      <c r="H98" s="218"/>
      <c r="I98" s="221"/>
      <c r="J98" s="232">
        <f>BK98</f>
        <v>0</v>
      </c>
      <c r="K98" s="218"/>
      <c r="L98" s="223"/>
      <c r="M98" s="224"/>
      <c r="N98" s="225"/>
      <c r="O98" s="225"/>
      <c r="P98" s="226">
        <f>SUM(P99:P147)</f>
        <v>0</v>
      </c>
      <c r="Q98" s="225"/>
      <c r="R98" s="226">
        <f>SUM(R99:R147)</f>
        <v>0</v>
      </c>
      <c r="S98" s="225"/>
      <c r="T98" s="227">
        <f>SUM(T99:T147)</f>
        <v>0</v>
      </c>
      <c r="AR98" s="228" t="s">
        <v>79</v>
      </c>
      <c r="AT98" s="229" t="s">
        <v>70</v>
      </c>
      <c r="AU98" s="229" t="s">
        <v>79</v>
      </c>
      <c r="AY98" s="228" t="s">
        <v>156</v>
      </c>
      <c r="BK98" s="230">
        <f>SUM(BK99:BK147)</f>
        <v>0</v>
      </c>
    </row>
    <row r="99" s="1" customFormat="1" ht="16.5" customHeight="1">
      <c r="B99" s="46"/>
      <c r="C99" s="233" t="s">
        <v>178</v>
      </c>
      <c r="D99" s="233" t="s">
        <v>159</v>
      </c>
      <c r="E99" s="234" t="s">
        <v>1389</v>
      </c>
      <c r="F99" s="235" t="s">
        <v>1390</v>
      </c>
      <c r="G99" s="236" t="s">
        <v>436</v>
      </c>
      <c r="H99" s="237">
        <v>1</v>
      </c>
      <c r="I99" s="238"/>
      <c r="J99" s="239">
        <f>ROUND(I99*H99,2)</f>
        <v>0</v>
      </c>
      <c r="K99" s="235" t="s">
        <v>163</v>
      </c>
      <c r="L99" s="72"/>
      <c r="M99" s="240" t="s">
        <v>21</v>
      </c>
      <c r="N99" s="241" t="s">
        <v>42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164</v>
      </c>
      <c r="AT99" s="24" t="s">
        <v>159</v>
      </c>
      <c r="AU99" s="24" t="s">
        <v>81</v>
      </c>
      <c r="AY99" s="24" t="s">
        <v>156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79</v>
      </c>
      <c r="BK99" s="244">
        <f>ROUND(I99*H99,2)</f>
        <v>0</v>
      </c>
      <c r="BL99" s="24" t="s">
        <v>164</v>
      </c>
      <c r="BM99" s="24" t="s">
        <v>197</v>
      </c>
    </row>
    <row r="100" s="13" customFormat="1">
      <c r="B100" s="257"/>
      <c r="C100" s="258"/>
      <c r="D100" s="247" t="s">
        <v>165</v>
      </c>
      <c r="E100" s="259" t="s">
        <v>21</v>
      </c>
      <c r="F100" s="260" t="s">
        <v>1391</v>
      </c>
      <c r="G100" s="258"/>
      <c r="H100" s="259" t="s">
        <v>21</v>
      </c>
      <c r="I100" s="261"/>
      <c r="J100" s="258"/>
      <c r="K100" s="258"/>
      <c r="L100" s="262"/>
      <c r="M100" s="263"/>
      <c r="N100" s="264"/>
      <c r="O100" s="264"/>
      <c r="P100" s="264"/>
      <c r="Q100" s="264"/>
      <c r="R100" s="264"/>
      <c r="S100" s="264"/>
      <c r="T100" s="265"/>
      <c r="AT100" s="266" t="s">
        <v>165</v>
      </c>
      <c r="AU100" s="266" t="s">
        <v>81</v>
      </c>
      <c r="AV100" s="13" t="s">
        <v>79</v>
      </c>
      <c r="AW100" s="13" t="s">
        <v>35</v>
      </c>
      <c r="AX100" s="13" t="s">
        <v>71</v>
      </c>
      <c r="AY100" s="266" t="s">
        <v>156</v>
      </c>
    </row>
    <row r="101" s="13" customFormat="1">
      <c r="B101" s="257"/>
      <c r="C101" s="258"/>
      <c r="D101" s="247" t="s">
        <v>165</v>
      </c>
      <c r="E101" s="259" t="s">
        <v>21</v>
      </c>
      <c r="F101" s="260" t="s">
        <v>768</v>
      </c>
      <c r="G101" s="258"/>
      <c r="H101" s="259" t="s">
        <v>21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AT101" s="266" t="s">
        <v>165</v>
      </c>
      <c r="AU101" s="266" t="s">
        <v>81</v>
      </c>
      <c r="AV101" s="13" t="s">
        <v>79</v>
      </c>
      <c r="AW101" s="13" t="s">
        <v>35</v>
      </c>
      <c r="AX101" s="13" t="s">
        <v>71</v>
      </c>
      <c r="AY101" s="266" t="s">
        <v>156</v>
      </c>
    </row>
    <row r="102" s="13" customFormat="1">
      <c r="B102" s="257"/>
      <c r="C102" s="258"/>
      <c r="D102" s="247" t="s">
        <v>165</v>
      </c>
      <c r="E102" s="259" t="s">
        <v>21</v>
      </c>
      <c r="F102" s="260" t="s">
        <v>735</v>
      </c>
      <c r="G102" s="258"/>
      <c r="H102" s="259" t="s">
        <v>21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165</v>
      </c>
      <c r="AU102" s="266" t="s">
        <v>81</v>
      </c>
      <c r="AV102" s="13" t="s">
        <v>79</v>
      </c>
      <c r="AW102" s="13" t="s">
        <v>35</v>
      </c>
      <c r="AX102" s="13" t="s">
        <v>71</v>
      </c>
      <c r="AY102" s="266" t="s">
        <v>156</v>
      </c>
    </row>
    <row r="103" s="13" customFormat="1">
      <c r="B103" s="257"/>
      <c r="C103" s="258"/>
      <c r="D103" s="247" t="s">
        <v>165</v>
      </c>
      <c r="E103" s="259" t="s">
        <v>21</v>
      </c>
      <c r="F103" s="260" t="s">
        <v>1392</v>
      </c>
      <c r="G103" s="258"/>
      <c r="H103" s="259" t="s">
        <v>21</v>
      </c>
      <c r="I103" s="261"/>
      <c r="J103" s="258"/>
      <c r="K103" s="258"/>
      <c r="L103" s="262"/>
      <c r="M103" s="263"/>
      <c r="N103" s="264"/>
      <c r="O103" s="264"/>
      <c r="P103" s="264"/>
      <c r="Q103" s="264"/>
      <c r="R103" s="264"/>
      <c r="S103" s="264"/>
      <c r="T103" s="265"/>
      <c r="AT103" s="266" t="s">
        <v>165</v>
      </c>
      <c r="AU103" s="266" t="s">
        <v>81</v>
      </c>
      <c r="AV103" s="13" t="s">
        <v>79</v>
      </c>
      <c r="AW103" s="13" t="s">
        <v>35</v>
      </c>
      <c r="AX103" s="13" t="s">
        <v>71</v>
      </c>
      <c r="AY103" s="266" t="s">
        <v>156</v>
      </c>
    </row>
    <row r="104" s="13" customFormat="1">
      <c r="B104" s="257"/>
      <c r="C104" s="258"/>
      <c r="D104" s="247" t="s">
        <v>165</v>
      </c>
      <c r="E104" s="259" t="s">
        <v>21</v>
      </c>
      <c r="F104" s="260" t="s">
        <v>1310</v>
      </c>
      <c r="G104" s="258"/>
      <c r="H104" s="259" t="s">
        <v>21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AT104" s="266" t="s">
        <v>165</v>
      </c>
      <c r="AU104" s="266" t="s">
        <v>81</v>
      </c>
      <c r="AV104" s="13" t="s">
        <v>79</v>
      </c>
      <c r="AW104" s="13" t="s">
        <v>35</v>
      </c>
      <c r="AX104" s="13" t="s">
        <v>71</v>
      </c>
      <c r="AY104" s="266" t="s">
        <v>156</v>
      </c>
    </row>
    <row r="105" s="13" customFormat="1">
      <c r="B105" s="257"/>
      <c r="C105" s="258"/>
      <c r="D105" s="247" t="s">
        <v>165</v>
      </c>
      <c r="E105" s="259" t="s">
        <v>21</v>
      </c>
      <c r="F105" s="260" t="s">
        <v>1393</v>
      </c>
      <c r="G105" s="258"/>
      <c r="H105" s="259" t="s">
        <v>21</v>
      </c>
      <c r="I105" s="261"/>
      <c r="J105" s="258"/>
      <c r="K105" s="258"/>
      <c r="L105" s="262"/>
      <c r="M105" s="263"/>
      <c r="N105" s="264"/>
      <c r="O105" s="264"/>
      <c r="P105" s="264"/>
      <c r="Q105" s="264"/>
      <c r="R105" s="264"/>
      <c r="S105" s="264"/>
      <c r="T105" s="265"/>
      <c r="AT105" s="266" t="s">
        <v>165</v>
      </c>
      <c r="AU105" s="266" t="s">
        <v>81</v>
      </c>
      <c r="AV105" s="13" t="s">
        <v>79</v>
      </c>
      <c r="AW105" s="13" t="s">
        <v>35</v>
      </c>
      <c r="AX105" s="13" t="s">
        <v>71</v>
      </c>
      <c r="AY105" s="266" t="s">
        <v>156</v>
      </c>
    </row>
    <row r="106" s="13" customFormat="1">
      <c r="B106" s="257"/>
      <c r="C106" s="258"/>
      <c r="D106" s="247" t="s">
        <v>165</v>
      </c>
      <c r="E106" s="259" t="s">
        <v>21</v>
      </c>
      <c r="F106" s="260" t="s">
        <v>1394</v>
      </c>
      <c r="G106" s="258"/>
      <c r="H106" s="259" t="s">
        <v>21</v>
      </c>
      <c r="I106" s="261"/>
      <c r="J106" s="258"/>
      <c r="K106" s="258"/>
      <c r="L106" s="262"/>
      <c r="M106" s="263"/>
      <c r="N106" s="264"/>
      <c r="O106" s="264"/>
      <c r="P106" s="264"/>
      <c r="Q106" s="264"/>
      <c r="R106" s="264"/>
      <c r="S106" s="264"/>
      <c r="T106" s="265"/>
      <c r="AT106" s="266" t="s">
        <v>165</v>
      </c>
      <c r="AU106" s="266" t="s">
        <v>81</v>
      </c>
      <c r="AV106" s="13" t="s">
        <v>79</v>
      </c>
      <c r="AW106" s="13" t="s">
        <v>35</v>
      </c>
      <c r="AX106" s="13" t="s">
        <v>71</v>
      </c>
      <c r="AY106" s="266" t="s">
        <v>156</v>
      </c>
    </row>
    <row r="107" s="13" customFormat="1">
      <c r="B107" s="257"/>
      <c r="C107" s="258"/>
      <c r="D107" s="247" t="s">
        <v>165</v>
      </c>
      <c r="E107" s="259" t="s">
        <v>21</v>
      </c>
      <c r="F107" s="260" t="s">
        <v>1395</v>
      </c>
      <c r="G107" s="258"/>
      <c r="H107" s="259" t="s">
        <v>21</v>
      </c>
      <c r="I107" s="261"/>
      <c r="J107" s="258"/>
      <c r="K107" s="258"/>
      <c r="L107" s="262"/>
      <c r="M107" s="263"/>
      <c r="N107" s="264"/>
      <c r="O107" s="264"/>
      <c r="P107" s="264"/>
      <c r="Q107" s="264"/>
      <c r="R107" s="264"/>
      <c r="S107" s="264"/>
      <c r="T107" s="265"/>
      <c r="AT107" s="266" t="s">
        <v>165</v>
      </c>
      <c r="AU107" s="266" t="s">
        <v>81</v>
      </c>
      <c r="AV107" s="13" t="s">
        <v>79</v>
      </c>
      <c r="AW107" s="13" t="s">
        <v>35</v>
      </c>
      <c r="AX107" s="13" t="s">
        <v>71</v>
      </c>
      <c r="AY107" s="266" t="s">
        <v>156</v>
      </c>
    </row>
    <row r="108" s="13" customFormat="1">
      <c r="B108" s="257"/>
      <c r="C108" s="258"/>
      <c r="D108" s="247" t="s">
        <v>165</v>
      </c>
      <c r="E108" s="259" t="s">
        <v>21</v>
      </c>
      <c r="F108" s="260" t="s">
        <v>1396</v>
      </c>
      <c r="G108" s="258"/>
      <c r="H108" s="259" t="s">
        <v>21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165</v>
      </c>
      <c r="AU108" s="266" t="s">
        <v>81</v>
      </c>
      <c r="AV108" s="13" t="s">
        <v>79</v>
      </c>
      <c r="AW108" s="13" t="s">
        <v>35</v>
      </c>
      <c r="AX108" s="13" t="s">
        <v>71</v>
      </c>
      <c r="AY108" s="266" t="s">
        <v>156</v>
      </c>
    </row>
    <row r="109" s="12" customFormat="1">
      <c r="B109" s="245"/>
      <c r="C109" s="246"/>
      <c r="D109" s="247" t="s">
        <v>165</v>
      </c>
      <c r="E109" s="248" t="s">
        <v>21</v>
      </c>
      <c r="F109" s="249" t="s">
        <v>79</v>
      </c>
      <c r="G109" s="246"/>
      <c r="H109" s="250">
        <v>1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165</v>
      </c>
      <c r="AU109" s="256" t="s">
        <v>81</v>
      </c>
      <c r="AV109" s="12" t="s">
        <v>81</v>
      </c>
      <c r="AW109" s="12" t="s">
        <v>35</v>
      </c>
      <c r="AX109" s="12" t="s">
        <v>79</v>
      </c>
      <c r="AY109" s="256" t="s">
        <v>156</v>
      </c>
    </row>
    <row r="110" s="1" customFormat="1" ht="16.5" customHeight="1">
      <c r="B110" s="46"/>
      <c r="C110" s="233" t="s">
        <v>199</v>
      </c>
      <c r="D110" s="233" t="s">
        <v>159</v>
      </c>
      <c r="E110" s="234" t="s">
        <v>1397</v>
      </c>
      <c r="F110" s="235" t="s">
        <v>1398</v>
      </c>
      <c r="G110" s="236" t="s">
        <v>436</v>
      </c>
      <c r="H110" s="237">
        <v>1</v>
      </c>
      <c r="I110" s="238"/>
      <c r="J110" s="239">
        <f>ROUND(I110*H110,2)</f>
        <v>0</v>
      </c>
      <c r="K110" s="235" t="s">
        <v>163</v>
      </c>
      <c r="L110" s="72"/>
      <c r="M110" s="240" t="s">
        <v>21</v>
      </c>
      <c r="N110" s="241" t="s">
        <v>42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164</v>
      </c>
      <c r="AT110" s="24" t="s">
        <v>159</v>
      </c>
      <c r="AU110" s="24" t="s">
        <v>81</v>
      </c>
      <c r="AY110" s="24" t="s">
        <v>156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79</v>
      </c>
      <c r="BK110" s="244">
        <f>ROUND(I110*H110,2)</f>
        <v>0</v>
      </c>
      <c r="BL110" s="24" t="s">
        <v>164</v>
      </c>
      <c r="BM110" s="24" t="s">
        <v>202</v>
      </c>
    </row>
    <row r="111" s="13" customFormat="1">
      <c r="B111" s="257"/>
      <c r="C111" s="258"/>
      <c r="D111" s="247" t="s">
        <v>165</v>
      </c>
      <c r="E111" s="259" t="s">
        <v>21</v>
      </c>
      <c r="F111" s="260" t="s">
        <v>1391</v>
      </c>
      <c r="G111" s="258"/>
      <c r="H111" s="259" t="s">
        <v>21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AT111" s="266" t="s">
        <v>165</v>
      </c>
      <c r="AU111" s="266" t="s">
        <v>81</v>
      </c>
      <c r="AV111" s="13" t="s">
        <v>79</v>
      </c>
      <c r="AW111" s="13" t="s">
        <v>35</v>
      </c>
      <c r="AX111" s="13" t="s">
        <v>71</v>
      </c>
      <c r="AY111" s="266" t="s">
        <v>156</v>
      </c>
    </row>
    <row r="112" s="13" customFormat="1">
      <c r="B112" s="257"/>
      <c r="C112" s="258"/>
      <c r="D112" s="247" t="s">
        <v>165</v>
      </c>
      <c r="E112" s="259" t="s">
        <v>21</v>
      </c>
      <c r="F112" s="260" t="s">
        <v>768</v>
      </c>
      <c r="G112" s="258"/>
      <c r="H112" s="259" t="s">
        <v>21</v>
      </c>
      <c r="I112" s="261"/>
      <c r="J112" s="258"/>
      <c r="K112" s="258"/>
      <c r="L112" s="262"/>
      <c r="M112" s="263"/>
      <c r="N112" s="264"/>
      <c r="O112" s="264"/>
      <c r="P112" s="264"/>
      <c r="Q112" s="264"/>
      <c r="R112" s="264"/>
      <c r="S112" s="264"/>
      <c r="T112" s="265"/>
      <c r="AT112" s="266" t="s">
        <v>165</v>
      </c>
      <c r="AU112" s="266" t="s">
        <v>81</v>
      </c>
      <c r="AV112" s="13" t="s">
        <v>79</v>
      </c>
      <c r="AW112" s="13" t="s">
        <v>35</v>
      </c>
      <c r="AX112" s="13" t="s">
        <v>71</v>
      </c>
      <c r="AY112" s="266" t="s">
        <v>156</v>
      </c>
    </row>
    <row r="113" s="13" customFormat="1">
      <c r="B113" s="257"/>
      <c r="C113" s="258"/>
      <c r="D113" s="247" t="s">
        <v>165</v>
      </c>
      <c r="E113" s="259" t="s">
        <v>21</v>
      </c>
      <c r="F113" s="260" t="s">
        <v>735</v>
      </c>
      <c r="G113" s="258"/>
      <c r="H113" s="259" t="s">
        <v>21</v>
      </c>
      <c r="I113" s="261"/>
      <c r="J113" s="258"/>
      <c r="K113" s="258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165</v>
      </c>
      <c r="AU113" s="266" t="s">
        <v>81</v>
      </c>
      <c r="AV113" s="13" t="s">
        <v>79</v>
      </c>
      <c r="AW113" s="13" t="s">
        <v>35</v>
      </c>
      <c r="AX113" s="13" t="s">
        <v>71</v>
      </c>
      <c r="AY113" s="266" t="s">
        <v>156</v>
      </c>
    </row>
    <row r="114" s="13" customFormat="1">
      <c r="B114" s="257"/>
      <c r="C114" s="258"/>
      <c r="D114" s="247" t="s">
        <v>165</v>
      </c>
      <c r="E114" s="259" t="s">
        <v>21</v>
      </c>
      <c r="F114" s="260" t="s">
        <v>1399</v>
      </c>
      <c r="G114" s="258"/>
      <c r="H114" s="259" t="s">
        <v>21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165</v>
      </c>
      <c r="AU114" s="266" t="s">
        <v>81</v>
      </c>
      <c r="AV114" s="13" t="s">
        <v>79</v>
      </c>
      <c r="AW114" s="13" t="s">
        <v>35</v>
      </c>
      <c r="AX114" s="13" t="s">
        <v>71</v>
      </c>
      <c r="AY114" s="266" t="s">
        <v>156</v>
      </c>
    </row>
    <row r="115" s="13" customFormat="1">
      <c r="B115" s="257"/>
      <c r="C115" s="258"/>
      <c r="D115" s="247" t="s">
        <v>165</v>
      </c>
      <c r="E115" s="259" t="s">
        <v>21</v>
      </c>
      <c r="F115" s="260" t="s">
        <v>1310</v>
      </c>
      <c r="G115" s="258"/>
      <c r="H115" s="259" t="s">
        <v>21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AT115" s="266" t="s">
        <v>165</v>
      </c>
      <c r="AU115" s="266" t="s">
        <v>81</v>
      </c>
      <c r="AV115" s="13" t="s">
        <v>79</v>
      </c>
      <c r="AW115" s="13" t="s">
        <v>35</v>
      </c>
      <c r="AX115" s="13" t="s">
        <v>71</v>
      </c>
      <c r="AY115" s="266" t="s">
        <v>156</v>
      </c>
    </row>
    <row r="116" s="13" customFormat="1">
      <c r="B116" s="257"/>
      <c r="C116" s="258"/>
      <c r="D116" s="247" t="s">
        <v>165</v>
      </c>
      <c r="E116" s="259" t="s">
        <v>21</v>
      </c>
      <c r="F116" s="260" t="s">
        <v>1393</v>
      </c>
      <c r="G116" s="258"/>
      <c r="H116" s="259" t="s">
        <v>21</v>
      </c>
      <c r="I116" s="261"/>
      <c r="J116" s="258"/>
      <c r="K116" s="258"/>
      <c r="L116" s="262"/>
      <c r="M116" s="263"/>
      <c r="N116" s="264"/>
      <c r="O116" s="264"/>
      <c r="P116" s="264"/>
      <c r="Q116" s="264"/>
      <c r="R116" s="264"/>
      <c r="S116" s="264"/>
      <c r="T116" s="265"/>
      <c r="AT116" s="266" t="s">
        <v>165</v>
      </c>
      <c r="AU116" s="266" t="s">
        <v>81</v>
      </c>
      <c r="AV116" s="13" t="s">
        <v>79</v>
      </c>
      <c r="AW116" s="13" t="s">
        <v>35</v>
      </c>
      <c r="AX116" s="13" t="s">
        <v>71</v>
      </c>
      <c r="AY116" s="266" t="s">
        <v>156</v>
      </c>
    </row>
    <row r="117" s="13" customFormat="1">
      <c r="B117" s="257"/>
      <c r="C117" s="258"/>
      <c r="D117" s="247" t="s">
        <v>165</v>
      </c>
      <c r="E117" s="259" t="s">
        <v>21</v>
      </c>
      <c r="F117" s="260" t="s">
        <v>1400</v>
      </c>
      <c r="G117" s="258"/>
      <c r="H117" s="259" t="s">
        <v>21</v>
      </c>
      <c r="I117" s="261"/>
      <c r="J117" s="258"/>
      <c r="K117" s="258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165</v>
      </c>
      <c r="AU117" s="266" t="s">
        <v>81</v>
      </c>
      <c r="AV117" s="13" t="s">
        <v>79</v>
      </c>
      <c r="AW117" s="13" t="s">
        <v>35</v>
      </c>
      <c r="AX117" s="13" t="s">
        <v>71</v>
      </c>
      <c r="AY117" s="266" t="s">
        <v>156</v>
      </c>
    </row>
    <row r="118" s="13" customFormat="1">
      <c r="B118" s="257"/>
      <c r="C118" s="258"/>
      <c r="D118" s="247" t="s">
        <v>165</v>
      </c>
      <c r="E118" s="259" t="s">
        <v>21</v>
      </c>
      <c r="F118" s="260" t="s">
        <v>1401</v>
      </c>
      <c r="G118" s="258"/>
      <c r="H118" s="259" t="s">
        <v>21</v>
      </c>
      <c r="I118" s="261"/>
      <c r="J118" s="258"/>
      <c r="K118" s="258"/>
      <c r="L118" s="262"/>
      <c r="M118" s="263"/>
      <c r="N118" s="264"/>
      <c r="O118" s="264"/>
      <c r="P118" s="264"/>
      <c r="Q118" s="264"/>
      <c r="R118" s="264"/>
      <c r="S118" s="264"/>
      <c r="T118" s="265"/>
      <c r="AT118" s="266" t="s">
        <v>165</v>
      </c>
      <c r="AU118" s="266" t="s">
        <v>81</v>
      </c>
      <c r="AV118" s="13" t="s">
        <v>79</v>
      </c>
      <c r="AW118" s="13" t="s">
        <v>35</v>
      </c>
      <c r="AX118" s="13" t="s">
        <v>71</v>
      </c>
      <c r="AY118" s="266" t="s">
        <v>156</v>
      </c>
    </row>
    <row r="119" s="13" customFormat="1">
      <c r="B119" s="257"/>
      <c r="C119" s="258"/>
      <c r="D119" s="247" t="s">
        <v>165</v>
      </c>
      <c r="E119" s="259" t="s">
        <v>21</v>
      </c>
      <c r="F119" s="260" t="s">
        <v>1396</v>
      </c>
      <c r="G119" s="258"/>
      <c r="H119" s="259" t="s">
        <v>21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AT119" s="266" t="s">
        <v>165</v>
      </c>
      <c r="AU119" s="266" t="s">
        <v>81</v>
      </c>
      <c r="AV119" s="13" t="s">
        <v>79</v>
      </c>
      <c r="AW119" s="13" t="s">
        <v>35</v>
      </c>
      <c r="AX119" s="13" t="s">
        <v>71</v>
      </c>
      <c r="AY119" s="266" t="s">
        <v>156</v>
      </c>
    </row>
    <row r="120" s="12" customFormat="1">
      <c r="B120" s="245"/>
      <c r="C120" s="246"/>
      <c r="D120" s="247" t="s">
        <v>165</v>
      </c>
      <c r="E120" s="248" t="s">
        <v>21</v>
      </c>
      <c r="F120" s="249" t="s">
        <v>79</v>
      </c>
      <c r="G120" s="246"/>
      <c r="H120" s="250">
        <v>1</v>
      </c>
      <c r="I120" s="251"/>
      <c r="J120" s="246"/>
      <c r="K120" s="246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165</v>
      </c>
      <c r="AU120" s="256" t="s">
        <v>81</v>
      </c>
      <c r="AV120" s="12" t="s">
        <v>81</v>
      </c>
      <c r="AW120" s="12" t="s">
        <v>35</v>
      </c>
      <c r="AX120" s="12" t="s">
        <v>79</v>
      </c>
      <c r="AY120" s="256" t="s">
        <v>156</v>
      </c>
    </row>
    <row r="121" s="1" customFormat="1" ht="16.5" customHeight="1">
      <c r="B121" s="46"/>
      <c r="C121" s="233" t="s">
        <v>182</v>
      </c>
      <c r="D121" s="233" t="s">
        <v>159</v>
      </c>
      <c r="E121" s="234" t="s">
        <v>1402</v>
      </c>
      <c r="F121" s="235" t="s">
        <v>1403</v>
      </c>
      <c r="G121" s="236" t="s">
        <v>436</v>
      </c>
      <c r="H121" s="237">
        <v>1</v>
      </c>
      <c r="I121" s="238"/>
      <c r="J121" s="239">
        <f>ROUND(I121*H121,2)</f>
        <v>0</v>
      </c>
      <c r="K121" s="235" t="s">
        <v>163</v>
      </c>
      <c r="L121" s="72"/>
      <c r="M121" s="240" t="s">
        <v>21</v>
      </c>
      <c r="N121" s="241" t="s">
        <v>42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164</v>
      </c>
      <c r="AT121" s="24" t="s">
        <v>159</v>
      </c>
      <c r="AU121" s="24" t="s">
        <v>81</v>
      </c>
      <c r="AY121" s="24" t="s">
        <v>156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79</v>
      </c>
      <c r="BK121" s="244">
        <f>ROUND(I121*H121,2)</f>
        <v>0</v>
      </c>
      <c r="BL121" s="24" t="s">
        <v>164</v>
      </c>
      <c r="BM121" s="24" t="s">
        <v>209</v>
      </c>
    </row>
    <row r="122" s="13" customFormat="1">
      <c r="B122" s="257"/>
      <c r="C122" s="258"/>
      <c r="D122" s="247" t="s">
        <v>165</v>
      </c>
      <c r="E122" s="259" t="s">
        <v>21</v>
      </c>
      <c r="F122" s="260" t="s">
        <v>1391</v>
      </c>
      <c r="G122" s="258"/>
      <c r="H122" s="259" t="s">
        <v>21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AT122" s="266" t="s">
        <v>165</v>
      </c>
      <c r="AU122" s="266" t="s">
        <v>81</v>
      </c>
      <c r="AV122" s="13" t="s">
        <v>79</v>
      </c>
      <c r="AW122" s="13" t="s">
        <v>35</v>
      </c>
      <c r="AX122" s="13" t="s">
        <v>71</v>
      </c>
      <c r="AY122" s="266" t="s">
        <v>156</v>
      </c>
    </row>
    <row r="123" s="13" customFormat="1">
      <c r="B123" s="257"/>
      <c r="C123" s="258"/>
      <c r="D123" s="247" t="s">
        <v>165</v>
      </c>
      <c r="E123" s="259" t="s">
        <v>21</v>
      </c>
      <c r="F123" s="260" t="s">
        <v>768</v>
      </c>
      <c r="G123" s="258"/>
      <c r="H123" s="259" t="s">
        <v>21</v>
      </c>
      <c r="I123" s="261"/>
      <c r="J123" s="258"/>
      <c r="K123" s="258"/>
      <c r="L123" s="262"/>
      <c r="M123" s="263"/>
      <c r="N123" s="264"/>
      <c r="O123" s="264"/>
      <c r="P123" s="264"/>
      <c r="Q123" s="264"/>
      <c r="R123" s="264"/>
      <c r="S123" s="264"/>
      <c r="T123" s="265"/>
      <c r="AT123" s="266" t="s">
        <v>165</v>
      </c>
      <c r="AU123" s="266" t="s">
        <v>81</v>
      </c>
      <c r="AV123" s="13" t="s">
        <v>79</v>
      </c>
      <c r="AW123" s="13" t="s">
        <v>35</v>
      </c>
      <c r="AX123" s="13" t="s">
        <v>71</v>
      </c>
      <c r="AY123" s="266" t="s">
        <v>156</v>
      </c>
    </row>
    <row r="124" s="13" customFormat="1">
      <c r="B124" s="257"/>
      <c r="C124" s="258"/>
      <c r="D124" s="247" t="s">
        <v>165</v>
      </c>
      <c r="E124" s="259" t="s">
        <v>21</v>
      </c>
      <c r="F124" s="260" t="s">
        <v>735</v>
      </c>
      <c r="G124" s="258"/>
      <c r="H124" s="259" t="s">
        <v>21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AT124" s="266" t="s">
        <v>165</v>
      </c>
      <c r="AU124" s="266" t="s">
        <v>81</v>
      </c>
      <c r="AV124" s="13" t="s">
        <v>79</v>
      </c>
      <c r="AW124" s="13" t="s">
        <v>35</v>
      </c>
      <c r="AX124" s="13" t="s">
        <v>71</v>
      </c>
      <c r="AY124" s="266" t="s">
        <v>156</v>
      </c>
    </row>
    <row r="125" s="13" customFormat="1">
      <c r="B125" s="257"/>
      <c r="C125" s="258"/>
      <c r="D125" s="247" t="s">
        <v>165</v>
      </c>
      <c r="E125" s="259" t="s">
        <v>21</v>
      </c>
      <c r="F125" s="260" t="s">
        <v>1404</v>
      </c>
      <c r="G125" s="258"/>
      <c r="H125" s="259" t="s">
        <v>21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AT125" s="266" t="s">
        <v>165</v>
      </c>
      <c r="AU125" s="266" t="s">
        <v>81</v>
      </c>
      <c r="AV125" s="13" t="s">
        <v>79</v>
      </c>
      <c r="AW125" s="13" t="s">
        <v>35</v>
      </c>
      <c r="AX125" s="13" t="s">
        <v>71</v>
      </c>
      <c r="AY125" s="266" t="s">
        <v>156</v>
      </c>
    </row>
    <row r="126" s="13" customFormat="1">
      <c r="B126" s="257"/>
      <c r="C126" s="258"/>
      <c r="D126" s="247" t="s">
        <v>165</v>
      </c>
      <c r="E126" s="259" t="s">
        <v>21</v>
      </c>
      <c r="F126" s="260" t="s">
        <v>1405</v>
      </c>
      <c r="G126" s="258"/>
      <c r="H126" s="259" t="s">
        <v>21</v>
      </c>
      <c r="I126" s="261"/>
      <c r="J126" s="258"/>
      <c r="K126" s="258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165</v>
      </c>
      <c r="AU126" s="266" t="s">
        <v>81</v>
      </c>
      <c r="AV126" s="13" t="s">
        <v>79</v>
      </c>
      <c r="AW126" s="13" t="s">
        <v>35</v>
      </c>
      <c r="AX126" s="13" t="s">
        <v>71</v>
      </c>
      <c r="AY126" s="266" t="s">
        <v>156</v>
      </c>
    </row>
    <row r="127" s="13" customFormat="1">
      <c r="B127" s="257"/>
      <c r="C127" s="258"/>
      <c r="D127" s="247" t="s">
        <v>165</v>
      </c>
      <c r="E127" s="259" t="s">
        <v>21</v>
      </c>
      <c r="F127" s="260" t="s">
        <v>1310</v>
      </c>
      <c r="G127" s="258"/>
      <c r="H127" s="259" t="s">
        <v>21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AT127" s="266" t="s">
        <v>165</v>
      </c>
      <c r="AU127" s="266" t="s">
        <v>81</v>
      </c>
      <c r="AV127" s="13" t="s">
        <v>79</v>
      </c>
      <c r="AW127" s="13" t="s">
        <v>35</v>
      </c>
      <c r="AX127" s="13" t="s">
        <v>71</v>
      </c>
      <c r="AY127" s="266" t="s">
        <v>156</v>
      </c>
    </row>
    <row r="128" s="13" customFormat="1">
      <c r="B128" s="257"/>
      <c r="C128" s="258"/>
      <c r="D128" s="247" t="s">
        <v>165</v>
      </c>
      <c r="E128" s="259" t="s">
        <v>21</v>
      </c>
      <c r="F128" s="260" t="s">
        <v>1406</v>
      </c>
      <c r="G128" s="258"/>
      <c r="H128" s="259" t="s">
        <v>21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165</v>
      </c>
      <c r="AU128" s="266" t="s">
        <v>81</v>
      </c>
      <c r="AV128" s="13" t="s">
        <v>79</v>
      </c>
      <c r="AW128" s="13" t="s">
        <v>35</v>
      </c>
      <c r="AX128" s="13" t="s">
        <v>71</v>
      </c>
      <c r="AY128" s="266" t="s">
        <v>156</v>
      </c>
    </row>
    <row r="129" s="12" customFormat="1">
      <c r="B129" s="245"/>
      <c r="C129" s="246"/>
      <c r="D129" s="247" t="s">
        <v>165</v>
      </c>
      <c r="E129" s="248" t="s">
        <v>21</v>
      </c>
      <c r="F129" s="249" t="s">
        <v>79</v>
      </c>
      <c r="G129" s="246"/>
      <c r="H129" s="250">
        <v>1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165</v>
      </c>
      <c r="AU129" s="256" t="s">
        <v>81</v>
      </c>
      <c r="AV129" s="12" t="s">
        <v>81</v>
      </c>
      <c r="AW129" s="12" t="s">
        <v>35</v>
      </c>
      <c r="AX129" s="12" t="s">
        <v>79</v>
      </c>
      <c r="AY129" s="256" t="s">
        <v>156</v>
      </c>
    </row>
    <row r="130" s="1" customFormat="1" ht="25.5" customHeight="1">
      <c r="B130" s="46"/>
      <c r="C130" s="233" t="s">
        <v>212</v>
      </c>
      <c r="D130" s="233" t="s">
        <v>159</v>
      </c>
      <c r="E130" s="234" t="s">
        <v>1407</v>
      </c>
      <c r="F130" s="235" t="s">
        <v>1408</v>
      </c>
      <c r="G130" s="236" t="s">
        <v>436</v>
      </c>
      <c r="H130" s="237">
        <v>2</v>
      </c>
      <c r="I130" s="238"/>
      <c r="J130" s="239">
        <f>ROUND(I130*H130,2)</f>
        <v>0</v>
      </c>
      <c r="K130" s="235" t="s">
        <v>163</v>
      </c>
      <c r="L130" s="72"/>
      <c r="M130" s="240" t="s">
        <v>21</v>
      </c>
      <c r="N130" s="241" t="s">
        <v>42</v>
      </c>
      <c r="O130" s="47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AR130" s="24" t="s">
        <v>164</v>
      </c>
      <c r="AT130" s="24" t="s">
        <v>159</v>
      </c>
      <c r="AU130" s="24" t="s">
        <v>81</v>
      </c>
      <c r="AY130" s="24" t="s">
        <v>156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79</v>
      </c>
      <c r="BK130" s="244">
        <f>ROUND(I130*H130,2)</f>
        <v>0</v>
      </c>
      <c r="BL130" s="24" t="s">
        <v>164</v>
      </c>
      <c r="BM130" s="24" t="s">
        <v>215</v>
      </c>
    </row>
    <row r="131" s="13" customFormat="1">
      <c r="B131" s="257"/>
      <c r="C131" s="258"/>
      <c r="D131" s="247" t="s">
        <v>165</v>
      </c>
      <c r="E131" s="259" t="s">
        <v>21</v>
      </c>
      <c r="F131" s="260" t="s">
        <v>1409</v>
      </c>
      <c r="G131" s="258"/>
      <c r="H131" s="259" t="s">
        <v>21</v>
      </c>
      <c r="I131" s="261"/>
      <c r="J131" s="258"/>
      <c r="K131" s="258"/>
      <c r="L131" s="262"/>
      <c r="M131" s="263"/>
      <c r="N131" s="264"/>
      <c r="O131" s="264"/>
      <c r="P131" s="264"/>
      <c r="Q131" s="264"/>
      <c r="R131" s="264"/>
      <c r="S131" s="264"/>
      <c r="T131" s="265"/>
      <c r="AT131" s="266" t="s">
        <v>165</v>
      </c>
      <c r="AU131" s="266" t="s">
        <v>81</v>
      </c>
      <c r="AV131" s="13" t="s">
        <v>79</v>
      </c>
      <c r="AW131" s="13" t="s">
        <v>35</v>
      </c>
      <c r="AX131" s="13" t="s">
        <v>71</v>
      </c>
      <c r="AY131" s="266" t="s">
        <v>156</v>
      </c>
    </row>
    <row r="132" s="13" customFormat="1">
      <c r="B132" s="257"/>
      <c r="C132" s="258"/>
      <c r="D132" s="247" t="s">
        <v>165</v>
      </c>
      <c r="E132" s="259" t="s">
        <v>21</v>
      </c>
      <c r="F132" s="260" t="s">
        <v>1410</v>
      </c>
      <c r="G132" s="258"/>
      <c r="H132" s="259" t="s">
        <v>21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165</v>
      </c>
      <c r="AU132" s="266" t="s">
        <v>81</v>
      </c>
      <c r="AV132" s="13" t="s">
        <v>79</v>
      </c>
      <c r="AW132" s="13" t="s">
        <v>35</v>
      </c>
      <c r="AX132" s="13" t="s">
        <v>71</v>
      </c>
      <c r="AY132" s="266" t="s">
        <v>156</v>
      </c>
    </row>
    <row r="133" s="12" customFormat="1">
      <c r="B133" s="245"/>
      <c r="C133" s="246"/>
      <c r="D133" s="247" t="s">
        <v>165</v>
      </c>
      <c r="E133" s="248" t="s">
        <v>21</v>
      </c>
      <c r="F133" s="249" t="s">
        <v>81</v>
      </c>
      <c r="G133" s="246"/>
      <c r="H133" s="250">
        <v>2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165</v>
      </c>
      <c r="AU133" s="256" t="s">
        <v>81</v>
      </c>
      <c r="AV133" s="12" t="s">
        <v>81</v>
      </c>
      <c r="AW133" s="12" t="s">
        <v>35</v>
      </c>
      <c r="AX133" s="12" t="s">
        <v>79</v>
      </c>
      <c r="AY133" s="256" t="s">
        <v>156</v>
      </c>
    </row>
    <row r="134" s="1" customFormat="1" ht="25.5" customHeight="1">
      <c r="B134" s="46"/>
      <c r="C134" s="233" t="s">
        <v>188</v>
      </c>
      <c r="D134" s="233" t="s">
        <v>159</v>
      </c>
      <c r="E134" s="234" t="s">
        <v>1411</v>
      </c>
      <c r="F134" s="235" t="s">
        <v>1412</v>
      </c>
      <c r="G134" s="236" t="s">
        <v>436</v>
      </c>
      <c r="H134" s="237">
        <v>3</v>
      </c>
      <c r="I134" s="238"/>
      <c r="J134" s="239">
        <f>ROUND(I134*H134,2)</f>
        <v>0</v>
      </c>
      <c r="K134" s="235" t="s">
        <v>163</v>
      </c>
      <c r="L134" s="72"/>
      <c r="M134" s="240" t="s">
        <v>21</v>
      </c>
      <c r="N134" s="241" t="s">
        <v>42</v>
      </c>
      <c r="O134" s="47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AR134" s="24" t="s">
        <v>164</v>
      </c>
      <c r="AT134" s="24" t="s">
        <v>159</v>
      </c>
      <c r="AU134" s="24" t="s">
        <v>81</v>
      </c>
      <c r="AY134" s="24" t="s">
        <v>156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79</v>
      </c>
      <c r="BK134" s="244">
        <f>ROUND(I134*H134,2)</f>
        <v>0</v>
      </c>
      <c r="BL134" s="24" t="s">
        <v>164</v>
      </c>
      <c r="BM134" s="24" t="s">
        <v>225</v>
      </c>
    </row>
    <row r="135" s="13" customFormat="1">
      <c r="B135" s="257"/>
      <c r="C135" s="258"/>
      <c r="D135" s="247" t="s">
        <v>165</v>
      </c>
      <c r="E135" s="259" t="s">
        <v>21</v>
      </c>
      <c r="F135" s="260" t="s">
        <v>1413</v>
      </c>
      <c r="G135" s="258"/>
      <c r="H135" s="259" t="s">
        <v>21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165</v>
      </c>
      <c r="AU135" s="266" t="s">
        <v>81</v>
      </c>
      <c r="AV135" s="13" t="s">
        <v>79</v>
      </c>
      <c r="AW135" s="13" t="s">
        <v>35</v>
      </c>
      <c r="AX135" s="13" t="s">
        <v>71</v>
      </c>
      <c r="AY135" s="266" t="s">
        <v>156</v>
      </c>
    </row>
    <row r="136" s="13" customFormat="1">
      <c r="B136" s="257"/>
      <c r="C136" s="258"/>
      <c r="D136" s="247" t="s">
        <v>165</v>
      </c>
      <c r="E136" s="259" t="s">
        <v>21</v>
      </c>
      <c r="F136" s="260" t="s">
        <v>1414</v>
      </c>
      <c r="G136" s="258"/>
      <c r="H136" s="259" t="s">
        <v>21</v>
      </c>
      <c r="I136" s="261"/>
      <c r="J136" s="258"/>
      <c r="K136" s="258"/>
      <c r="L136" s="262"/>
      <c r="M136" s="263"/>
      <c r="N136" s="264"/>
      <c r="O136" s="264"/>
      <c r="P136" s="264"/>
      <c r="Q136" s="264"/>
      <c r="R136" s="264"/>
      <c r="S136" s="264"/>
      <c r="T136" s="265"/>
      <c r="AT136" s="266" t="s">
        <v>165</v>
      </c>
      <c r="AU136" s="266" t="s">
        <v>81</v>
      </c>
      <c r="AV136" s="13" t="s">
        <v>79</v>
      </c>
      <c r="AW136" s="13" t="s">
        <v>35</v>
      </c>
      <c r="AX136" s="13" t="s">
        <v>71</v>
      </c>
      <c r="AY136" s="266" t="s">
        <v>156</v>
      </c>
    </row>
    <row r="137" s="13" customFormat="1">
      <c r="B137" s="257"/>
      <c r="C137" s="258"/>
      <c r="D137" s="247" t="s">
        <v>165</v>
      </c>
      <c r="E137" s="259" t="s">
        <v>21</v>
      </c>
      <c r="F137" s="260" t="s">
        <v>1415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165</v>
      </c>
      <c r="AU137" s="266" t="s">
        <v>81</v>
      </c>
      <c r="AV137" s="13" t="s">
        <v>79</v>
      </c>
      <c r="AW137" s="13" t="s">
        <v>35</v>
      </c>
      <c r="AX137" s="13" t="s">
        <v>71</v>
      </c>
      <c r="AY137" s="266" t="s">
        <v>156</v>
      </c>
    </row>
    <row r="138" s="13" customFormat="1">
      <c r="B138" s="257"/>
      <c r="C138" s="258"/>
      <c r="D138" s="247" t="s">
        <v>165</v>
      </c>
      <c r="E138" s="259" t="s">
        <v>21</v>
      </c>
      <c r="F138" s="260" t="s">
        <v>1416</v>
      </c>
      <c r="G138" s="258"/>
      <c r="H138" s="259" t="s">
        <v>21</v>
      </c>
      <c r="I138" s="261"/>
      <c r="J138" s="258"/>
      <c r="K138" s="258"/>
      <c r="L138" s="262"/>
      <c r="M138" s="263"/>
      <c r="N138" s="264"/>
      <c r="O138" s="264"/>
      <c r="P138" s="264"/>
      <c r="Q138" s="264"/>
      <c r="R138" s="264"/>
      <c r="S138" s="264"/>
      <c r="T138" s="265"/>
      <c r="AT138" s="266" t="s">
        <v>165</v>
      </c>
      <c r="AU138" s="266" t="s">
        <v>81</v>
      </c>
      <c r="AV138" s="13" t="s">
        <v>79</v>
      </c>
      <c r="AW138" s="13" t="s">
        <v>35</v>
      </c>
      <c r="AX138" s="13" t="s">
        <v>71</v>
      </c>
      <c r="AY138" s="266" t="s">
        <v>156</v>
      </c>
    </row>
    <row r="139" s="13" customFormat="1">
      <c r="B139" s="257"/>
      <c r="C139" s="258"/>
      <c r="D139" s="247" t="s">
        <v>165</v>
      </c>
      <c r="E139" s="259" t="s">
        <v>21</v>
      </c>
      <c r="F139" s="260" t="s">
        <v>1417</v>
      </c>
      <c r="G139" s="258"/>
      <c r="H139" s="259" t="s">
        <v>21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165</v>
      </c>
      <c r="AU139" s="266" t="s">
        <v>81</v>
      </c>
      <c r="AV139" s="13" t="s">
        <v>79</v>
      </c>
      <c r="AW139" s="13" t="s">
        <v>35</v>
      </c>
      <c r="AX139" s="13" t="s">
        <v>71</v>
      </c>
      <c r="AY139" s="266" t="s">
        <v>156</v>
      </c>
    </row>
    <row r="140" s="12" customFormat="1">
      <c r="B140" s="245"/>
      <c r="C140" s="246"/>
      <c r="D140" s="247" t="s">
        <v>165</v>
      </c>
      <c r="E140" s="248" t="s">
        <v>21</v>
      </c>
      <c r="F140" s="249" t="s">
        <v>171</v>
      </c>
      <c r="G140" s="246"/>
      <c r="H140" s="250">
        <v>3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165</v>
      </c>
      <c r="AU140" s="256" t="s">
        <v>81</v>
      </c>
      <c r="AV140" s="12" t="s">
        <v>81</v>
      </c>
      <c r="AW140" s="12" t="s">
        <v>35</v>
      </c>
      <c r="AX140" s="12" t="s">
        <v>79</v>
      </c>
      <c r="AY140" s="256" t="s">
        <v>156</v>
      </c>
    </row>
    <row r="141" s="1" customFormat="1" ht="16.5" customHeight="1">
      <c r="B141" s="46"/>
      <c r="C141" s="233" t="s">
        <v>226</v>
      </c>
      <c r="D141" s="233" t="s">
        <v>159</v>
      </c>
      <c r="E141" s="234" t="s">
        <v>1418</v>
      </c>
      <c r="F141" s="235" t="s">
        <v>1419</v>
      </c>
      <c r="G141" s="236" t="s">
        <v>436</v>
      </c>
      <c r="H141" s="237">
        <v>1</v>
      </c>
      <c r="I141" s="238"/>
      <c r="J141" s="239">
        <f>ROUND(I141*H141,2)</f>
        <v>0</v>
      </c>
      <c r="K141" s="235" t="s">
        <v>163</v>
      </c>
      <c r="L141" s="72"/>
      <c r="M141" s="240" t="s">
        <v>21</v>
      </c>
      <c r="N141" s="241" t="s">
        <v>42</v>
      </c>
      <c r="O141" s="47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AR141" s="24" t="s">
        <v>164</v>
      </c>
      <c r="AT141" s="24" t="s">
        <v>159</v>
      </c>
      <c r="AU141" s="24" t="s">
        <v>81</v>
      </c>
      <c r="AY141" s="24" t="s">
        <v>156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79</v>
      </c>
      <c r="BK141" s="244">
        <f>ROUND(I141*H141,2)</f>
        <v>0</v>
      </c>
      <c r="BL141" s="24" t="s">
        <v>164</v>
      </c>
      <c r="BM141" s="24" t="s">
        <v>229</v>
      </c>
    </row>
    <row r="142" s="13" customFormat="1">
      <c r="B142" s="257"/>
      <c r="C142" s="258"/>
      <c r="D142" s="247" t="s">
        <v>165</v>
      </c>
      <c r="E142" s="259" t="s">
        <v>21</v>
      </c>
      <c r="F142" s="260" t="s">
        <v>1420</v>
      </c>
      <c r="G142" s="258"/>
      <c r="H142" s="259" t="s">
        <v>21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AT142" s="266" t="s">
        <v>165</v>
      </c>
      <c r="AU142" s="266" t="s">
        <v>81</v>
      </c>
      <c r="AV142" s="13" t="s">
        <v>79</v>
      </c>
      <c r="AW142" s="13" t="s">
        <v>35</v>
      </c>
      <c r="AX142" s="13" t="s">
        <v>71</v>
      </c>
      <c r="AY142" s="266" t="s">
        <v>156</v>
      </c>
    </row>
    <row r="143" s="12" customFormat="1">
      <c r="B143" s="245"/>
      <c r="C143" s="246"/>
      <c r="D143" s="247" t="s">
        <v>165</v>
      </c>
      <c r="E143" s="248" t="s">
        <v>21</v>
      </c>
      <c r="F143" s="249" t="s">
        <v>79</v>
      </c>
      <c r="G143" s="246"/>
      <c r="H143" s="250">
        <v>1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165</v>
      </c>
      <c r="AU143" s="256" t="s">
        <v>81</v>
      </c>
      <c r="AV143" s="12" t="s">
        <v>81</v>
      </c>
      <c r="AW143" s="12" t="s">
        <v>35</v>
      </c>
      <c r="AX143" s="12" t="s">
        <v>79</v>
      </c>
      <c r="AY143" s="256" t="s">
        <v>156</v>
      </c>
    </row>
    <row r="144" s="1" customFormat="1" ht="16.5" customHeight="1">
      <c r="B144" s="46"/>
      <c r="C144" s="233" t="s">
        <v>193</v>
      </c>
      <c r="D144" s="233" t="s">
        <v>159</v>
      </c>
      <c r="E144" s="234" t="s">
        <v>1421</v>
      </c>
      <c r="F144" s="235" t="s">
        <v>1422</v>
      </c>
      <c r="G144" s="236" t="s">
        <v>436</v>
      </c>
      <c r="H144" s="237">
        <v>1</v>
      </c>
      <c r="I144" s="238"/>
      <c r="J144" s="239">
        <f>ROUND(I144*H144,2)</f>
        <v>0</v>
      </c>
      <c r="K144" s="235" t="s">
        <v>163</v>
      </c>
      <c r="L144" s="72"/>
      <c r="M144" s="240" t="s">
        <v>21</v>
      </c>
      <c r="N144" s="241" t="s">
        <v>42</v>
      </c>
      <c r="O144" s="47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AR144" s="24" t="s">
        <v>164</v>
      </c>
      <c r="AT144" s="24" t="s">
        <v>159</v>
      </c>
      <c r="AU144" s="24" t="s">
        <v>81</v>
      </c>
      <c r="AY144" s="24" t="s">
        <v>156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79</v>
      </c>
      <c r="BK144" s="244">
        <f>ROUND(I144*H144,2)</f>
        <v>0</v>
      </c>
      <c r="BL144" s="24" t="s">
        <v>164</v>
      </c>
      <c r="BM144" s="24" t="s">
        <v>232</v>
      </c>
    </row>
    <row r="145" s="13" customFormat="1">
      <c r="B145" s="257"/>
      <c r="C145" s="258"/>
      <c r="D145" s="247" t="s">
        <v>165</v>
      </c>
      <c r="E145" s="259" t="s">
        <v>21</v>
      </c>
      <c r="F145" s="260" t="s">
        <v>1423</v>
      </c>
      <c r="G145" s="258"/>
      <c r="H145" s="259" t="s">
        <v>21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AT145" s="266" t="s">
        <v>165</v>
      </c>
      <c r="AU145" s="266" t="s">
        <v>81</v>
      </c>
      <c r="AV145" s="13" t="s">
        <v>79</v>
      </c>
      <c r="AW145" s="13" t="s">
        <v>35</v>
      </c>
      <c r="AX145" s="13" t="s">
        <v>71</v>
      </c>
      <c r="AY145" s="266" t="s">
        <v>156</v>
      </c>
    </row>
    <row r="146" s="12" customFormat="1">
      <c r="B146" s="245"/>
      <c r="C146" s="246"/>
      <c r="D146" s="247" t="s">
        <v>165</v>
      </c>
      <c r="E146" s="248" t="s">
        <v>21</v>
      </c>
      <c r="F146" s="249" t="s">
        <v>79</v>
      </c>
      <c r="G146" s="246"/>
      <c r="H146" s="250">
        <v>1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165</v>
      </c>
      <c r="AU146" s="256" t="s">
        <v>81</v>
      </c>
      <c r="AV146" s="12" t="s">
        <v>81</v>
      </c>
      <c r="AW146" s="12" t="s">
        <v>35</v>
      </c>
      <c r="AX146" s="12" t="s">
        <v>79</v>
      </c>
      <c r="AY146" s="256" t="s">
        <v>156</v>
      </c>
    </row>
    <row r="147" s="1" customFormat="1" ht="16.5" customHeight="1">
      <c r="B147" s="46"/>
      <c r="C147" s="233" t="s">
        <v>10</v>
      </c>
      <c r="D147" s="233" t="s">
        <v>159</v>
      </c>
      <c r="E147" s="234" t="s">
        <v>1424</v>
      </c>
      <c r="F147" s="235" t="s">
        <v>1425</v>
      </c>
      <c r="G147" s="236" t="s">
        <v>688</v>
      </c>
      <c r="H147" s="291"/>
      <c r="I147" s="238"/>
      <c r="J147" s="239">
        <f>ROUND(I147*H147,2)</f>
        <v>0</v>
      </c>
      <c r="K147" s="235" t="s">
        <v>163</v>
      </c>
      <c r="L147" s="72"/>
      <c r="M147" s="240" t="s">
        <v>21</v>
      </c>
      <c r="N147" s="292" t="s">
        <v>42</v>
      </c>
      <c r="O147" s="293"/>
      <c r="P147" s="294">
        <f>O147*H147</f>
        <v>0</v>
      </c>
      <c r="Q147" s="294">
        <v>0</v>
      </c>
      <c r="R147" s="294">
        <f>Q147*H147</f>
        <v>0</v>
      </c>
      <c r="S147" s="294">
        <v>0</v>
      </c>
      <c r="T147" s="295">
        <f>S147*H147</f>
        <v>0</v>
      </c>
      <c r="AR147" s="24" t="s">
        <v>164</v>
      </c>
      <c r="AT147" s="24" t="s">
        <v>159</v>
      </c>
      <c r="AU147" s="24" t="s">
        <v>81</v>
      </c>
      <c r="AY147" s="24" t="s">
        <v>156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79</v>
      </c>
      <c r="BK147" s="244">
        <f>ROUND(I147*H147,2)</f>
        <v>0</v>
      </c>
      <c r="BL147" s="24" t="s">
        <v>164</v>
      </c>
      <c r="BM147" s="24" t="s">
        <v>235</v>
      </c>
    </row>
    <row r="148" s="1" customFormat="1" ht="6.96" customHeight="1">
      <c r="B148" s="67"/>
      <c r="C148" s="68"/>
      <c r="D148" s="68"/>
      <c r="E148" s="68"/>
      <c r="F148" s="68"/>
      <c r="G148" s="68"/>
      <c r="H148" s="68"/>
      <c r="I148" s="178"/>
      <c r="J148" s="68"/>
      <c r="K148" s="68"/>
      <c r="L148" s="72"/>
    </row>
  </sheetData>
  <sheetProtection sheet="1" autoFilter="0" formatColumns="0" formatRows="0" objects="1" scenarios="1" spinCount="100000" saltValue="Utze3zpxsCD2srH7B1GdBzWIUpLq5bttqIC2Mr6yXW2cSHMxSF4iCtZjgaLHgsthhSFh9tyRYFilMnRHXrnruw==" hashValue="4uf6Z/qKN+mxgIregP9POM3CUG8Kdt8ibwjiRG0SlYuCs5bG4l9qOuG6MB+TOy55OA0Gde5Y9/IqyOuo2lJNFg==" algorithmName="SHA-512" password="CC35"/>
  <autoFilter ref="C79:K147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81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Oprava kaple Panny Marie Bolestné v obci Kámen, vč. mobiliáře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1426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4. 9. 2018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37</v>
      </c>
      <c r="E27" s="47"/>
      <c r="F27" s="47"/>
      <c r="G27" s="47"/>
      <c r="H27" s="47"/>
      <c r="I27" s="156"/>
      <c r="J27" s="167">
        <f>ROUND(J87,2)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68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69">
        <f>ROUND(SUM(BE87:BE253), 2)</f>
        <v>0</v>
      </c>
      <c r="G30" s="47"/>
      <c r="H30" s="47"/>
      <c r="I30" s="170">
        <v>0.20999999999999999</v>
      </c>
      <c r="J30" s="169">
        <f>ROUND(ROUND((SUM(BE87:BE253)),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69">
        <f>ROUND(SUM(BF87:BF253), 2)</f>
        <v>0</v>
      </c>
      <c r="G31" s="47"/>
      <c r="H31" s="47"/>
      <c r="I31" s="170">
        <v>0.14999999999999999</v>
      </c>
      <c r="J31" s="169">
        <f>ROUND(ROUND((SUM(BF87:BF253)),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69">
        <f>ROUND(SUM(BG87:BG253),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69">
        <f>ROUND(SUM(BH87:BH253),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ROUND(SUM(BI87:BI253),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47</v>
      </c>
      <c r="E36" s="98"/>
      <c r="F36" s="98"/>
      <c r="G36" s="173" t="s">
        <v>48</v>
      </c>
      <c r="H36" s="174" t="s">
        <v>49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124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Oprava kaple Panny Marie Bolestné v obci Kámen, vč. mobiliáře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SO 08 - Úprava okolí kaple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Kámen</v>
      </c>
      <c r="G49" s="47"/>
      <c r="H49" s="47"/>
      <c r="I49" s="158" t="s">
        <v>25</v>
      </c>
      <c r="J49" s="159" t="str">
        <f>IF(J12="","",J12)</f>
        <v>4. 9. 2018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Kraj Vysočina</v>
      </c>
      <c r="G51" s="47"/>
      <c r="H51" s="47"/>
      <c r="I51" s="158" t="s">
        <v>33</v>
      </c>
      <c r="J51" s="44" t="str">
        <f>E21</f>
        <v>Ing. arch. Martin Laštovička, Husova 12, Jihlava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125</v>
      </c>
      <c r="D54" s="171"/>
      <c r="E54" s="171"/>
      <c r="F54" s="171"/>
      <c r="G54" s="171"/>
      <c r="H54" s="171"/>
      <c r="I54" s="185"/>
      <c r="J54" s="186" t="s">
        <v>126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127</v>
      </c>
      <c r="D56" s="47"/>
      <c r="E56" s="47"/>
      <c r="F56" s="47"/>
      <c r="G56" s="47"/>
      <c r="H56" s="47"/>
      <c r="I56" s="156"/>
      <c r="J56" s="167">
        <f>J87</f>
        <v>0</v>
      </c>
      <c r="K56" s="51"/>
      <c r="AU56" s="24" t="s">
        <v>128</v>
      </c>
    </row>
    <row r="57" s="8" customFormat="1" ht="24.96" customHeight="1">
      <c r="B57" s="189"/>
      <c r="C57" s="190"/>
      <c r="D57" s="191" t="s">
        <v>303</v>
      </c>
      <c r="E57" s="192"/>
      <c r="F57" s="192"/>
      <c r="G57" s="192"/>
      <c r="H57" s="192"/>
      <c r="I57" s="193"/>
      <c r="J57" s="194">
        <f>J88</f>
        <v>0</v>
      </c>
      <c r="K57" s="195"/>
    </row>
    <row r="58" s="9" customFormat="1" ht="19.92" customHeight="1">
      <c r="B58" s="196"/>
      <c r="C58" s="197"/>
      <c r="D58" s="198" t="s">
        <v>1427</v>
      </c>
      <c r="E58" s="199"/>
      <c r="F58" s="199"/>
      <c r="G58" s="199"/>
      <c r="H58" s="199"/>
      <c r="I58" s="200"/>
      <c r="J58" s="201">
        <f>J89</f>
        <v>0</v>
      </c>
      <c r="K58" s="202"/>
    </row>
    <row r="59" s="9" customFormat="1" ht="19.92" customHeight="1">
      <c r="B59" s="196"/>
      <c r="C59" s="197"/>
      <c r="D59" s="198" t="s">
        <v>1428</v>
      </c>
      <c r="E59" s="199"/>
      <c r="F59" s="199"/>
      <c r="G59" s="199"/>
      <c r="H59" s="199"/>
      <c r="I59" s="200"/>
      <c r="J59" s="201">
        <f>J120</f>
        <v>0</v>
      </c>
      <c r="K59" s="202"/>
    </row>
    <row r="60" s="9" customFormat="1" ht="19.92" customHeight="1">
      <c r="B60" s="196"/>
      <c r="C60" s="197"/>
      <c r="D60" s="198" t="s">
        <v>1429</v>
      </c>
      <c r="E60" s="199"/>
      <c r="F60" s="199"/>
      <c r="G60" s="199"/>
      <c r="H60" s="199"/>
      <c r="I60" s="200"/>
      <c r="J60" s="201">
        <f>J164</f>
        <v>0</v>
      </c>
      <c r="K60" s="202"/>
    </row>
    <row r="61" s="9" customFormat="1" ht="19.92" customHeight="1">
      <c r="B61" s="196"/>
      <c r="C61" s="197"/>
      <c r="D61" s="198" t="s">
        <v>1430</v>
      </c>
      <c r="E61" s="199"/>
      <c r="F61" s="199"/>
      <c r="G61" s="199"/>
      <c r="H61" s="199"/>
      <c r="I61" s="200"/>
      <c r="J61" s="201">
        <f>J168</f>
        <v>0</v>
      </c>
      <c r="K61" s="202"/>
    </row>
    <row r="62" s="9" customFormat="1" ht="19.92" customHeight="1">
      <c r="B62" s="196"/>
      <c r="C62" s="197"/>
      <c r="D62" s="198" t="s">
        <v>1431</v>
      </c>
      <c r="E62" s="199"/>
      <c r="F62" s="199"/>
      <c r="G62" s="199"/>
      <c r="H62" s="199"/>
      <c r="I62" s="200"/>
      <c r="J62" s="201">
        <f>J177</f>
        <v>0</v>
      </c>
      <c r="K62" s="202"/>
    </row>
    <row r="63" s="9" customFormat="1" ht="19.92" customHeight="1">
      <c r="B63" s="196"/>
      <c r="C63" s="197"/>
      <c r="D63" s="198" t="s">
        <v>306</v>
      </c>
      <c r="E63" s="199"/>
      <c r="F63" s="199"/>
      <c r="G63" s="199"/>
      <c r="H63" s="199"/>
      <c r="I63" s="200"/>
      <c r="J63" s="201">
        <f>J200</f>
        <v>0</v>
      </c>
      <c r="K63" s="202"/>
    </row>
    <row r="64" s="9" customFormat="1" ht="19.92" customHeight="1">
      <c r="B64" s="196"/>
      <c r="C64" s="197"/>
      <c r="D64" s="198" t="s">
        <v>308</v>
      </c>
      <c r="E64" s="199"/>
      <c r="F64" s="199"/>
      <c r="G64" s="199"/>
      <c r="H64" s="199"/>
      <c r="I64" s="200"/>
      <c r="J64" s="201">
        <f>J208</f>
        <v>0</v>
      </c>
      <c r="K64" s="202"/>
    </row>
    <row r="65" s="9" customFormat="1" ht="19.92" customHeight="1">
      <c r="B65" s="196"/>
      <c r="C65" s="197"/>
      <c r="D65" s="198" t="s">
        <v>309</v>
      </c>
      <c r="E65" s="199"/>
      <c r="F65" s="199"/>
      <c r="G65" s="199"/>
      <c r="H65" s="199"/>
      <c r="I65" s="200"/>
      <c r="J65" s="201">
        <f>J224</f>
        <v>0</v>
      </c>
      <c r="K65" s="202"/>
    </row>
    <row r="66" s="9" customFormat="1" ht="19.92" customHeight="1">
      <c r="B66" s="196"/>
      <c r="C66" s="197"/>
      <c r="D66" s="198" t="s">
        <v>1432</v>
      </c>
      <c r="E66" s="199"/>
      <c r="F66" s="199"/>
      <c r="G66" s="199"/>
      <c r="H66" s="199"/>
      <c r="I66" s="200"/>
      <c r="J66" s="201">
        <f>J238</f>
        <v>0</v>
      </c>
      <c r="K66" s="202"/>
    </row>
    <row r="67" s="9" customFormat="1" ht="19.92" customHeight="1">
      <c r="B67" s="196"/>
      <c r="C67" s="197"/>
      <c r="D67" s="198" t="s">
        <v>314</v>
      </c>
      <c r="E67" s="199"/>
      <c r="F67" s="199"/>
      <c r="G67" s="199"/>
      <c r="H67" s="199"/>
      <c r="I67" s="200"/>
      <c r="J67" s="201">
        <f>J252</f>
        <v>0</v>
      </c>
      <c r="K67" s="202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139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Oprava kaple Panny Marie Bolestné v obci Kámen, vč. mobiliáře</v>
      </c>
      <c r="F77" s="76"/>
      <c r="G77" s="76"/>
      <c r="H77" s="76"/>
      <c r="I77" s="203"/>
      <c r="J77" s="74"/>
      <c r="K77" s="74"/>
      <c r="L77" s="72"/>
    </row>
    <row r="78" s="1" customFormat="1" ht="14.4" customHeight="1">
      <c r="B78" s="46"/>
      <c r="C78" s="76" t="s">
        <v>122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E9</f>
        <v>SO 08 - Úprava okolí kaple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5" t="str">
        <f>F12</f>
        <v>Kámen</v>
      </c>
      <c r="G81" s="74"/>
      <c r="H81" s="74"/>
      <c r="I81" s="206" t="s">
        <v>25</v>
      </c>
      <c r="J81" s="85" t="str">
        <f>IF(J12="","",J12)</f>
        <v>4. 9. 2018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5" t="str">
        <f>E15</f>
        <v>Kraj Vysočina</v>
      </c>
      <c r="G83" s="74"/>
      <c r="H83" s="74"/>
      <c r="I83" s="206" t="s">
        <v>33</v>
      </c>
      <c r="J83" s="205" t="str">
        <f>E21</f>
        <v>Ing. arch. Martin Laštovička, Husova 12, Jihlava</v>
      </c>
      <c r="K83" s="74"/>
      <c r="L83" s="72"/>
    </row>
    <row r="84" s="1" customFormat="1" ht="14.4" customHeight="1">
      <c r="B84" s="46"/>
      <c r="C84" s="76" t="s">
        <v>31</v>
      </c>
      <c r="D84" s="74"/>
      <c r="E84" s="74"/>
      <c r="F84" s="205" t="str">
        <f>IF(E18="","",E18)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7"/>
      <c r="C86" s="208" t="s">
        <v>140</v>
      </c>
      <c r="D86" s="209" t="s">
        <v>56</v>
      </c>
      <c r="E86" s="209" t="s">
        <v>52</v>
      </c>
      <c r="F86" s="209" t="s">
        <v>141</v>
      </c>
      <c r="G86" s="209" t="s">
        <v>142</v>
      </c>
      <c r="H86" s="209" t="s">
        <v>143</v>
      </c>
      <c r="I86" s="210" t="s">
        <v>144</v>
      </c>
      <c r="J86" s="209" t="s">
        <v>126</v>
      </c>
      <c r="K86" s="211" t="s">
        <v>145</v>
      </c>
      <c r="L86" s="212"/>
      <c r="M86" s="102" t="s">
        <v>146</v>
      </c>
      <c r="N86" s="103" t="s">
        <v>41</v>
      </c>
      <c r="O86" s="103" t="s">
        <v>147</v>
      </c>
      <c r="P86" s="103" t="s">
        <v>148</v>
      </c>
      <c r="Q86" s="103" t="s">
        <v>149</v>
      </c>
      <c r="R86" s="103" t="s">
        <v>150</v>
      </c>
      <c r="S86" s="103" t="s">
        <v>151</v>
      </c>
      <c r="T86" s="104" t="s">
        <v>152</v>
      </c>
    </row>
    <row r="87" s="1" customFormat="1" ht="29.28" customHeight="1">
      <c r="B87" s="46"/>
      <c r="C87" s="108" t="s">
        <v>127</v>
      </c>
      <c r="D87" s="74"/>
      <c r="E87" s="74"/>
      <c r="F87" s="74"/>
      <c r="G87" s="74"/>
      <c r="H87" s="74"/>
      <c r="I87" s="203"/>
      <c r="J87" s="213">
        <f>BK87</f>
        <v>0</v>
      </c>
      <c r="K87" s="74"/>
      <c r="L87" s="72"/>
      <c r="M87" s="105"/>
      <c r="N87" s="106"/>
      <c r="O87" s="106"/>
      <c r="P87" s="214">
        <f>P88</f>
        <v>0</v>
      </c>
      <c r="Q87" s="106"/>
      <c r="R87" s="214">
        <f>R88</f>
        <v>144.00872439</v>
      </c>
      <c r="S87" s="106"/>
      <c r="T87" s="215">
        <f>T88</f>
        <v>0</v>
      </c>
      <c r="AT87" s="24" t="s">
        <v>70</v>
      </c>
      <c r="AU87" s="24" t="s">
        <v>128</v>
      </c>
      <c r="BK87" s="216">
        <f>BK88</f>
        <v>0</v>
      </c>
    </row>
    <row r="88" s="11" customFormat="1" ht="37.44" customHeight="1">
      <c r="B88" s="217"/>
      <c r="C88" s="218"/>
      <c r="D88" s="219" t="s">
        <v>70</v>
      </c>
      <c r="E88" s="220" t="s">
        <v>320</v>
      </c>
      <c r="F88" s="220" t="s">
        <v>321</v>
      </c>
      <c r="G88" s="218"/>
      <c r="H88" s="218"/>
      <c r="I88" s="221"/>
      <c r="J88" s="222">
        <f>BK88</f>
        <v>0</v>
      </c>
      <c r="K88" s="218"/>
      <c r="L88" s="223"/>
      <c r="M88" s="224"/>
      <c r="N88" s="225"/>
      <c r="O88" s="225"/>
      <c r="P88" s="226">
        <f>P89+P120+P164+P168+P177+P200+P208+P224+P238+P252</f>
        <v>0</v>
      </c>
      <c r="Q88" s="225"/>
      <c r="R88" s="226">
        <f>R89+R120+R164+R168+R177+R200+R208+R224+R238+R252</f>
        <v>144.00872439</v>
      </c>
      <c r="S88" s="225"/>
      <c r="T88" s="227">
        <f>T89+T120+T164+T168+T177+T200+T208+T224+T238+T252</f>
        <v>0</v>
      </c>
      <c r="AR88" s="228" t="s">
        <v>79</v>
      </c>
      <c r="AT88" s="229" t="s">
        <v>70</v>
      </c>
      <c r="AU88" s="229" t="s">
        <v>71</v>
      </c>
      <c r="AY88" s="228" t="s">
        <v>156</v>
      </c>
      <c r="BK88" s="230">
        <f>BK89+BK120+BK164+BK168+BK177+BK200+BK208+BK224+BK238+BK252</f>
        <v>0</v>
      </c>
    </row>
    <row r="89" s="11" customFormat="1" ht="19.92" customHeight="1">
      <c r="B89" s="217"/>
      <c r="C89" s="218"/>
      <c r="D89" s="219" t="s">
        <v>70</v>
      </c>
      <c r="E89" s="231" t="s">
        <v>1433</v>
      </c>
      <c r="F89" s="231" t="s">
        <v>1434</v>
      </c>
      <c r="G89" s="218"/>
      <c r="H89" s="218"/>
      <c r="I89" s="221"/>
      <c r="J89" s="232">
        <f>BK89</f>
        <v>0</v>
      </c>
      <c r="K89" s="218"/>
      <c r="L89" s="223"/>
      <c r="M89" s="224"/>
      <c r="N89" s="225"/>
      <c r="O89" s="225"/>
      <c r="P89" s="226">
        <f>SUM(P90:P119)</f>
        <v>0</v>
      </c>
      <c r="Q89" s="225"/>
      <c r="R89" s="226">
        <f>SUM(R90:R119)</f>
        <v>0</v>
      </c>
      <c r="S89" s="225"/>
      <c r="T89" s="227">
        <f>SUM(T90:T119)</f>
        <v>0</v>
      </c>
      <c r="AR89" s="228" t="s">
        <v>79</v>
      </c>
      <c r="AT89" s="229" t="s">
        <v>70</v>
      </c>
      <c r="AU89" s="229" t="s">
        <v>79</v>
      </c>
      <c r="AY89" s="228" t="s">
        <v>156</v>
      </c>
      <c r="BK89" s="230">
        <f>SUM(BK90:BK119)</f>
        <v>0</v>
      </c>
    </row>
    <row r="90" s="1" customFormat="1" ht="16.5" customHeight="1">
      <c r="B90" s="46"/>
      <c r="C90" s="233" t="s">
        <v>79</v>
      </c>
      <c r="D90" s="233" t="s">
        <v>159</v>
      </c>
      <c r="E90" s="234" t="s">
        <v>1435</v>
      </c>
      <c r="F90" s="235" t="s">
        <v>1436</v>
      </c>
      <c r="G90" s="236" t="s">
        <v>325</v>
      </c>
      <c r="H90" s="237">
        <v>231</v>
      </c>
      <c r="I90" s="238"/>
      <c r="J90" s="239">
        <f>ROUND(I90*H90,2)</f>
        <v>0</v>
      </c>
      <c r="K90" s="235" t="s">
        <v>326</v>
      </c>
      <c r="L90" s="72"/>
      <c r="M90" s="240" t="s">
        <v>21</v>
      </c>
      <c r="N90" s="241" t="s">
        <v>42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164</v>
      </c>
      <c r="AT90" s="24" t="s">
        <v>159</v>
      </c>
      <c r="AU90" s="24" t="s">
        <v>81</v>
      </c>
      <c r="AY90" s="24" t="s">
        <v>156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79</v>
      </c>
      <c r="BK90" s="244">
        <f>ROUND(I90*H90,2)</f>
        <v>0</v>
      </c>
      <c r="BL90" s="24" t="s">
        <v>164</v>
      </c>
      <c r="BM90" s="24" t="s">
        <v>81</v>
      </c>
    </row>
    <row r="91" s="13" customFormat="1">
      <c r="B91" s="257"/>
      <c r="C91" s="258"/>
      <c r="D91" s="247" t="s">
        <v>165</v>
      </c>
      <c r="E91" s="259" t="s">
        <v>21</v>
      </c>
      <c r="F91" s="260" t="s">
        <v>1437</v>
      </c>
      <c r="G91" s="258"/>
      <c r="H91" s="259" t="s">
        <v>21</v>
      </c>
      <c r="I91" s="261"/>
      <c r="J91" s="258"/>
      <c r="K91" s="258"/>
      <c r="L91" s="262"/>
      <c r="M91" s="263"/>
      <c r="N91" s="264"/>
      <c r="O91" s="264"/>
      <c r="P91" s="264"/>
      <c r="Q91" s="264"/>
      <c r="R91" s="264"/>
      <c r="S91" s="264"/>
      <c r="T91" s="265"/>
      <c r="AT91" s="266" t="s">
        <v>165</v>
      </c>
      <c r="AU91" s="266" t="s">
        <v>81</v>
      </c>
      <c r="AV91" s="13" t="s">
        <v>79</v>
      </c>
      <c r="AW91" s="13" t="s">
        <v>35</v>
      </c>
      <c r="AX91" s="13" t="s">
        <v>71</v>
      </c>
      <c r="AY91" s="266" t="s">
        <v>156</v>
      </c>
    </row>
    <row r="92" s="12" customFormat="1">
      <c r="B92" s="245"/>
      <c r="C92" s="246"/>
      <c r="D92" s="247" t="s">
        <v>165</v>
      </c>
      <c r="E92" s="248" t="s">
        <v>21</v>
      </c>
      <c r="F92" s="249" t="s">
        <v>1438</v>
      </c>
      <c r="G92" s="246"/>
      <c r="H92" s="250">
        <v>231</v>
      </c>
      <c r="I92" s="251"/>
      <c r="J92" s="246"/>
      <c r="K92" s="246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165</v>
      </c>
      <c r="AU92" s="256" t="s">
        <v>81</v>
      </c>
      <c r="AV92" s="12" t="s">
        <v>81</v>
      </c>
      <c r="AW92" s="12" t="s">
        <v>35</v>
      </c>
      <c r="AX92" s="12" t="s">
        <v>79</v>
      </c>
      <c r="AY92" s="256" t="s">
        <v>156</v>
      </c>
    </row>
    <row r="93" s="1" customFormat="1" ht="16.5" customHeight="1">
      <c r="B93" s="46"/>
      <c r="C93" s="233" t="s">
        <v>81</v>
      </c>
      <c r="D93" s="233" t="s">
        <v>159</v>
      </c>
      <c r="E93" s="234" t="s">
        <v>1439</v>
      </c>
      <c r="F93" s="235" t="s">
        <v>1440</v>
      </c>
      <c r="G93" s="236" t="s">
        <v>325</v>
      </c>
      <c r="H93" s="237">
        <v>36.960000000000001</v>
      </c>
      <c r="I93" s="238"/>
      <c r="J93" s="239">
        <f>ROUND(I93*H93,2)</f>
        <v>0</v>
      </c>
      <c r="K93" s="235" t="s">
        <v>326</v>
      </c>
      <c r="L93" s="72"/>
      <c r="M93" s="240" t="s">
        <v>21</v>
      </c>
      <c r="N93" s="241" t="s">
        <v>42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164</v>
      </c>
      <c r="AT93" s="24" t="s">
        <v>159</v>
      </c>
      <c r="AU93" s="24" t="s">
        <v>81</v>
      </c>
      <c r="AY93" s="24" t="s">
        <v>156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79</v>
      </c>
      <c r="BK93" s="244">
        <f>ROUND(I93*H93,2)</f>
        <v>0</v>
      </c>
      <c r="BL93" s="24" t="s">
        <v>164</v>
      </c>
      <c r="BM93" s="24" t="s">
        <v>164</v>
      </c>
    </row>
    <row r="94" s="13" customFormat="1">
      <c r="B94" s="257"/>
      <c r="C94" s="258"/>
      <c r="D94" s="247" t="s">
        <v>165</v>
      </c>
      <c r="E94" s="259" t="s">
        <v>21</v>
      </c>
      <c r="F94" s="260" t="s">
        <v>1441</v>
      </c>
      <c r="G94" s="258"/>
      <c r="H94" s="259" t="s">
        <v>21</v>
      </c>
      <c r="I94" s="261"/>
      <c r="J94" s="258"/>
      <c r="K94" s="258"/>
      <c r="L94" s="262"/>
      <c r="M94" s="263"/>
      <c r="N94" s="264"/>
      <c r="O94" s="264"/>
      <c r="P94" s="264"/>
      <c r="Q94" s="264"/>
      <c r="R94" s="264"/>
      <c r="S94" s="264"/>
      <c r="T94" s="265"/>
      <c r="AT94" s="266" t="s">
        <v>165</v>
      </c>
      <c r="AU94" s="266" t="s">
        <v>81</v>
      </c>
      <c r="AV94" s="13" t="s">
        <v>79</v>
      </c>
      <c r="AW94" s="13" t="s">
        <v>35</v>
      </c>
      <c r="AX94" s="13" t="s">
        <v>71</v>
      </c>
      <c r="AY94" s="266" t="s">
        <v>156</v>
      </c>
    </row>
    <row r="95" s="12" customFormat="1">
      <c r="B95" s="245"/>
      <c r="C95" s="246"/>
      <c r="D95" s="247" t="s">
        <v>165</v>
      </c>
      <c r="E95" s="248" t="s">
        <v>21</v>
      </c>
      <c r="F95" s="249" t="s">
        <v>1442</v>
      </c>
      <c r="G95" s="246"/>
      <c r="H95" s="250">
        <v>36.960000000000001</v>
      </c>
      <c r="I95" s="251"/>
      <c r="J95" s="246"/>
      <c r="K95" s="246"/>
      <c r="L95" s="252"/>
      <c r="M95" s="253"/>
      <c r="N95" s="254"/>
      <c r="O95" s="254"/>
      <c r="P95" s="254"/>
      <c r="Q95" s="254"/>
      <c r="R95" s="254"/>
      <c r="S95" s="254"/>
      <c r="T95" s="255"/>
      <c r="AT95" s="256" t="s">
        <v>165</v>
      </c>
      <c r="AU95" s="256" t="s">
        <v>81</v>
      </c>
      <c r="AV95" s="12" t="s">
        <v>81</v>
      </c>
      <c r="AW95" s="12" t="s">
        <v>35</v>
      </c>
      <c r="AX95" s="12" t="s">
        <v>79</v>
      </c>
      <c r="AY95" s="256" t="s">
        <v>156</v>
      </c>
    </row>
    <row r="96" s="1" customFormat="1" ht="16.5" customHeight="1">
      <c r="B96" s="46"/>
      <c r="C96" s="233" t="s">
        <v>171</v>
      </c>
      <c r="D96" s="233" t="s">
        <v>159</v>
      </c>
      <c r="E96" s="234" t="s">
        <v>369</v>
      </c>
      <c r="F96" s="235" t="s">
        <v>370</v>
      </c>
      <c r="G96" s="236" t="s">
        <v>325</v>
      </c>
      <c r="H96" s="237">
        <v>440.47899999999998</v>
      </c>
      <c r="I96" s="238"/>
      <c r="J96" s="239">
        <f>ROUND(I96*H96,2)</f>
        <v>0</v>
      </c>
      <c r="K96" s="235" t="s">
        <v>326</v>
      </c>
      <c r="L96" s="72"/>
      <c r="M96" s="240" t="s">
        <v>21</v>
      </c>
      <c r="N96" s="241" t="s">
        <v>42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164</v>
      </c>
      <c r="AT96" s="24" t="s">
        <v>159</v>
      </c>
      <c r="AU96" s="24" t="s">
        <v>81</v>
      </c>
      <c r="AY96" s="24" t="s">
        <v>156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79</v>
      </c>
      <c r="BK96" s="244">
        <f>ROUND(I96*H96,2)</f>
        <v>0</v>
      </c>
      <c r="BL96" s="24" t="s">
        <v>164</v>
      </c>
      <c r="BM96" s="24" t="s">
        <v>174</v>
      </c>
    </row>
    <row r="97" s="13" customFormat="1">
      <c r="B97" s="257"/>
      <c r="C97" s="258"/>
      <c r="D97" s="247" t="s">
        <v>165</v>
      </c>
      <c r="E97" s="259" t="s">
        <v>21</v>
      </c>
      <c r="F97" s="260" t="s">
        <v>1443</v>
      </c>
      <c r="G97" s="258"/>
      <c r="H97" s="259" t="s">
        <v>21</v>
      </c>
      <c r="I97" s="261"/>
      <c r="J97" s="258"/>
      <c r="K97" s="258"/>
      <c r="L97" s="262"/>
      <c r="M97" s="263"/>
      <c r="N97" s="264"/>
      <c r="O97" s="264"/>
      <c r="P97" s="264"/>
      <c r="Q97" s="264"/>
      <c r="R97" s="264"/>
      <c r="S97" s="264"/>
      <c r="T97" s="265"/>
      <c r="AT97" s="266" t="s">
        <v>165</v>
      </c>
      <c r="AU97" s="266" t="s">
        <v>81</v>
      </c>
      <c r="AV97" s="13" t="s">
        <v>79</v>
      </c>
      <c r="AW97" s="13" t="s">
        <v>35</v>
      </c>
      <c r="AX97" s="13" t="s">
        <v>71</v>
      </c>
      <c r="AY97" s="266" t="s">
        <v>156</v>
      </c>
    </row>
    <row r="98" s="12" customFormat="1">
      <c r="B98" s="245"/>
      <c r="C98" s="246"/>
      <c r="D98" s="247" t="s">
        <v>165</v>
      </c>
      <c r="E98" s="248" t="s">
        <v>21</v>
      </c>
      <c r="F98" s="249" t="s">
        <v>1444</v>
      </c>
      <c r="G98" s="246"/>
      <c r="H98" s="250">
        <v>231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165</v>
      </c>
      <c r="AU98" s="256" t="s">
        <v>81</v>
      </c>
      <c r="AV98" s="12" t="s">
        <v>81</v>
      </c>
      <c r="AW98" s="12" t="s">
        <v>35</v>
      </c>
      <c r="AX98" s="12" t="s">
        <v>71</v>
      </c>
      <c r="AY98" s="256" t="s">
        <v>156</v>
      </c>
    </row>
    <row r="99" s="13" customFormat="1">
      <c r="B99" s="257"/>
      <c r="C99" s="258"/>
      <c r="D99" s="247" t="s">
        <v>165</v>
      </c>
      <c r="E99" s="259" t="s">
        <v>21</v>
      </c>
      <c r="F99" s="260" t="s">
        <v>1445</v>
      </c>
      <c r="G99" s="258"/>
      <c r="H99" s="259" t="s">
        <v>21</v>
      </c>
      <c r="I99" s="261"/>
      <c r="J99" s="258"/>
      <c r="K99" s="258"/>
      <c r="L99" s="262"/>
      <c r="M99" s="263"/>
      <c r="N99" s="264"/>
      <c r="O99" s="264"/>
      <c r="P99" s="264"/>
      <c r="Q99" s="264"/>
      <c r="R99" s="264"/>
      <c r="S99" s="264"/>
      <c r="T99" s="265"/>
      <c r="AT99" s="266" t="s">
        <v>165</v>
      </c>
      <c r="AU99" s="266" t="s">
        <v>81</v>
      </c>
      <c r="AV99" s="13" t="s">
        <v>79</v>
      </c>
      <c r="AW99" s="13" t="s">
        <v>35</v>
      </c>
      <c r="AX99" s="13" t="s">
        <v>71</v>
      </c>
      <c r="AY99" s="266" t="s">
        <v>156</v>
      </c>
    </row>
    <row r="100" s="12" customFormat="1">
      <c r="B100" s="245"/>
      <c r="C100" s="246"/>
      <c r="D100" s="247" t="s">
        <v>165</v>
      </c>
      <c r="E100" s="248" t="s">
        <v>21</v>
      </c>
      <c r="F100" s="249" t="s">
        <v>1446</v>
      </c>
      <c r="G100" s="246"/>
      <c r="H100" s="250">
        <v>209.47900000000001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165</v>
      </c>
      <c r="AU100" s="256" t="s">
        <v>81</v>
      </c>
      <c r="AV100" s="12" t="s">
        <v>81</v>
      </c>
      <c r="AW100" s="12" t="s">
        <v>35</v>
      </c>
      <c r="AX100" s="12" t="s">
        <v>71</v>
      </c>
      <c r="AY100" s="256" t="s">
        <v>156</v>
      </c>
    </row>
    <row r="101" s="1" customFormat="1" ht="16.5" customHeight="1">
      <c r="B101" s="46"/>
      <c r="C101" s="233" t="s">
        <v>164</v>
      </c>
      <c r="D101" s="233" t="s">
        <v>159</v>
      </c>
      <c r="E101" s="234" t="s">
        <v>379</v>
      </c>
      <c r="F101" s="235" t="s">
        <v>380</v>
      </c>
      <c r="G101" s="236" t="s">
        <v>325</v>
      </c>
      <c r="H101" s="237">
        <v>21.521000000000001</v>
      </c>
      <c r="I101" s="238"/>
      <c r="J101" s="239">
        <f>ROUND(I101*H101,2)</f>
        <v>0</v>
      </c>
      <c r="K101" s="235" t="s">
        <v>326</v>
      </c>
      <c r="L101" s="72"/>
      <c r="M101" s="240" t="s">
        <v>21</v>
      </c>
      <c r="N101" s="241" t="s">
        <v>42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164</v>
      </c>
      <c r="AT101" s="24" t="s">
        <v>159</v>
      </c>
      <c r="AU101" s="24" t="s">
        <v>81</v>
      </c>
      <c r="AY101" s="24" t="s">
        <v>156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79</v>
      </c>
      <c r="BK101" s="244">
        <f>ROUND(I101*H101,2)</f>
        <v>0</v>
      </c>
      <c r="BL101" s="24" t="s">
        <v>164</v>
      </c>
      <c r="BM101" s="24" t="s">
        <v>178</v>
      </c>
    </row>
    <row r="102" s="13" customFormat="1">
      <c r="B102" s="257"/>
      <c r="C102" s="258"/>
      <c r="D102" s="247" t="s">
        <v>165</v>
      </c>
      <c r="E102" s="259" t="s">
        <v>21</v>
      </c>
      <c r="F102" s="260" t="s">
        <v>1447</v>
      </c>
      <c r="G102" s="258"/>
      <c r="H102" s="259" t="s">
        <v>21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AT102" s="266" t="s">
        <v>165</v>
      </c>
      <c r="AU102" s="266" t="s">
        <v>81</v>
      </c>
      <c r="AV102" s="13" t="s">
        <v>79</v>
      </c>
      <c r="AW102" s="13" t="s">
        <v>35</v>
      </c>
      <c r="AX102" s="13" t="s">
        <v>71</v>
      </c>
      <c r="AY102" s="266" t="s">
        <v>156</v>
      </c>
    </row>
    <row r="103" s="12" customFormat="1">
      <c r="B103" s="245"/>
      <c r="C103" s="246"/>
      <c r="D103" s="247" t="s">
        <v>165</v>
      </c>
      <c r="E103" s="248" t="s">
        <v>21</v>
      </c>
      <c r="F103" s="249" t="s">
        <v>1448</v>
      </c>
      <c r="G103" s="246"/>
      <c r="H103" s="250">
        <v>21.521000000000001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165</v>
      </c>
      <c r="AU103" s="256" t="s">
        <v>81</v>
      </c>
      <c r="AV103" s="12" t="s">
        <v>81</v>
      </c>
      <c r="AW103" s="12" t="s">
        <v>35</v>
      </c>
      <c r="AX103" s="12" t="s">
        <v>79</v>
      </c>
      <c r="AY103" s="256" t="s">
        <v>156</v>
      </c>
    </row>
    <row r="104" s="1" customFormat="1" ht="16.5" customHeight="1">
      <c r="B104" s="46"/>
      <c r="C104" s="233" t="s">
        <v>155</v>
      </c>
      <c r="D104" s="233" t="s">
        <v>159</v>
      </c>
      <c r="E104" s="234" t="s">
        <v>1449</v>
      </c>
      <c r="F104" s="235" t="s">
        <v>1450</v>
      </c>
      <c r="G104" s="236" t="s">
        <v>325</v>
      </c>
      <c r="H104" s="237">
        <v>209.47900000000001</v>
      </c>
      <c r="I104" s="238"/>
      <c r="J104" s="239">
        <f>ROUND(I104*H104,2)</f>
        <v>0</v>
      </c>
      <c r="K104" s="235" t="s">
        <v>326</v>
      </c>
      <c r="L104" s="72"/>
      <c r="M104" s="240" t="s">
        <v>21</v>
      </c>
      <c r="N104" s="241" t="s">
        <v>42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164</v>
      </c>
      <c r="AT104" s="24" t="s">
        <v>159</v>
      </c>
      <c r="AU104" s="24" t="s">
        <v>81</v>
      </c>
      <c r="AY104" s="24" t="s">
        <v>156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79</v>
      </c>
      <c r="BK104" s="244">
        <f>ROUND(I104*H104,2)</f>
        <v>0</v>
      </c>
      <c r="BL104" s="24" t="s">
        <v>164</v>
      </c>
      <c r="BM104" s="24" t="s">
        <v>182</v>
      </c>
    </row>
    <row r="105" s="13" customFormat="1">
      <c r="B105" s="257"/>
      <c r="C105" s="258"/>
      <c r="D105" s="247" t="s">
        <v>165</v>
      </c>
      <c r="E105" s="259" t="s">
        <v>21</v>
      </c>
      <c r="F105" s="260" t="s">
        <v>1451</v>
      </c>
      <c r="G105" s="258"/>
      <c r="H105" s="259" t="s">
        <v>21</v>
      </c>
      <c r="I105" s="261"/>
      <c r="J105" s="258"/>
      <c r="K105" s="258"/>
      <c r="L105" s="262"/>
      <c r="M105" s="263"/>
      <c r="N105" s="264"/>
      <c r="O105" s="264"/>
      <c r="P105" s="264"/>
      <c r="Q105" s="264"/>
      <c r="R105" s="264"/>
      <c r="S105" s="264"/>
      <c r="T105" s="265"/>
      <c r="AT105" s="266" t="s">
        <v>165</v>
      </c>
      <c r="AU105" s="266" t="s">
        <v>81</v>
      </c>
      <c r="AV105" s="13" t="s">
        <v>79</v>
      </c>
      <c r="AW105" s="13" t="s">
        <v>35</v>
      </c>
      <c r="AX105" s="13" t="s">
        <v>71</v>
      </c>
      <c r="AY105" s="266" t="s">
        <v>156</v>
      </c>
    </row>
    <row r="106" s="12" customFormat="1">
      <c r="B106" s="245"/>
      <c r="C106" s="246"/>
      <c r="D106" s="247" t="s">
        <v>165</v>
      </c>
      <c r="E106" s="248" t="s">
        <v>21</v>
      </c>
      <c r="F106" s="249" t="s">
        <v>1446</v>
      </c>
      <c r="G106" s="246"/>
      <c r="H106" s="250">
        <v>209.47900000000001</v>
      </c>
      <c r="I106" s="251"/>
      <c r="J106" s="246"/>
      <c r="K106" s="246"/>
      <c r="L106" s="252"/>
      <c r="M106" s="253"/>
      <c r="N106" s="254"/>
      <c r="O106" s="254"/>
      <c r="P106" s="254"/>
      <c r="Q106" s="254"/>
      <c r="R106" s="254"/>
      <c r="S106" s="254"/>
      <c r="T106" s="255"/>
      <c r="AT106" s="256" t="s">
        <v>165</v>
      </c>
      <c r="AU106" s="256" t="s">
        <v>81</v>
      </c>
      <c r="AV106" s="12" t="s">
        <v>81</v>
      </c>
      <c r="AW106" s="12" t="s">
        <v>35</v>
      </c>
      <c r="AX106" s="12" t="s">
        <v>79</v>
      </c>
      <c r="AY106" s="256" t="s">
        <v>156</v>
      </c>
    </row>
    <row r="107" s="1" customFormat="1" ht="16.5" customHeight="1">
      <c r="B107" s="46"/>
      <c r="C107" s="233" t="s">
        <v>174</v>
      </c>
      <c r="D107" s="233" t="s">
        <v>159</v>
      </c>
      <c r="E107" s="234" t="s">
        <v>398</v>
      </c>
      <c r="F107" s="235" t="s">
        <v>399</v>
      </c>
      <c r="G107" s="236" t="s">
        <v>351</v>
      </c>
      <c r="H107" s="237">
        <v>50</v>
      </c>
      <c r="I107" s="238"/>
      <c r="J107" s="239">
        <f>ROUND(I107*H107,2)</f>
        <v>0</v>
      </c>
      <c r="K107" s="235" t="s">
        <v>326</v>
      </c>
      <c r="L107" s="72"/>
      <c r="M107" s="240" t="s">
        <v>21</v>
      </c>
      <c r="N107" s="241" t="s">
        <v>42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164</v>
      </c>
      <c r="AT107" s="24" t="s">
        <v>159</v>
      </c>
      <c r="AU107" s="24" t="s">
        <v>81</v>
      </c>
      <c r="AY107" s="24" t="s">
        <v>156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79</v>
      </c>
      <c r="BK107" s="244">
        <f>ROUND(I107*H107,2)</f>
        <v>0</v>
      </c>
      <c r="BL107" s="24" t="s">
        <v>164</v>
      </c>
      <c r="BM107" s="24" t="s">
        <v>188</v>
      </c>
    </row>
    <row r="108" s="13" customFormat="1">
      <c r="B108" s="257"/>
      <c r="C108" s="258"/>
      <c r="D108" s="247" t="s">
        <v>165</v>
      </c>
      <c r="E108" s="259" t="s">
        <v>21</v>
      </c>
      <c r="F108" s="260" t="s">
        <v>1452</v>
      </c>
      <c r="G108" s="258"/>
      <c r="H108" s="259" t="s">
        <v>21</v>
      </c>
      <c r="I108" s="261"/>
      <c r="J108" s="258"/>
      <c r="K108" s="258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165</v>
      </c>
      <c r="AU108" s="266" t="s">
        <v>81</v>
      </c>
      <c r="AV108" s="13" t="s">
        <v>79</v>
      </c>
      <c r="AW108" s="13" t="s">
        <v>35</v>
      </c>
      <c r="AX108" s="13" t="s">
        <v>71</v>
      </c>
      <c r="AY108" s="266" t="s">
        <v>156</v>
      </c>
    </row>
    <row r="109" s="12" customFormat="1">
      <c r="B109" s="245"/>
      <c r="C109" s="246"/>
      <c r="D109" s="247" t="s">
        <v>165</v>
      </c>
      <c r="E109" s="248" t="s">
        <v>21</v>
      </c>
      <c r="F109" s="249" t="s">
        <v>1453</v>
      </c>
      <c r="G109" s="246"/>
      <c r="H109" s="250">
        <v>50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165</v>
      </c>
      <c r="AU109" s="256" t="s">
        <v>81</v>
      </c>
      <c r="AV109" s="12" t="s">
        <v>81</v>
      </c>
      <c r="AW109" s="12" t="s">
        <v>35</v>
      </c>
      <c r="AX109" s="12" t="s">
        <v>79</v>
      </c>
      <c r="AY109" s="256" t="s">
        <v>156</v>
      </c>
    </row>
    <row r="110" s="1" customFormat="1" ht="16.5" customHeight="1">
      <c r="B110" s="46"/>
      <c r="C110" s="233" t="s">
        <v>190</v>
      </c>
      <c r="D110" s="233" t="s">
        <v>159</v>
      </c>
      <c r="E110" s="234" t="s">
        <v>395</v>
      </c>
      <c r="F110" s="235" t="s">
        <v>396</v>
      </c>
      <c r="G110" s="236" t="s">
        <v>325</v>
      </c>
      <c r="H110" s="237">
        <v>209.47900000000001</v>
      </c>
      <c r="I110" s="238"/>
      <c r="J110" s="239">
        <f>ROUND(I110*H110,2)</f>
        <v>0</v>
      </c>
      <c r="K110" s="235" t="s">
        <v>326</v>
      </c>
      <c r="L110" s="72"/>
      <c r="M110" s="240" t="s">
        <v>21</v>
      </c>
      <c r="N110" s="241" t="s">
        <v>42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164</v>
      </c>
      <c r="AT110" s="24" t="s">
        <v>159</v>
      </c>
      <c r="AU110" s="24" t="s">
        <v>81</v>
      </c>
      <c r="AY110" s="24" t="s">
        <v>156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79</v>
      </c>
      <c r="BK110" s="244">
        <f>ROUND(I110*H110,2)</f>
        <v>0</v>
      </c>
      <c r="BL110" s="24" t="s">
        <v>164</v>
      </c>
      <c r="BM110" s="24" t="s">
        <v>193</v>
      </c>
    </row>
    <row r="111" s="13" customFormat="1">
      <c r="B111" s="257"/>
      <c r="C111" s="258"/>
      <c r="D111" s="247" t="s">
        <v>165</v>
      </c>
      <c r="E111" s="259" t="s">
        <v>21</v>
      </c>
      <c r="F111" s="260" t="s">
        <v>1454</v>
      </c>
      <c r="G111" s="258"/>
      <c r="H111" s="259" t="s">
        <v>21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AT111" s="266" t="s">
        <v>165</v>
      </c>
      <c r="AU111" s="266" t="s">
        <v>81</v>
      </c>
      <c r="AV111" s="13" t="s">
        <v>79</v>
      </c>
      <c r="AW111" s="13" t="s">
        <v>35</v>
      </c>
      <c r="AX111" s="13" t="s">
        <v>71</v>
      </c>
      <c r="AY111" s="266" t="s">
        <v>156</v>
      </c>
    </row>
    <row r="112" s="12" customFormat="1">
      <c r="B112" s="245"/>
      <c r="C112" s="246"/>
      <c r="D112" s="247" t="s">
        <v>165</v>
      </c>
      <c r="E112" s="248" t="s">
        <v>21</v>
      </c>
      <c r="F112" s="249" t="s">
        <v>1455</v>
      </c>
      <c r="G112" s="246"/>
      <c r="H112" s="250">
        <v>209.47900000000001</v>
      </c>
      <c r="I112" s="251"/>
      <c r="J112" s="246"/>
      <c r="K112" s="246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165</v>
      </c>
      <c r="AU112" s="256" t="s">
        <v>81</v>
      </c>
      <c r="AV112" s="12" t="s">
        <v>81</v>
      </c>
      <c r="AW112" s="12" t="s">
        <v>35</v>
      </c>
      <c r="AX112" s="12" t="s">
        <v>79</v>
      </c>
      <c r="AY112" s="256" t="s">
        <v>156</v>
      </c>
    </row>
    <row r="113" s="1" customFormat="1" ht="16.5" customHeight="1">
      <c r="B113" s="46"/>
      <c r="C113" s="233" t="s">
        <v>178</v>
      </c>
      <c r="D113" s="233" t="s">
        <v>159</v>
      </c>
      <c r="E113" s="234" t="s">
        <v>373</v>
      </c>
      <c r="F113" s="235" t="s">
        <v>374</v>
      </c>
      <c r="G113" s="236" t="s">
        <v>325</v>
      </c>
      <c r="H113" s="237">
        <v>21.521000000000001</v>
      </c>
      <c r="I113" s="238"/>
      <c r="J113" s="239">
        <f>ROUND(I113*H113,2)</f>
        <v>0</v>
      </c>
      <c r="K113" s="235" t="s">
        <v>326</v>
      </c>
      <c r="L113" s="72"/>
      <c r="M113" s="240" t="s">
        <v>21</v>
      </c>
      <c r="N113" s="241" t="s">
        <v>42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164</v>
      </c>
      <c r="AT113" s="24" t="s">
        <v>159</v>
      </c>
      <c r="AU113" s="24" t="s">
        <v>81</v>
      </c>
      <c r="AY113" s="24" t="s">
        <v>156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79</v>
      </c>
      <c r="BK113" s="244">
        <f>ROUND(I113*H113,2)</f>
        <v>0</v>
      </c>
      <c r="BL113" s="24" t="s">
        <v>164</v>
      </c>
      <c r="BM113" s="24" t="s">
        <v>197</v>
      </c>
    </row>
    <row r="114" s="13" customFormat="1">
      <c r="B114" s="257"/>
      <c r="C114" s="258"/>
      <c r="D114" s="247" t="s">
        <v>165</v>
      </c>
      <c r="E114" s="259" t="s">
        <v>21</v>
      </c>
      <c r="F114" s="260" t="s">
        <v>1456</v>
      </c>
      <c r="G114" s="258"/>
      <c r="H114" s="259" t="s">
        <v>21</v>
      </c>
      <c r="I114" s="261"/>
      <c r="J114" s="258"/>
      <c r="K114" s="258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165</v>
      </c>
      <c r="AU114" s="266" t="s">
        <v>81</v>
      </c>
      <c r="AV114" s="13" t="s">
        <v>79</v>
      </c>
      <c r="AW114" s="13" t="s">
        <v>35</v>
      </c>
      <c r="AX114" s="13" t="s">
        <v>71</v>
      </c>
      <c r="AY114" s="266" t="s">
        <v>156</v>
      </c>
    </row>
    <row r="115" s="12" customFormat="1">
      <c r="B115" s="245"/>
      <c r="C115" s="246"/>
      <c r="D115" s="247" t="s">
        <v>165</v>
      </c>
      <c r="E115" s="248" t="s">
        <v>21</v>
      </c>
      <c r="F115" s="249" t="s">
        <v>1457</v>
      </c>
      <c r="G115" s="246"/>
      <c r="H115" s="250">
        <v>21.521000000000001</v>
      </c>
      <c r="I115" s="251"/>
      <c r="J115" s="246"/>
      <c r="K115" s="246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165</v>
      </c>
      <c r="AU115" s="256" t="s">
        <v>81</v>
      </c>
      <c r="AV115" s="12" t="s">
        <v>81</v>
      </c>
      <c r="AW115" s="12" t="s">
        <v>35</v>
      </c>
      <c r="AX115" s="12" t="s">
        <v>79</v>
      </c>
      <c r="AY115" s="256" t="s">
        <v>156</v>
      </c>
    </row>
    <row r="116" s="1" customFormat="1" ht="25.5" customHeight="1">
      <c r="B116" s="46"/>
      <c r="C116" s="233" t="s">
        <v>199</v>
      </c>
      <c r="D116" s="233" t="s">
        <v>159</v>
      </c>
      <c r="E116" s="234" t="s">
        <v>377</v>
      </c>
      <c r="F116" s="235" t="s">
        <v>378</v>
      </c>
      <c r="G116" s="236" t="s">
        <v>325</v>
      </c>
      <c r="H116" s="237">
        <v>21.521000000000001</v>
      </c>
      <c r="I116" s="238"/>
      <c r="J116" s="239">
        <f>ROUND(I116*H116,2)</f>
        <v>0</v>
      </c>
      <c r="K116" s="235" t="s">
        <v>326</v>
      </c>
      <c r="L116" s="72"/>
      <c r="M116" s="240" t="s">
        <v>21</v>
      </c>
      <c r="N116" s="241" t="s">
        <v>42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164</v>
      </c>
      <c r="AT116" s="24" t="s">
        <v>159</v>
      </c>
      <c r="AU116" s="24" t="s">
        <v>81</v>
      </c>
      <c r="AY116" s="24" t="s">
        <v>156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79</v>
      </c>
      <c r="BK116" s="244">
        <f>ROUND(I116*H116,2)</f>
        <v>0</v>
      </c>
      <c r="BL116" s="24" t="s">
        <v>164</v>
      </c>
      <c r="BM116" s="24" t="s">
        <v>202</v>
      </c>
    </row>
    <row r="117" s="12" customFormat="1">
      <c r="B117" s="245"/>
      <c r="C117" s="246"/>
      <c r="D117" s="247" t="s">
        <v>165</v>
      </c>
      <c r="E117" s="248" t="s">
        <v>21</v>
      </c>
      <c r="F117" s="249" t="s">
        <v>1458</v>
      </c>
      <c r="G117" s="246"/>
      <c r="H117" s="250">
        <v>21.521000000000001</v>
      </c>
      <c r="I117" s="251"/>
      <c r="J117" s="246"/>
      <c r="K117" s="246"/>
      <c r="L117" s="252"/>
      <c r="M117" s="253"/>
      <c r="N117" s="254"/>
      <c r="O117" s="254"/>
      <c r="P117" s="254"/>
      <c r="Q117" s="254"/>
      <c r="R117" s="254"/>
      <c r="S117" s="254"/>
      <c r="T117" s="255"/>
      <c r="AT117" s="256" t="s">
        <v>165</v>
      </c>
      <c r="AU117" s="256" t="s">
        <v>81</v>
      </c>
      <c r="AV117" s="12" t="s">
        <v>81</v>
      </c>
      <c r="AW117" s="12" t="s">
        <v>35</v>
      </c>
      <c r="AX117" s="12" t="s">
        <v>79</v>
      </c>
      <c r="AY117" s="256" t="s">
        <v>156</v>
      </c>
    </row>
    <row r="118" s="1" customFormat="1" ht="16.5" customHeight="1">
      <c r="B118" s="46"/>
      <c r="C118" s="233" t="s">
        <v>182</v>
      </c>
      <c r="D118" s="233" t="s">
        <v>159</v>
      </c>
      <c r="E118" s="234" t="s">
        <v>404</v>
      </c>
      <c r="F118" s="235" t="s">
        <v>405</v>
      </c>
      <c r="G118" s="236" t="s">
        <v>389</v>
      </c>
      <c r="H118" s="237">
        <v>40.890000000000001</v>
      </c>
      <c r="I118" s="238"/>
      <c r="J118" s="239">
        <f>ROUND(I118*H118,2)</f>
        <v>0</v>
      </c>
      <c r="K118" s="235" t="s">
        <v>326</v>
      </c>
      <c r="L118" s="72"/>
      <c r="M118" s="240" t="s">
        <v>21</v>
      </c>
      <c r="N118" s="241" t="s">
        <v>42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164</v>
      </c>
      <c r="AT118" s="24" t="s">
        <v>159</v>
      </c>
      <c r="AU118" s="24" t="s">
        <v>81</v>
      </c>
      <c r="AY118" s="24" t="s">
        <v>156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79</v>
      </c>
      <c r="BK118" s="244">
        <f>ROUND(I118*H118,2)</f>
        <v>0</v>
      </c>
      <c r="BL118" s="24" t="s">
        <v>164</v>
      </c>
      <c r="BM118" s="24" t="s">
        <v>209</v>
      </c>
    </row>
    <row r="119" s="12" customFormat="1">
      <c r="B119" s="245"/>
      <c r="C119" s="246"/>
      <c r="D119" s="247" t="s">
        <v>165</v>
      </c>
      <c r="E119" s="248" t="s">
        <v>21</v>
      </c>
      <c r="F119" s="249" t="s">
        <v>1459</v>
      </c>
      <c r="G119" s="246"/>
      <c r="H119" s="250">
        <v>40.890000000000001</v>
      </c>
      <c r="I119" s="251"/>
      <c r="J119" s="246"/>
      <c r="K119" s="246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165</v>
      </c>
      <c r="AU119" s="256" t="s">
        <v>81</v>
      </c>
      <c r="AV119" s="12" t="s">
        <v>81</v>
      </c>
      <c r="AW119" s="12" t="s">
        <v>35</v>
      </c>
      <c r="AX119" s="12" t="s">
        <v>79</v>
      </c>
      <c r="AY119" s="256" t="s">
        <v>156</v>
      </c>
    </row>
    <row r="120" s="11" customFormat="1" ht="29.88" customHeight="1">
      <c r="B120" s="217"/>
      <c r="C120" s="218"/>
      <c r="D120" s="219" t="s">
        <v>70</v>
      </c>
      <c r="E120" s="231" t="s">
        <v>1460</v>
      </c>
      <c r="F120" s="231" t="s">
        <v>1461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SUM(P121:P163)</f>
        <v>0</v>
      </c>
      <c r="Q120" s="225"/>
      <c r="R120" s="226">
        <f>SUM(R121:R163)</f>
        <v>0</v>
      </c>
      <c r="S120" s="225"/>
      <c r="T120" s="227">
        <f>SUM(T121:T163)</f>
        <v>0</v>
      </c>
      <c r="AR120" s="228" t="s">
        <v>79</v>
      </c>
      <c r="AT120" s="229" t="s">
        <v>70</v>
      </c>
      <c r="AU120" s="229" t="s">
        <v>79</v>
      </c>
      <c r="AY120" s="228" t="s">
        <v>156</v>
      </c>
      <c r="BK120" s="230">
        <f>SUM(BK121:BK163)</f>
        <v>0</v>
      </c>
    </row>
    <row r="121" s="1" customFormat="1" ht="16.5" customHeight="1">
      <c r="B121" s="46"/>
      <c r="C121" s="233" t="s">
        <v>212</v>
      </c>
      <c r="D121" s="233" t="s">
        <v>159</v>
      </c>
      <c r="E121" s="234" t="s">
        <v>332</v>
      </c>
      <c r="F121" s="235" t="s">
        <v>333</v>
      </c>
      <c r="G121" s="236" t="s">
        <v>325</v>
      </c>
      <c r="H121" s="237">
        <v>14.91</v>
      </c>
      <c r="I121" s="238"/>
      <c r="J121" s="239">
        <f>ROUND(I121*H121,2)</f>
        <v>0</v>
      </c>
      <c r="K121" s="235" t="s">
        <v>326</v>
      </c>
      <c r="L121" s="72"/>
      <c r="M121" s="240" t="s">
        <v>21</v>
      </c>
      <c r="N121" s="241" t="s">
        <v>42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164</v>
      </c>
      <c r="AT121" s="24" t="s">
        <v>159</v>
      </c>
      <c r="AU121" s="24" t="s">
        <v>81</v>
      </c>
      <c r="AY121" s="24" t="s">
        <v>156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79</v>
      </c>
      <c r="BK121" s="244">
        <f>ROUND(I121*H121,2)</f>
        <v>0</v>
      </c>
      <c r="BL121" s="24" t="s">
        <v>164</v>
      </c>
      <c r="BM121" s="24" t="s">
        <v>215</v>
      </c>
    </row>
    <row r="122" s="13" customFormat="1">
      <c r="B122" s="257"/>
      <c r="C122" s="258"/>
      <c r="D122" s="247" t="s">
        <v>165</v>
      </c>
      <c r="E122" s="259" t="s">
        <v>21</v>
      </c>
      <c r="F122" s="260" t="s">
        <v>1462</v>
      </c>
      <c r="G122" s="258"/>
      <c r="H122" s="259" t="s">
        <v>21</v>
      </c>
      <c r="I122" s="261"/>
      <c r="J122" s="258"/>
      <c r="K122" s="258"/>
      <c r="L122" s="262"/>
      <c r="M122" s="263"/>
      <c r="N122" s="264"/>
      <c r="O122" s="264"/>
      <c r="P122" s="264"/>
      <c r="Q122" s="264"/>
      <c r="R122" s="264"/>
      <c r="S122" s="264"/>
      <c r="T122" s="265"/>
      <c r="AT122" s="266" t="s">
        <v>165</v>
      </c>
      <c r="AU122" s="266" t="s">
        <v>81</v>
      </c>
      <c r="AV122" s="13" t="s">
        <v>79</v>
      </c>
      <c r="AW122" s="13" t="s">
        <v>35</v>
      </c>
      <c r="AX122" s="13" t="s">
        <v>71</v>
      </c>
      <c r="AY122" s="266" t="s">
        <v>156</v>
      </c>
    </row>
    <row r="123" s="12" customFormat="1">
      <c r="B123" s="245"/>
      <c r="C123" s="246"/>
      <c r="D123" s="247" t="s">
        <v>165</v>
      </c>
      <c r="E123" s="248" t="s">
        <v>21</v>
      </c>
      <c r="F123" s="249" t="s">
        <v>1463</v>
      </c>
      <c r="G123" s="246"/>
      <c r="H123" s="250">
        <v>0.63</v>
      </c>
      <c r="I123" s="251"/>
      <c r="J123" s="246"/>
      <c r="K123" s="246"/>
      <c r="L123" s="252"/>
      <c r="M123" s="253"/>
      <c r="N123" s="254"/>
      <c r="O123" s="254"/>
      <c r="P123" s="254"/>
      <c r="Q123" s="254"/>
      <c r="R123" s="254"/>
      <c r="S123" s="254"/>
      <c r="T123" s="255"/>
      <c r="AT123" s="256" t="s">
        <v>165</v>
      </c>
      <c r="AU123" s="256" t="s">
        <v>81</v>
      </c>
      <c r="AV123" s="12" t="s">
        <v>81</v>
      </c>
      <c r="AW123" s="12" t="s">
        <v>35</v>
      </c>
      <c r="AX123" s="12" t="s">
        <v>71</v>
      </c>
      <c r="AY123" s="256" t="s">
        <v>156</v>
      </c>
    </row>
    <row r="124" s="12" customFormat="1">
      <c r="B124" s="245"/>
      <c r="C124" s="246"/>
      <c r="D124" s="247" t="s">
        <v>165</v>
      </c>
      <c r="E124" s="248" t="s">
        <v>21</v>
      </c>
      <c r="F124" s="249" t="s">
        <v>1464</v>
      </c>
      <c r="G124" s="246"/>
      <c r="H124" s="250">
        <v>0.63</v>
      </c>
      <c r="I124" s="251"/>
      <c r="J124" s="246"/>
      <c r="K124" s="246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165</v>
      </c>
      <c r="AU124" s="256" t="s">
        <v>81</v>
      </c>
      <c r="AV124" s="12" t="s">
        <v>81</v>
      </c>
      <c r="AW124" s="12" t="s">
        <v>35</v>
      </c>
      <c r="AX124" s="12" t="s">
        <v>71</v>
      </c>
      <c r="AY124" s="256" t="s">
        <v>156</v>
      </c>
    </row>
    <row r="125" s="12" customFormat="1">
      <c r="B125" s="245"/>
      <c r="C125" s="246"/>
      <c r="D125" s="247" t="s">
        <v>165</v>
      </c>
      <c r="E125" s="248" t="s">
        <v>21</v>
      </c>
      <c r="F125" s="249" t="s">
        <v>1465</v>
      </c>
      <c r="G125" s="246"/>
      <c r="H125" s="250">
        <v>3.1499999999999999</v>
      </c>
      <c r="I125" s="251"/>
      <c r="J125" s="246"/>
      <c r="K125" s="246"/>
      <c r="L125" s="252"/>
      <c r="M125" s="253"/>
      <c r="N125" s="254"/>
      <c r="O125" s="254"/>
      <c r="P125" s="254"/>
      <c r="Q125" s="254"/>
      <c r="R125" s="254"/>
      <c r="S125" s="254"/>
      <c r="T125" s="255"/>
      <c r="AT125" s="256" t="s">
        <v>165</v>
      </c>
      <c r="AU125" s="256" t="s">
        <v>81</v>
      </c>
      <c r="AV125" s="12" t="s">
        <v>81</v>
      </c>
      <c r="AW125" s="12" t="s">
        <v>35</v>
      </c>
      <c r="AX125" s="12" t="s">
        <v>71</v>
      </c>
      <c r="AY125" s="256" t="s">
        <v>156</v>
      </c>
    </row>
    <row r="126" s="12" customFormat="1">
      <c r="B126" s="245"/>
      <c r="C126" s="246"/>
      <c r="D126" s="247" t="s">
        <v>165</v>
      </c>
      <c r="E126" s="248" t="s">
        <v>21</v>
      </c>
      <c r="F126" s="249" t="s">
        <v>1466</v>
      </c>
      <c r="G126" s="246"/>
      <c r="H126" s="250">
        <v>10.5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165</v>
      </c>
      <c r="AU126" s="256" t="s">
        <v>81</v>
      </c>
      <c r="AV126" s="12" t="s">
        <v>81</v>
      </c>
      <c r="AW126" s="12" t="s">
        <v>35</v>
      </c>
      <c r="AX126" s="12" t="s">
        <v>71</v>
      </c>
      <c r="AY126" s="256" t="s">
        <v>156</v>
      </c>
    </row>
    <row r="127" s="1" customFormat="1" ht="25.5" customHeight="1">
      <c r="B127" s="46"/>
      <c r="C127" s="233" t="s">
        <v>188</v>
      </c>
      <c r="D127" s="233" t="s">
        <v>159</v>
      </c>
      <c r="E127" s="234" t="s">
        <v>1467</v>
      </c>
      <c r="F127" s="235" t="s">
        <v>1468</v>
      </c>
      <c r="G127" s="236" t="s">
        <v>325</v>
      </c>
      <c r="H127" s="237">
        <v>2.7999999999999998</v>
      </c>
      <c r="I127" s="238"/>
      <c r="J127" s="239">
        <f>ROUND(I127*H127,2)</f>
        <v>0</v>
      </c>
      <c r="K127" s="235" t="s">
        <v>326</v>
      </c>
      <c r="L127" s="72"/>
      <c r="M127" s="240" t="s">
        <v>21</v>
      </c>
      <c r="N127" s="241" t="s">
        <v>42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164</v>
      </c>
      <c r="AT127" s="24" t="s">
        <v>159</v>
      </c>
      <c r="AU127" s="24" t="s">
        <v>81</v>
      </c>
      <c r="AY127" s="24" t="s">
        <v>156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79</v>
      </c>
      <c r="BK127" s="244">
        <f>ROUND(I127*H127,2)</f>
        <v>0</v>
      </c>
      <c r="BL127" s="24" t="s">
        <v>164</v>
      </c>
      <c r="BM127" s="24" t="s">
        <v>225</v>
      </c>
    </row>
    <row r="128" s="13" customFormat="1">
      <c r="B128" s="257"/>
      <c r="C128" s="258"/>
      <c r="D128" s="247" t="s">
        <v>165</v>
      </c>
      <c r="E128" s="259" t="s">
        <v>21</v>
      </c>
      <c r="F128" s="260" t="s">
        <v>1469</v>
      </c>
      <c r="G128" s="258"/>
      <c r="H128" s="259" t="s">
        <v>21</v>
      </c>
      <c r="I128" s="261"/>
      <c r="J128" s="258"/>
      <c r="K128" s="258"/>
      <c r="L128" s="262"/>
      <c r="M128" s="263"/>
      <c r="N128" s="264"/>
      <c r="O128" s="264"/>
      <c r="P128" s="264"/>
      <c r="Q128" s="264"/>
      <c r="R128" s="264"/>
      <c r="S128" s="264"/>
      <c r="T128" s="265"/>
      <c r="AT128" s="266" t="s">
        <v>165</v>
      </c>
      <c r="AU128" s="266" t="s">
        <v>81</v>
      </c>
      <c r="AV128" s="13" t="s">
        <v>79</v>
      </c>
      <c r="AW128" s="13" t="s">
        <v>35</v>
      </c>
      <c r="AX128" s="13" t="s">
        <v>71</v>
      </c>
      <c r="AY128" s="266" t="s">
        <v>156</v>
      </c>
    </row>
    <row r="129" s="12" customFormat="1">
      <c r="B129" s="245"/>
      <c r="C129" s="246"/>
      <c r="D129" s="247" t="s">
        <v>165</v>
      </c>
      <c r="E129" s="248" t="s">
        <v>21</v>
      </c>
      <c r="F129" s="249" t="s">
        <v>1470</v>
      </c>
      <c r="G129" s="246"/>
      <c r="H129" s="250">
        <v>1.6000000000000001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165</v>
      </c>
      <c r="AU129" s="256" t="s">
        <v>81</v>
      </c>
      <c r="AV129" s="12" t="s">
        <v>81</v>
      </c>
      <c r="AW129" s="12" t="s">
        <v>35</v>
      </c>
      <c r="AX129" s="12" t="s">
        <v>71</v>
      </c>
      <c r="AY129" s="256" t="s">
        <v>156</v>
      </c>
    </row>
    <row r="130" s="13" customFormat="1">
      <c r="B130" s="257"/>
      <c r="C130" s="258"/>
      <c r="D130" s="247" t="s">
        <v>165</v>
      </c>
      <c r="E130" s="259" t="s">
        <v>21</v>
      </c>
      <c r="F130" s="260" t="s">
        <v>1471</v>
      </c>
      <c r="G130" s="258"/>
      <c r="H130" s="259" t="s">
        <v>21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AT130" s="266" t="s">
        <v>165</v>
      </c>
      <c r="AU130" s="266" t="s">
        <v>81</v>
      </c>
      <c r="AV130" s="13" t="s">
        <v>79</v>
      </c>
      <c r="AW130" s="13" t="s">
        <v>35</v>
      </c>
      <c r="AX130" s="13" t="s">
        <v>71</v>
      </c>
      <c r="AY130" s="266" t="s">
        <v>156</v>
      </c>
    </row>
    <row r="131" s="12" customFormat="1">
      <c r="B131" s="245"/>
      <c r="C131" s="246"/>
      <c r="D131" s="247" t="s">
        <v>165</v>
      </c>
      <c r="E131" s="248" t="s">
        <v>21</v>
      </c>
      <c r="F131" s="249" t="s">
        <v>1472</v>
      </c>
      <c r="G131" s="246"/>
      <c r="H131" s="250">
        <v>0.40000000000000002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165</v>
      </c>
      <c r="AU131" s="256" t="s">
        <v>81</v>
      </c>
      <c r="AV131" s="12" t="s">
        <v>81</v>
      </c>
      <c r="AW131" s="12" t="s">
        <v>35</v>
      </c>
      <c r="AX131" s="12" t="s">
        <v>71</v>
      </c>
      <c r="AY131" s="256" t="s">
        <v>156</v>
      </c>
    </row>
    <row r="132" s="13" customFormat="1">
      <c r="B132" s="257"/>
      <c r="C132" s="258"/>
      <c r="D132" s="247" t="s">
        <v>165</v>
      </c>
      <c r="E132" s="259" t="s">
        <v>21</v>
      </c>
      <c r="F132" s="260" t="s">
        <v>1473</v>
      </c>
      <c r="G132" s="258"/>
      <c r="H132" s="259" t="s">
        <v>21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165</v>
      </c>
      <c r="AU132" s="266" t="s">
        <v>81</v>
      </c>
      <c r="AV132" s="13" t="s">
        <v>79</v>
      </c>
      <c r="AW132" s="13" t="s">
        <v>35</v>
      </c>
      <c r="AX132" s="13" t="s">
        <v>71</v>
      </c>
      <c r="AY132" s="266" t="s">
        <v>156</v>
      </c>
    </row>
    <row r="133" s="12" customFormat="1">
      <c r="B133" s="245"/>
      <c r="C133" s="246"/>
      <c r="D133" s="247" t="s">
        <v>165</v>
      </c>
      <c r="E133" s="248" t="s">
        <v>21</v>
      </c>
      <c r="F133" s="249" t="s">
        <v>1474</v>
      </c>
      <c r="G133" s="246"/>
      <c r="H133" s="250">
        <v>0.80000000000000004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165</v>
      </c>
      <c r="AU133" s="256" t="s">
        <v>81</v>
      </c>
      <c r="AV133" s="12" t="s">
        <v>81</v>
      </c>
      <c r="AW133" s="12" t="s">
        <v>35</v>
      </c>
      <c r="AX133" s="12" t="s">
        <v>71</v>
      </c>
      <c r="AY133" s="256" t="s">
        <v>156</v>
      </c>
    </row>
    <row r="134" s="1" customFormat="1" ht="16.5" customHeight="1">
      <c r="B134" s="46"/>
      <c r="C134" s="233" t="s">
        <v>226</v>
      </c>
      <c r="D134" s="233" t="s">
        <v>159</v>
      </c>
      <c r="E134" s="234" t="s">
        <v>356</v>
      </c>
      <c r="F134" s="235" t="s">
        <v>357</v>
      </c>
      <c r="G134" s="236" t="s">
        <v>325</v>
      </c>
      <c r="H134" s="237">
        <v>21.300000000000001</v>
      </c>
      <c r="I134" s="238"/>
      <c r="J134" s="239">
        <f>ROUND(I134*H134,2)</f>
        <v>0</v>
      </c>
      <c r="K134" s="235" t="s">
        <v>326</v>
      </c>
      <c r="L134" s="72"/>
      <c r="M134" s="240" t="s">
        <v>21</v>
      </c>
      <c r="N134" s="241" t="s">
        <v>42</v>
      </c>
      <c r="O134" s="47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AR134" s="24" t="s">
        <v>164</v>
      </c>
      <c r="AT134" s="24" t="s">
        <v>159</v>
      </c>
      <c r="AU134" s="24" t="s">
        <v>81</v>
      </c>
      <c r="AY134" s="24" t="s">
        <v>156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79</v>
      </c>
      <c r="BK134" s="244">
        <f>ROUND(I134*H134,2)</f>
        <v>0</v>
      </c>
      <c r="BL134" s="24" t="s">
        <v>164</v>
      </c>
      <c r="BM134" s="24" t="s">
        <v>229</v>
      </c>
    </row>
    <row r="135" s="13" customFormat="1">
      <c r="B135" s="257"/>
      <c r="C135" s="258"/>
      <c r="D135" s="247" t="s">
        <v>165</v>
      </c>
      <c r="E135" s="259" t="s">
        <v>21</v>
      </c>
      <c r="F135" s="260" t="s">
        <v>1475</v>
      </c>
      <c r="G135" s="258"/>
      <c r="H135" s="259" t="s">
        <v>21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165</v>
      </c>
      <c r="AU135" s="266" t="s">
        <v>81</v>
      </c>
      <c r="AV135" s="13" t="s">
        <v>79</v>
      </c>
      <c r="AW135" s="13" t="s">
        <v>35</v>
      </c>
      <c r="AX135" s="13" t="s">
        <v>71</v>
      </c>
      <c r="AY135" s="266" t="s">
        <v>156</v>
      </c>
    </row>
    <row r="136" s="12" customFormat="1">
      <c r="B136" s="245"/>
      <c r="C136" s="246"/>
      <c r="D136" s="247" t="s">
        <v>165</v>
      </c>
      <c r="E136" s="248" t="s">
        <v>21</v>
      </c>
      <c r="F136" s="249" t="s">
        <v>1476</v>
      </c>
      <c r="G136" s="246"/>
      <c r="H136" s="250">
        <v>39.299999999999997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165</v>
      </c>
      <c r="AU136" s="256" t="s">
        <v>81</v>
      </c>
      <c r="AV136" s="12" t="s">
        <v>81</v>
      </c>
      <c r="AW136" s="12" t="s">
        <v>35</v>
      </c>
      <c r="AX136" s="12" t="s">
        <v>71</v>
      </c>
      <c r="AY136" s="256" t="s">
        <v>156</v>
      </c>
    </row>
    <row r="137" s="13" customFormat="1">
      <c r="B137" s="257"/>
      <c r="C137" s="258"/>
      <c r="D137" s="247" t="s">
        <v>165</v>
      </c>
      <c r="E137" s="259" t="s">
        <v>21</v>
      </c>
      <c r="F137" s="260" t="s">
        <v>1477</v>
      </c>
      <c r="G137" s="258"/>
      <c r="H137" s="259" t="s">
        <v>21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AT137" s="266" t="s">
        <v>165</v>
      </c>
      <c r="AU137" s="266" t="s">
        <v>81</v>
      </c>
      <c r="AV137" s="13" t="s">
        <v>79</v>
      </c>
      <c r="AW137" s="13" t="s">
        <v>35</v>
      </c>
      <c r="AX137" s="13" t="s">
        <v>71</v>
      </c>
      <c r="AY137" s="266" t="s">
        <v>156</v>
      </c>
    </row>
    <row r="138" s="12" customFormat="1">
      <c r="B138" s="245"/>
      <c r="C138" s="246"/>
      <c r="D138" s="247" t="s">
        <v>165</v>
      </c>
      <c r="E138" s="248" t="s">
        <v>21</v>
      </c>
      <c r="F138" s="249" t="s">
        <v>1478</v>
      </c>
      <c r="G138" s="246"/>
      <c r="H138" s="250">
        <v>-15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165</v>
      </c>
      <c r="AU138" s="256" t="s">
        <v>81</v>
      </c>
      <c r="AV138" s="12" t="s">
        <v>81</v>
      </c>
      <c r="AW138" s="12" t="s">
        <v>35</v>
      </c>
      <c r="AX138" s="12" t="s">
        <v>71</v>
      </c>
      <c r="AY138" s="256" t="s">
        <v>156</v>
      </c>
    </row>
    <row r="139" s="13" customFormat="1">
      <c r="B139" s="257"/>
      <c r="C139" s="258"/>
      <c r="D139" s="247" t="s">
        <v>165</v>
      </c>
      <c r="E139" s="259" t="s">
        <v>21</v>
      </c>
      <c r="F139" s="260" t="s">
        <v>1479</v>
      </c>
      <c r="G139" s="258"/>
      <c r="H139" s="259" t="s">
        <v>21</v>
      </c>
      <c r="I139" s="261"/>
      <c r="J139" s="258"/>
      <c r="K139" s="258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165</v>
      </c>
      <c r="AU139" s="266" t="s">
        <v>81</v>
      </c>
      <c r="AV139" s="13" t="s">
        <v>79</v>
      </c>
      <c r="AW139" s="13" t="s">
        <v>35</v>
      </c>
      <c r="AX139" s="13" t="s">
        <v>71</v>
      </c>
      <c r="AY139" s="266" t="s">
        <v>156</v>
      </c>
    </row>
    <row r="140" s="12" customFormat="1">
      <c r="B140" s="245"/>
      <c r="C140" s="246"/>
      <c r="D140" s="247" t="s">
        <v>165</v>
      </c>
      <c r="E140" s="248" t="s">
        <v>21</v>
      </c>
      <c r="F140" s="249" t="s">
        <v>1480</v>
      </c>
      <c r="G140" s="246"/>
      <c r="H140" s="250">
        <v>-3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165</v>
      </c>
      <c r="AU140" s="256" t="s">
        <v>81</v>
      </c>
      <c r="AV140" s="12" t="s">
        <v>81</v>
      </c>
      <c r="AW140" s="12" t="s">
        <v>35</v>
      </c>
      <c r="AX140" s="12" t="s">
        <v>71</v>
      </c>
      <c r="AY140" s="256" t="s">
        <v>156</v>
      </c>
    </row>
    <row r="141" s="1" customFormat="1" ht="25.5" customHeight="1">
      <c r="B141" s="46"/>
      <c r="C141" s="233" t="s">
        <v>193</v>
      </c>
      <c r="D141" s="233" t="s">
        <v>159</v>
      </c>
      <c r="E141" s="234" t="s">
        <v>1481</v>
      </c>
      <c r="F141" s="235" t="s">
        <v>1482</v>
      </c>
      <c r="G141" s="236" t="s">
        <v>325</v>
      </c>
      <c r="H141" s="237">
        <v>11.25</v>
      </c>
      <c r="I141" s="238"/>
      <c r="J141" s="239">
        <f>ROUND(I141*H141,2)</f>
        <v>0</v>
      </c>
      <c r="K141" s="235" t="s">
        <v>326</v>
      </c>
      <c r="L141" s="72"/>
      <c r="M141" s="240" t="s">
        <v>21</v>
      </c>
      <c r="N141" s="241" t="s">
        <v>42</v>
      </c>
      <c r="O141" s="47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AR141" s="24" t="s">
        <v>164</v>
      </c>
      <c r="AT141" s="24" t="s">
        <v>159</v>
      </c>
      <c r="AU141" s="24" t="s">
        <v>81</v>
      </c>
      <c r="AY141" s="24" t="s">
        <v>156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79</v>
      </c>
      <c r="BK141" s="244">
        <f>ROUND(I141*H141,2)</f>
        <v>0</v>
      </c>
      <c r="BL141" s="24" t="s">
        <v>164</v>
      </c>
      <c r="BM141" s="24" t="s">
        <v>232</v>
      </c>
    </row>
    <row r="142" s="13" customFormat="1">
      <c r="B142" s="257"/>
      <c r="C142" s="258"/>
      <c r="D142" s="247" t="s">
        <v>165</v>
      </c>
      <c r="E142" s="259" t="s">
        <v>21</v>
      </c>
      <c r="F142" s="260" t="s">
        <v>1475</v>
      </c>
      <c r="G142" s="258"/>
      <c r="H142" s="259" t="s">
        <v>21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AT142" s="266" t="s">
        <v>165</v>
      </c>
      <c r="AU142" s="266" t="s">
        <v>81</v>
      </c>
      <c r="AV142" s="13" t="s">
        <v>79</v>
      </c>
      <c r="AW142" s="13" t="s">
        <v>35</v>
      </c>
      <c r="AX142" s="13" t="s">
        <v>71</v>
      </c>
      <c r="AY142" s="266" t="s">
        <v>156</v>
      </c>
    </row>
    <row r="143" s="13" customFormat="1">
      <c r="B143" s="257"/>
      <c r="C143" s="258"/>
      <c r="D143" s="247" t="s">
        <v>165</v>
      </c>
      <c r="E143" s="259" t="s">
        <v>21</v>
      </c>
      <c r="F143" s="260" t="s">
        <v>1483</v>
      </c>
      <c r="G143" s="258"/>
      <c r="H143" s="259" t="s">
        <v>21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AT143" s="266" t="s">
        <v>165</v>
      </c>
      <c r="AU143" s="266" t="s">
        <v>81</v>
      </c>
      <c r="AV143" s="13" t="s">
        <v>79</v>
      </c>
      <c r="AW143" s="13" t="s">
        <v>35</v>
      </c>
      <c r="AX143" s="13" t="s">
        <v>71</v>
      </c>
      <c r="AY143" s="266" t="s">
        <v>156</v>
      </c>
    </row>
    <row r="144" s="12" customFormat="1">
      <c r="B144" s="245"/>
      <c r="C144" s="246"/>
      <c r="D144" s="247" t="s">
        <v>165</v>
      </c>
      <c r="E144" s="248" t="s">
        <v>21</v>
      </c>
      <c r="F144" s="249" t="s">
        <v>1484</v>
      </c>
      <c r="G144" s="246"/>
      <c r="H144" s="250">
        <v>11.25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165</v>
      </c>
      <c r="AU144" s="256" t="s">
        <v>81</v>
      </c>
      <c r="AV144" s="12" t="s">
        <v>81</v>
      </c>
      <c r="AW144" s="12" t="s">
        <v>35</v>
      </c>
      <c r="AX144" s="12" t="s">
        <v>79</v>
      </c>
      <c r="AY144" s="256" t="s">
        <v>156</v>
      </c>
    </row>
    <row r="145" s="1" customFormat="1" ht="16.5" customHeight="1">
      <c r="B145" s="46"/>
      <c r="C145" s="233" t="s">
        <v>10</v>
      </c>
      <c r="D145" s="233" t="s">
        <v>159</v>
      </c>
      <c r="E145" s="234" t="s">
        <v>369</v>
      </c>
      <c r="F145" s="235" t="s">
        <v>370</v>
      </c>
      <c r="G145" s="236" t="s">
        <v>325</v>
      </c>
      <c r="H145" s="237">
        <v>63</v>
      </c>
      <c r="I145" s="238"/>
      <c r="J145" s="239">
        <f>ROUND(I145*H145,2)</f>
        <v>0</v>
      </c>
      <c r="K145" s="235" t="s">
        <v>326</v>
      </c>
      <c r="L145" s="72"/>
      <c r="M145" s="240" t="s">
        <v>21</v>
      </c>
      <c r="N145" s="241" t="s">
        <v>42</v>
      </c>
      <c r="O145" s="47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AR145" s="24" t="s">
        <v>164</v>
      </c>
      <c r="AT145" s="24" t="s">
        <v>159</v>
      </c>
      <c r="AU145" s="24" t="s">
        <v>81</v>
      </c>
      <c r="AY145" s="24" t="s">
        <v>156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24" t="s">
        <v>79</v>
      </c>
      <c r="BK145" s="244">
        <f>ROUND(I145*H145,2)</f>
        <v>0</v>
      </c>
      <c r="BL145" s="24" t="s">
        <v>164</v>
      </c>
      <c r="BM145" s="24" t="s">
        <v>235</v>
      </c>
    </row>
    <row r="146" s="13" customFormat="1">
      <c r="B146" s="257"/>
      <c r="C146" s="258"/>
      <c r="D146" s="247" t="s">
        <v>165</v>
      </c>
      <c r="E146" s="259" t="s">
        <v>21</v>
      </c>
      <c r="F146" s="260" t="s">
        <v>1485</v>
      </c>
      <c r="G146" s="258"/>
      <c r="H146" s="259" t="s">
        <v>21</v>
      </c>
      <c r="I146" s="261"/>
      <c r="J146" s="258"/>
      <c r="K146" s="258"/>
      <c r="L146" s="262"/>
      <c r="M146" s="263"/>
      <c r="N146" s="264"/>
      <c r="O146" s="264"/>
      <c r="P146" s="264"/>
      <c r="Q146" s="264"/>
      <c r="R146" s="264"/>
      <c r="S146" s="264"/>
      <c r="T146" s="265"/>
      <c r="AT146" s="266" t="s">
        <v>165</v>
      </c>
      <c r="AU146" s="266" t="s">
        <v>81</v>
      </c>
      <c r="AV146" s="13" t="s">
        <v>79</v>
      </c>
      <c r="AW146" s="13" t="s">
        <v>35</v>
      </c>
      <c r="AX146" s="13" t="s">
        <v>71</v>
      </c>
      <c r="AY146" s="266" t="s">
        <v>156</v>
      </c>
    </row>
    <row r="147" s="12" customFormat="1">
      <c r="B147" s="245"/>
      <c r="C147" s="246"/>
      <c r="D147" s="247" t="s">
        <v>165</v>
      </c>
      <c r="E147" s="248" t="s">
        <v>21</v>
      </c>
      <c r="F147" s="249" t="s">
        <v>1486</v>
      </c>
      <c r="G147" s="246"/>
      <c r="H147" s="250">
        <v>63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165</v>
      </c>
      <c r="AU147" s="256" t="s">
        <v>81</v>
      </c>
      <c r="AV147" s="12" t="s">
        <v>81</v>
      </c>
      <c r="AW147" s="12" t="s">
        <v>35</v>
      </c>
      <c r="AX147" s="12" t="s">
        <v>79</v>
      </c>
      <c r="AY147" s="256" t="s">
        <v>156</v>
      </c>
    </row>
    <row r="148" s="1" customFormat="1" ht="16.5" customHeight="1">
      <c r="B148" s="46"/>
      <c r="C148" s="233" t="s">
        <v>197</v>
      </c>
      <c r="D148" s="233" t="s">
        <v>159</v>
      </c>
      <c r="E148" s="234" t="s">
        <v>379</v>
      </c>
      <c r="F148" s="235" t="s">
        <v>380</v>
      </c>
      <c r="G148" s="236" t="s">
        <v>325</v>
      </c>
      <c r="H148" s="237">
        <v>113.26000000000001</v>
      </c>
      <c r="I148" s="238"/>
      <c r="J148" s="239">
        <f>ROUND(I148*H148,2)</f>
        <v>0</v>
      </c>
      <c r="K148" s="235" t="s">
        <v>326</v>
      </c>
      <c r="L148" s="72"/>
      <c r="M148" s="240" t="s">
        <v>21</v>
      </c>
      <c r="N148" s="241" t="s">
        <v>42</v>
      </c>
      <c r="O148" s="47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AR148" s="24" t="s">
        <v>164</v>
      </c>
      <c r="AT148" s="24" t="s">
        <v>159</v>
      </c>
      <c r="AU148" s="24" t="s">
        <v>81</v>
      </c>
      <c r="AY148" s="24" t="s">
        <v>156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79</v>
      </c>
      <c r="BK148" s="244">
        <f>ROUND(I148*H148,2)</f>
        <v>0</v>
      </c>
      <c r="BL148" s="24" t="s">
        <v>164</v>
      </c>
      <c r="BM148" s="24" t="s">
        <v>241</v>
      </c>
    </row>
    <row r="149" s="13" customFormat="1">
      <c r="B149" s="257"/>
      <c r="C149" s="258"/>
      <c r="D149" s="247" t="s">
        <v>165</v>
      </c>
      <c r="E149" s="259" t="s">
        <v>21</v>
      </c>
      <c r="F149" s="260" t="s">
        <v>1487</v>
      </c>
      <c r="G149" s="258"/>
      <c r="H149" s="259" t="s">
        <v>21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AT149" s="266" t="s">
        <v>165</v>
      </c>
      <c r="AU149" s="266" t="s">
        <v>81</v>
      </c>
      <c r="AV149" s="13" t="s">
        <v>79</v>
      </c>
      <c r="AW149" s="13" t="s">
        <v>35</v>
      </c>
      <c r="AX149" s="13" t="s">
        <v>71</v>
      </c>
      <c r="AY149" s="266" t="s">
        <v>156</v>
      </c>
    </row>
    <row r="150" s="12" customFormat="1">
      <c r="B150" s="245"/>
      <c r="C150" s="246"/>
      <c r="D150" s="247" t="s">
        <v>165</v>
      </c>
      <c r="E150" s="248" t="s">
        <v>21</v>
      </c>
      <c r="F150" s="249" t="s">
        <v>1488</v>
      </c>
      <c r="G150" s="246"/>
      <c r="H150" s="250">
        <v>50.259999999999998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165</v>
      </c>
      <c r="AU150" s="256" t="s">
        <v>81</v>
      </c>
      <c r="AV150" s="12" t="s">
        <v>81</v>
      </c>
      <c r="AW150" s="12" t="s">
        <v>35</v>
      </c>
      <c r="AX150" s="12" t="s">
        <v>71</v>
      </c>
      <c r="AY150" s="256" t="s">
        <v>156</v>
      </c>
    </row>
    <row r="151" s="13" customFormat="1">
      <c r="B151" s="257"/>
      <c r="C151" s="258"/>
      <c r="D151" s="247" t="s">
        <v>165</v>
      </c>
      <c r="E151" s="259" t="s">
        <v>21</v>
      </c>
      <c r="F151" s="260" t="s">
        <v>1489</v>
      </c>
      <c r="G151" s="258"/>
      <c r="H151" s="259" t="s">
        <v>21</v>
      </c>
      <c r="I151" s="261"/>
      <c r="J151" s="258"/>
      <c r="K151" s="258"/>
      <c r="L151" s="262"/>
      <c r="M151" s="263"/>
      <c r="N151" s="264"/>
      <c r="O151" s="264"/>
      <c r="P151" s="264"/>
      <c r="Q151" s="264"/>
      <c r="R151" s="264"/>
      <c r="S151" s="264"/>
      <c r="T151" s="265"/>
      <c r="AT151" s="266" t="s">
        <v>165</v>
      </c>
      <c r="AU151" s="266" t="s">
        <v>81</v>
      </c>
      <c r="AV151" s="13" t="s">
        <v>79</v>
      </c>
      <c r="AW151" s="13" t="s">
        <v>35</v>
      </c>
      <c r="AX151" s="13" t="s">
        <v>71</v>
      </c>
      <c r="AY151" s="266" t="s">
        <v>156</v>
      </c>
    </row>
    <row r="152" s="12" customFormat="1">
      <c r="B152" s="245"/>
      <c r="C152" s="246"/>
      <c r="D152" s="247" t="s">
        <v>165</v>
      </c>
      <c r="E152" s="248" t="s">
        <v>21</v>
      </c>
      <c r="F152" s="249" t="s">
        <v>1486</v>
      </c>
      <c r="G152" s="246"/>
      <c r="H152" s="250">
        <v>63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165</v>
      </c>
      <c r="AU152" s="256" t="s">
        <v>81</v>
      </c>
      <c r="AV152" s="12" t="s">
        <v>81</v>
      </c>
      <c r="AW152" s="12" t="s">
        <v>35</v>
      </c>
      <c r="AX152" s="12" t="s">
        <v>71</v>
      </c>
      <c r="AY152" s="256" t="s">
        <v>156</v>
      </c>
    </row>
    <row r="153" s="1" customFormat="1" ht="16.5" customHeight="1">
      <c r="B153" s="46"/>
      <c r="C153" s="233" t="s">
        <v>238</v>
      </c>
      <c r="D153" s="233" t="s">
        <v>159</v>
      </c>
      <c r="E153" s="234" t="s">
        <v>398</v>
      </c>
      <c r="F153" s="235" t="s">
        <v>399</v>
      </c>
      <c r="G153" s="236" t="s">
        <v>351</v>
      </c>
      <c r="H153" s="237">
        <v>42.600000000000001</v>
      </c>
      <c r="I153" s="238"/>
      <c r="J153" s="239">
        <f>ROUND(I153*H153,2)</f>
        <v>0</v>
      </c>
      <c r="K153" s="235" t="s">
        <v>326</v>
      </c>
      <c r="L153" s="72"/>
      <c r="M153" s="240" t="s">
        <v>21</v>
      </c>
      <c r="N153" s="241" t="s">
        <v>42</v>
      </c>
      <c r="O153" s="47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AR153" s="24" t="s">
        <v>164</v>
      </c>
      <c r="AT153" s="24" t="s">
        <v>159</v>
      </c>
      <c r="AU153" s="24" t="s">
        <v>81</v>
      </c>
      <c r="AY153" s="24" t="s">
        <v>156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24" t="s">
        <v>79</v>
      </c>
      <c r="BK153" s="244">
        <f>ROUND(I153*H153,2)</f>
        <v>0</v>
      </c>
      <c r="BL153" s="24" t="s">
        <v>164</v>
      </c>
      <c r="BM153" s="24" t="s">
        <v>246</v>
      </c>
    </row>
    <row r="154" s="13" customFormat="1">
      <c r="B154" s="257"/>
      <c r="C154" s="258"/>
      <c r="D154" s="247" t="s">
        <v>165</v>
      </c>
      <c r="E154" s="259" t="s">
        <v>21</v>
      </c>
      <c r="F154" s="260" t="s">
        <v>1490</v>
      </c>
      <c r="G154" s="258"/>
      <c r="H154" s="259" t="s">
        <v>21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AT154" s="266" t="s">
        <v>165</v>
      </c>
      <c r="AU154" s="266" t="s">
        <v>81</v>
      </c>
      <c r="AV154" s="13" t="s">
        <v>79</v>
      </c>
      <c r="AW154" s="13" t="s">
        <v>35</v>
      </c>
      <c r="AX154" s="13" t="s">
        <v>71</v>
      </c>
      <c r="AY154" s="266" t="s">
        <v>156</v>
      </c>
    </row>
    <row r="155" s="12" customFormat="1">
      <c r="B155" s="245"/>
      <c r="C155" s="246"/>
      <c r="D155" s="247" t="s">
        <v>165</v>
      </c>
      <c r="E155" s="248" t="s">
        <v>21</v>
      </c>
      <c r="F155" s="249" t="s">
        <v>1491</v>
      </c>
      <c r="G155" s="246"/>
      <c r="H155" s="250">
        <v>42.600000000000001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165</v>
      </c>
      <c r="AU155" s="256" t="s">
        <v>81</v>
      </c>
      <c r="AV155" s="12" t="s">
        <v>81</v>
      </c>
      <c r="AW155" s="12" t="s">
        <v>35</v>
      </c>
      <c r="AX155" s="12" t="s">
        <v>79</v>
      </c>
      <c r="AY155" s="256" t="s">
        <v>156</v>
      </c>
    </row>
    <row r="156" s="1" customFormat="1" ht="16.5" customHeight="1">
      <c r="B156" s="46"/>
      <c r="C156" s="233" t="s">
        <v>202</v>
      </c>
      <c r="D156" s="233" t="s">
        <v>159</v>
      </c>
      <c r="E156" s="234" t="s">
        <v>373</v>
      </c>
      <c r="F156" s="235" t="s">
        <v>374</v>
      </c>
      <c r="G156" s="236" t="s">
        <v>325</v>
      </c>
      <c r="H156" s="237">
        <v>50.259999999999998</v>
      </c>
      <c r="I156" s="238"/>
      <c r="J156" s="239">
        <f>ROUND(I156*H156,2)</f>
        <v>0</v>
      </c>
      <c r="K156" s="235" t="s">
        <v>326</v>
      </c>
      <c r="L156" s="72"/>
      <c r="M156" s="240" t="s">
        <v>21</v>
      </c>
      <c r="N156" s="241" t="s">
        <v>42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164</v>
      </c>
      <c r="AT156" s="24" t="s">
        <v>159</v>
      </c>
      <c r="AU156" s="24" t="s">
        <v>81</v>
      </c>
      <c r="AY156" s="24" t="s">
        <v>156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79</v>
      </c>
      <c r="BK156" s="244">
        <f>ROUND(I156*H156,2)</f>
        <v>0</v>
      </c>
      <c r="BL156" s="24" t="s">
        <v>164</v>
      </c>
      <c r="BM156" s="24" t="s">
        <v>250</v>
      </c>
    </row>
    <row r="157" s="13" customFormat="1">
      <c r="B157" s="257"/>
      <c r="C157" s="258"/>
      <c r="D157" s="247" t="s">
        <v>165</v>
      </c>
      <c r="E157" s="259" t="s">
        <v>21</v>
      </c>
      <c r="F157" s="260" t="s">
        <v>1456</v>
      </c>
      <c r="G157" s="258"/>
      <c r="H157" s="259" t="s">
        <v>21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AT157" s="266" t="s">
        <v>165</v>
      </c>
      <c r="AU157" s="266" t="s">
        <v>81</v>
      </c>
      <c r="AV157" s="13" t="s">
        <v>79</v>
      </c>
      <c r="AW157" s="13" t="s">
        <v>35</v>
      </c>
      <c r="AX157" s="13" t="s">
        <v>71</v>
      </c>
      <c r="AY157" s="266" t="s">
        <v>156</v>
      </c>
    </row>
    <row r="158" s="12" customFormat="1">
      <c r="B158" s="245"/>
      <c r="C158" s="246"/>
      <c r="D158" s="247" t="s">
        <v>165</v>
      </c>
      <c r="E158" s="248" t="s">
        <v>21</v>
      </c>
      <c r="F158" s="249" t="s">
        <v>1488</v>
      </c>
      <c r="G158" s="246"/>
      <c r="H158" s="250">
        <v>50.259999999999998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165</v>
      </c>
      <c r="AU158" s="256" t="s">
        <v>81</v>
      </c>
      <c r="AV158" s="12" t="s">
        <v>81</v>
      </c>
      <c r="AW158" s="12" t="s">
        <v>35</v>
      </c>
      <c r="AX158" s="12" t="s">
        <v>79</v>
      </c>
      <c r="AY158" s="256" t="s">
        <v>156</v>
      </c>
    </row>
    <row r="159" s="1" customFormat="1" ht="25.5" customHeight="1">
      <c r="B159" s="46"/>
      <c r="C159" s="233" t="s">
        <v>247</v>
      </c>
      <c r="D159" s="233" t="s">
        <v>159</v>
      </c>
      <c r="E159" s="234" t="s">
        <v>377</v>
      </c>
      <c r="F159" s="235" t="s">
        <v>378</v>
      </c>
      <c r="G159" s="236" t="s">
        <v>325</v>
      </c>
      <c r="H159" s="237">
        <v>50.259999999999998</v>
      </c>
      <c r="I159" s="238"/>
      <c r="J159" s="239">
        <f>ROUND(I159*H159,2)</f>
        <v>0</v>
      </c>
      <c r="K159" s="235" t="s">
        <v>326</v>
      </c>
      <c r="L159" s="72"/>
      <c r="M159" s="240" t="s">
        <v>21</v>
      </c>
      <c r="N159" s="241" t="s">
        <v>42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164</v>
      </c>
      <c r="AT159" s="24" t="s">
        <v>159</v>
      </c>
      <c r="AU159" s="24" t="s">
        <v>81</v>
      </c>
      <c r="AY159" s="24" t="s">
        <v>156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79</v>
      </c>
      <c r="BK159" s="244">
        <f>ROUND(I159*H159,2)</f>
        <v>0</v>
      </c>
      <c r="BL159" s="24" t="s">
        <v>164</v>
      </c>
      <c r="BM159" s="24" t="s">
        <v>256</v>
      </c>
    </row>
    <row r="160" s="12" customFormat="1">
      <c r="B160" s="245"/>
      <c r="C160" s="246"/>
      <c r="D160" s="247" t="s">
        <v>165</v>
      </c>
      <c r="E160" s="248" t="s">
        <v>21</v>
      </c>
      <c r="F160" s="249" t="s">
        <v>1492</v>
      </c>
      <c r="G160" s="246"/>
      <c r="H160" s="250">
        <v>50.259999999999998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165</v>
      </c>
      <c r="AU160" s="256" t="s">
        <v>81</v>
      </c>
      <c r="AV160" s="12" t="s">
        <v>81</v>
      </c>
      <c r="AW160" s="12" t="s">
        <v>35</v>
      </c>
      <c r="AX160" s="12" t="s">
        <v>79</v>
      </c>
      <c r="AY160" s="256" t="s">
        <v>156</v>
      </c>
    </row>
    <row r="161" s="1" customFormat="1" ht="16.5" customHeight="1">
      <c r="B161" s="46"/>
      <c r="C161" s="233" t="s">
        <v>209</v>
      </c>
      <c r="D161" s="233" t="s">
        <v>159</v>
      </c>
      <c r="E161" s="234" t="s">
        <v>404</v>
      </c>
      <c r="F161" s="235" t="s">
        <v>405</v>
      </c>
      <c r="G161" s="236" t="s">
        <v>389</v>
      </c>
      <c r="H161" s="237">
        <v>95.494</v>
      </c>
      <c r="I161" s="238"/>
      <c r="J161" s="239">
        <f>ROUND(I161*H161,2)</f>
        <v>0</v>
      </c>
      <c r="K161" s="235" t="s">
        <v>326</v>
      </c>
      <c r="L161" s="72"/>
      <c r="M161" s="240" t="s">
        <v>21</v>
      </c>
      <c r="N161" s="241" t="s">
        <v>42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164</v>
      </c>
      <c r="AT161" s="24" t="s">
        <v>159</v>
      </c>
      <c r="AU161" s="24" t="s">
        <v>81</v>
      </c>
      <c r="AY161" s="24" t="s">
        <v>156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79</v>
      </c>
      <c r="BK161" s="244">
        <f>ROUND(I161*H161,2)</f>
        <v>0</v>
      </c>
      <c r="BL161" s="24" t="s">
        <v>164</v>
      </c>
      <c r="BM161" s="24" t="s">
        <v>262</v>
      </c>
    </row>
    <row r="162" s="12" customFormat="1">
      <c r="B162" s="245"/>
      <c r="C162" s="246"/>
      <c r="D162" s="247" t="s">
        <v>165</v>
      </c>
      <c r="E162" s="248" t="s">
        <v>21</v>
      </c>
      <c r="F162" s="249" t="s">
        <v>1493</v>
      </c>
      <c r="G162" s="246"/>
      <c r="H162" s="250">
        <v>95.494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165</v>
      </c>
      <c r="AU162" s="256" t="s">
        <v>81</v>
      </c>
      <c r="AV162" s="12" t="s">
        <v>81</v>
      </c>
      <c r="AW162" s="12" t="s">
        <v>35</v>
      </c>
      <c r="AX162" s="12" t="s">
        <v>79</v>
      </c>
      <c r="AY162" s="256" t="s">
        <v>156</v>
      </c>
    </row>
    <row r="163" s="1" customFormat="1" ht="25.5" customHeight="1">
      <c r="B163" s="46"/>
      <c r="C163" s="233" t="s">
        <v>9</v>
      </c>
      <c r="D163" s="233" t="s">
        <v>159</v>
      </c>
      <c r="E163" s="234" t="s">
        <v>1494</v>
      </c>
      <c r="F163" s="235" t="s">
        <v>1495</v>
      </c>
      <c r="G163" s="236" t="s">
        <v>351</v>
      </c>
      <c r="H163" s="237">
        <v>420</v>
      </c>
      <c r="I163" s="238"/>
      <c r="J163" s="239">
        <f>ROUND(I163*H163,2)</f>
        <v>0</v>
      </c>
      <c r="K163" s="235" t="s">
        <v>326</v>
      </c>
      <c r="L163" s="72"/>
      <c r="M163" s="240" t="s">
        <v>21</v>
      </c>
      <c r="N163" s="241" t="s">
        <v>42</v>
      </c>
      <c r="O163" s="47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AR163" s="24" t="s">
        <v>164</v>
      </c>
      <c r="AT163" s="24" t="s">
        <v>159</v>
      </c>
      <c r="AU163" s="24" t="s">
        <v>81</v>
      </c>
      <c r="AY163" s="24" t="s">
        <v>156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79</v>
      </c>
      <c r="BK163" s="244">
        <f>ROUND(I163*H163,2)</f>
        <v>0</v>
      </c>
      <c r="BL163" s="24" t="s">
        <v>164</v>
      </c>
      <c r="BM163" s="24" t="s">
        <v>277</v>
      </c>
    </row>
    <row r="164" s="11" customFormat="1" ht="29.88" customHeight="1">
      <c r="B164" s="217"/>
      <c r="C164" s="218"/>
      <c r="D164" s="219" t="s">
        <v>70</v>
      </c>
      <c r="E164" s="231" t="s">
        <v>212</v>
      </c>
      <c r="F164" s="231" t="s">
        <v>1496</v>
      </c>
      <c r="G164" s="218"/>
      <c r="H164" s="218"/>
      <c r="I164" s="221"/>
      <c r="J164" s="232">
        <f>BK164</f>
        <v>0</v>
      </c>
      <c r="K164" s="218"/>
      <c r="L164" s="223"/>
      <c r="M164" s="224"/>
      <c r="N164" s="225"/>
      <c r="O164" s="225"/>
      <c r="P164" s="226">
        <f>SUM(P165:P167)</f>
        <v>0</v>
      </c>
      <c r="Q164" s="225"/>
      <c r="R164" s="226">
        <f>SUM(R165:R167)</f>
        <v>0</v>
      </c>
      <c r="S164" s="225"/>
      <c r="T164" s="227">
        <f>SUM(T165:T167)</f>
        <v>0</v>
      </c>
      <c r="AR164" s="228" t="s">
        <v>79</v>
      </c>
      <c r="AT164" s="229" t="s">
        <v>70</v>
      </c>
      <c r="AU164" s="229" t="s">
        <v>79</v>
      </c>
      <c r="AY164" s="228" t="s">
        <v>156</v>
      </c>
      <c r="BK164" s="230">
        <f>SUM(BK165:BK167)</f>
        <v>0</v>
      </c>
    </row>
    <row r="165" s="1" customFormat="1" ht="16.5" customHeight="1">
      <c r="B165" s="46"/>
      <c r="C165" s="233" t="s">
        <v>215</v>
      </c>
      <c r="D165" s="233" t="s">
        <v>159</v>
      </c>
      <c r="E165" s="234" t="s">
        <v>1071</v>
      </c>
      <c r="F165" s="235" t="s">
        <v>1497</v>
      </c>
      <c r="G165" s="236" t="s">
        <v>436</v>
      </c>
      <c r="H165" s="237">
        <v>6</v>
      </c>
      <c r="I165" s="238"/>
      <c r="J165" s="239">
        <f>ROUND(I165*H165,2)</f>
        <v>0</v>
      </c>
      <c r="K165" s="235" t="s">
        <v>163</v>
      </c>
      <c r="L165" s="72"/>
      <c r="M165" s="240" t="s">
        <v>21</v>
      </c>
      <c r="N165" s="241" t="s">
        <v>42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164</v>
      </c>
      <c r="AT165" s="24" t="s">
        <v>159</v>
      </c>
      <c r="AU165" s="24" t="s">
        <v>81</v>
      </c>
      <c r="AY165" s="24" t="s">
        <v>156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79</v>
      </c>
      <c r="BK165" s="244">
        <f>ROUND(I165*H165,2)</f>
        <v>0</v>
      </c>
      <c r="BL165" s="24" t="s">
        <v>164</v>
      </c>
      <c r="BM165" s="24" t="s">
        <v>284</v>
      </c>
    </row>
    <row r="166" s="12" customFormat="1">
      <c r="B166" s="245"/>
      <c r="C166" s="246"/>
      <c r="D166" s="247" t="s">
        <v>165</v>
      </c>
      <c r="E166" s="248" t="s">
        <v>21</v>
      </c>
      <c r="F166" s="249" t="s">
        <v>1498</v>
      </c>
      <c r="G166" s="246"/>
      <c r="H166" s="250">
        <v>6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165</v>
      </c>
      <c r="AU166" s="256" t="s">
        <v>81</v>
      </c>
      <c r="AV166" s="12" t="s">
        <v>81</v>
      </c>
      <c r="AW166" s="12" t="s">
        <v>35</v>
      </c>
      <c r="AX166" s="12" t="s">
        <v>79</v>
      </c>
      <c r="AY166" s="256" t="s">
        <v>156</v>
      </c>
    </row>
    <row r="167" s="1" customFormat="1" ht="16.5" customHeight="1">
      <c r="B167" s="46"/>
      <c r="C167" s="233" t="s">
        <v>281</v>
      </c>
      <c r="D167" s="233" t="s">
        <v>159</v>
      </c>
      <c r="E167" s="234" t="s">
        <v>1081</v>
      </c>
      <c r="F167" s="235" t="s">
        <v>1499</v>
      </c>
      <c r="G167" s="236" t="s">
        <v>436</v>
      </c>
      <c r="H167" s="237">
        <v>7</v>
      </c>
      <c r="I167" s="238"/>
      <c r="J167" s="239">
        <f>ROUND(I167*H167,2)</f>
        <v>0</v>
      </c>
      <c r="K167" s="235" t="s">
        <v>163</v>
      </c>
      <c r="L167" s="72"/>
      <c r="M167" s="240" t="s">
        <v>21</v>
      </c>
      <c r="N167" s="241" t="s">
        <v>42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164</v>
      </c>
      <c r="AT167" s="24" t="s">
        <v>159</v>
      </c>
      <c r="AU167" s="24" t="s">
        <v>81</v>
      </c>
      <c r="AY167" s="24" t="s">
        <v>156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79</v>
      </c>
      <c r="BK167" s="244">
        <f>ROUND(I167*H167,2)</f>
        <v>0</v>
      </c>
      <c r="BL167" s="24" t="s">
        <v>164</v>
      </c>
      <c r="BM167" s="24" t="s">
        <v>288</v>
      </c>
    </row>
    <row r="168" s="11" customFormat="1" ht="29.88" customHeight="1">
      <c r="B168" s="217"/>
      <c r="C168" s="218"/>
      <c r="D168" s="219" t="s">
        <v>70</v>
      </c>
      <c r="E168" s="231" t="s">
        <v>202</v>
      </c>
      <c r="F168" s="231" t="s">
        <v>1500</v>
      </c>
      <c r="G168" s="218"/>
      <c r="H168" s="218"/>
      <c r="I168" s="221"/>
      <c r="J168" s="232">
        <f>BK168</f>
        <v>0</v>
      </c>
      <c r="K168" s="218"/>
      <c r="L168" s="223"/>
      <c r="M168" s="224"/>
      <c r="N168" s="225"/>
      <c r="O168" s="225"/>
      <c r="P168" s="226">
        <f>SUM(P169:P176)</f>
        <v>0</v>
      </c>
      <c r="Q168" s="225"/>
      <c r="R168" s="226">
        <f>SUM(R169:R176)</f>
        <v>0.017000000000000001</v>
      </c>
      <c r="S168" s="225"/>
      <c r="T168" s="227">
        <f>SUM(T169:T176)</f>
        <v>0</v>
      </c>
      <c r="AR168" s="228" t="s">
        <v>79</v>
      </c>
      <c r="AT168" s="229" t="s">
        <v>70</v>
      </c>
      <c r="AU168" s="229" t="s">
        <v>79</v>
      </c>
      <c r="AY168" s="228" t="s">
        <v>156</v>
      </c>
      <c r="BK168" s="230">
        <f>SUM(BK169:BK176)</f>
        <v>0</v>
      </c>
    </row>
    <row r="169" s="1" customFormat="1" ht="25.5" customHeight="1">
      <c r="B169" s="46"/>
      <c r="C169" s="233" t="s">
        <v>225</v>
      </c>
      <c r="D169" s="233" t="s">
        <v>159</v>
      </c>
      <c r="E169" s="234" t="s">
        <v>1501</v>
      </c>
      <c r="F169" s="235" t="s">
        <v>1502</v>
      </c>
      <c r="G169" s="236" t="s">
        <v>351</v>
      </c>
      <c r="H169" s="237">
        <v>650</v>
      </c>
      <c r="I169" s="238"/>
      <c r="J169" s="239">
        <f>ROUND(I169*H169,2)</f>
        <v>0</v>
      </c>
      <c r="K169" s="235" t="s">
        <v>326</v>
      </c>
      <c r="L169" s="72"/>
      <c r="M169" s="240" t="s">
        <v>21</v>
      </c>
      <c r="N169" s="241" t="s">
        <v>42</v>
      </c>
      <c r="O169" s="47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AR169" s="24" t="s">
        <v>164</v>
      </c>
      <c r="AT169" s="24" t="s">
        <v>159</v>
      </c>
      <c r="AU169" s="24" t="s">
        <v>81</v>
      </c>
      <c r="AY169" s="24" t="s">
        <v>156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79</v>
      </c>
      <c r="BK169" s="244">
        <f>ROUND(I169*H169,2)</f>
        <v>0</v>
      </c>
      <c r="BL169" s="24" t="s">
        <v>164</v>
      </c>
      <c r="BM169" s="24" t="s">
        <v>295</v>
      </c>
    </row>
    <row r="170" s="1" customFormat="1" ht="16.5" customHeight="1">
      <c r="B170" s="46"/>
      <c r="C170" s="270" t="s">
        <v>292</v>
      </c>
      <c r="D170" s="270" t="s">
        <v>386</v>
      </c>
      <c r="E170" s="271" t="s">
        <v>1071</v>
      </c>
      <c r="F170" s="272" t="s">
        <v>1503</v>
      </c>
      <c r="G170" s="273" t="s">
        <v>1504</v>
      </c>
      <c r="H170" s="274">
        <v>4</v>
      </c>
      <c r="I170" s="275"/>
      <c r="J170" s="276">
        <f>ROUND(I170*H170,2)</f>
        <v>0</v>
      </c>
      <c r="K170" s="272" t="s">
        <v>163</v>
      </c>
      <c r="L170" s="277"/>
      <c r="M170" s="278" t="s">
        <v>21</v>
      </c>
      <c r="N170" s="279" t="s">
        <v>42</v>
      </c>
      <c r="O170" s="47"/>
      <c r="P170" s="242">
        <f>O170*H170</f>
        <v>0</v>
      </c>
      <c r="Q170" s="242">
        <v>0.001</v>
      </c>
      <c r="R170" s="242">
        <f>Q170*H170</f>
        <v>0.0040000000000000001</v>
      </c>
      <c r="S170" s="242">
        <v>0</v>
      </c>
      <c r="T170" s="243">
        <f>S170*H170</f>
        <v>0</v>
      </c>
      <c r="AR170" s="24" t="s">
        <v>178</v>
      </c>
      <c r="AT170" s="24" t="s">
        <v>386</v>
      </c>
      <c r="AU170" s="24" t="s">
        <v>81</v>
      </c>
      <c r="AY170" s="24" t="s">
        <v>156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79</v>
      </c>
      <c r="BK170" s="244">
        <f>ROUND(I170*H170,2)</f>
        <v>0</v>
      </c>
      <c r="BL170" s="24" t="s">
        <v>164</v>
      </c>
      <c r="BM170" s="24" t="s">
        <v>299</v>
      </c>
    </row>
    <row r="171" s="1" customFormat="1" ht="16.5" customHeight="1">
      <c r="B171" s="46"/>
      <c r="C171" s="233" t="s">
        <v>229</v>
      </c>
      <c r="D171" s="233" t="s">
        <v>159</v>
      </c>
      <c r="E171" s="234" t="s">
        <v>1505</v>
      </c>
      <c r="F171" s="235" t="s">
        <v>1506</v>
      </c>
      <c r="G171" s="236" t="s">
        <v>351</v>
      </c>
      <c r="H171" s="237">
        <v>1300</v>
      </c>
      <c r="I171" s="238"/>
      <c r="J171" s="239">
        <f>ROUND(I171*H171,2)</f>
        <v>0</v>
      </c>
      <c r="K171" s="235" t="s">
        <v>326</v>
      </c>
      <c r="L171" s="72"/>
      <c r="M171" s="240" t="s">
        <v>21</v>
      </c>
      <c r="N171" s="241" t="s">
        <v>42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164</v>
      </c>
      <c r="AT171" s="24" t="s">
        <v>159</v>
      </c>
      <c r="AU171" s="24" t="s">
        <v>81</v>
      </c>
      <c r="AY171" s="24" t="s">
        <v>156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79</v>
      </c>
      <c r="BK171" s="244">
        <f>ROUND(I171*H171,2)</f>
        <v>0</v>
      </c>
      <c r="BL171" s="24" t="s">
        <v>164</v>
      </c>
      <c r="BM171" s="24" t="s">
        <v>437</v>
      </c>
    </row>
    <row r="172" s="1" customFormat="1" ht="16.5" customHeight="1">
      <c r="B172" s="46"/>
      <c r="C172" s="233" t="s">
        <v>407</v>
      </c>
      <c r="D172" s="233" t="s">
        <v>159</v>
      </c>
      <c r="E172" s="234" t="s">
        <v>1507</v>
      </c>
      <c r="F172" s="235" t="s">
        <v>1508</v>
      </c>
      <c r="G172" s="236" t="s">
        <v>351</v>
      </c>
      <c r="H172" s="237">
        <v>650</v>
      </c>
      <c r="I172" s="238"/>
      <c r="J172" s="239">
        <f>ROUND(I172*H172,2)</f>
        <v>0</v>
      </c>
      <c r="K172" s="235" t="s">
        <v>326</v>
      </c>
      <c r="L172" s="72"/>
      <c r="M172" s="240" t="s">
        <v>21</v>
      </c>
      <c r="N172" s="241" t="s">
        <v>42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164</v>
      </c>
      <c r="AT172" s="24" t="s">
        <v>159</v>
      </c>
      <c r="AU172" s="24" t="s">
        <v>81</v>
      </c>
      <c r="AY172" s="24" t="s">
        <v>156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79</v>
      </c>
      <c r="BK172" s="244">
        <f>ROUND(I172*H172,2)</f>
        <v>0</v>
      </c>
      <c r="BL172" s="24" t="s">
        <v>164</v>
      </c>
      <c r="BM172" s="24" t="s">
        <v>443</v>
      </c>
    </row>
    <row r="173" s="1" customFormat="1" ht="16.5" customHeight="1">
      <c r="B173" s="46"/>
      <c r="C173" s="233" t="s">
        <v>232</v>
      </c>
      <c r="D173" s="233" t="s">
        <v>159</v>
      </c>
      <c r="E173" s="234" t="s">
        <v>1509</v>
      </c>
      <c r="F173" s="235" t="s">
        <v>1510</v>
      </c>
      <c r="G173" s="236" t="s">
        <v>351</v>
      </c>
      <c r="H173" s="237">
        <v>1300</v>
      </c>
      <c r="I173" s="238"/>
      <c r="J173" s="239">
        <f>ROUND(I173*H173,2)</f>
        <v>0</v>
      </c>
      <c r="K173" s="235" t="s">
        <v>326</v>
      </c>
      <c r="L173" s="72"/>
      <c r="M173" s="240" t="s">
        <v>21</v>
      </c>
      <c r="N173" s="241" t="s">
        <v>42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164</v>
      </c>
      <c r="AT173" s="24" t="s">
        <v>159</v>
      </c>
      <c r="AU173" s="24" t="s">
        <v>81</v>
      </c>
      <c r="AY173" s="24" t="s">
        <v>156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79</v>
      </c>
      <c r="BK173" s="244">
        <f>ROUND(I173*H173,2)</f>
        <v>0</v>
      </c>
      <c r="BL173" s="24" t="s">
        <v>164</v>
      </c>
      <c r="BM173" s="24" t="s">
        <v>446</v>
      </c>
    </row>
    <row r="174" s="1" customFormat="1" ht="25.5" customHeight="1">
      <c r="B174" s="46"/>
      <c r="C174" s="233" t="s">
        <v>451</v>
      </c>
      <c r="D174" s="233" t="s">
        <v>159</v>
      </c>
      <c r="E174" s="234" t="s">
        <v>1511</v>
      </c>
      <c r="F174" s="235" t="s">
        <v>1512</v>
      </c>
      <c r="G174" s="236" t="s">
        <v>351</v>
      </c>
      <c r="H174" s="237">
        <v>650</v>
      </c>
      <c r="I174" s="238"/>
      <c r="J174" s="239">
        <f>ROUND(I174*H174,2)</f>
        <v>0</v>
      </c>
      <c r="K174" s="235" t="s">
        <v>326</v>
      </c>
      <c r="L174" s="72"/>
      <c r="M174" s="240" t="s">
        <v>21</v>
      </c>
      <c r="N174" s="241" t="s">
        <v>42</v>
      </c>
      <c r="O174" s="47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AR174" s="24" t="s">
        <v>164</v>
      </c>
      <c r="AT174" s="24" t="s">
        <v>159</v>
      </c>
      <c r="AU174" s="24" t="s">
        <v>81</v>
      </c>
      <c r="AY174" s="24" t="s">
        <v>156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24" t="s">
        <v>79</v>
      </c>
      <c r="BK174" s="244">
        <f>ROUND(I174*H174,2)</f>
        <v>0</v>
      </c>
      <c r="BL174" s="24" t="s">
        <v>164</v>
      </c>
      <c r="BM174" s="24" t="s">
        <v>454</v>
      </c>
    </row>
    <row r="175" s="1" customFormat="1" ht="16.5" customHeight="1">
      <c r="B175" s="46"/>
      <c r="C175" s="270" t="s">
        <v>235</v>
      </c>
      <c r="D175" s="270" t="s">
        <v>386</v>
      </c>
      <c r="E175" s="271" t="s">
        <v>1513</v>
      </c>
      <c r="F175" s="272" t="s">
        <v>1514</v>
      </c>
      <c r="G175" s="273" t="s">
        <v>1515</v>
      </c>
      <c r="H175" s="274">
        <v>13</v>
      </c>
      <c r="I175" s="275"/>
      <c r="J175" s="276">
        <f>ROUND(I175*H175,2)</f>
        <v>0</v>
      </c>
      <c r="K175" s="272" t="s">
        <v>326</v>
      </c>
      <c r="L175" s="277"/>
      <c r="M175" s="278" t="s">
        <v>21</v>
      </c>
      <c r="N175" s="279" t="s">
        <v>42</v>
      </c>
      <c r="O175" s="47"/>
      <c r="P175" s="242">
        <f>O175*H175</f>
        <v>0</v>
      </c>
      <c r="Q175" s="242">
        <v>0.001</v>
      </c>
      <c r="R175" s="242">
        <f>Q175*H175</f>
        <v>0.013000000000000001</v>
      </c>
      <c r="S175" s="242">
        <v>0</v>
      </c>
      <c r="T175" s="243">
        <f>S175*H175</f>
        <v>0</v>
      </c>
      <c r="AR175" s="24" t="s">
        <v>178</v>
      </c>
      <c r="AT175" s="24" t="s">
        <v>386</v>
      </c>
      <c r="AU175" s="24" t="s">
        <v>81</v>
      </c>
      <c r="AY175" s="24" t="s">
        <v>156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79</v>
      </c>
      <c r="BK175" s="244">
        <f>ROUND(I175*H175,2)</f>
        <v>0</v>
      </c>
      <c r="BL175" s="24" t="s">
        <v>164</v>
      </c>
      <c r="BM175" s="24" t="s">
        <v>457</v>
      </c>
    </row>
    <row r="176" s="1" customFormat="1" ht="16.5" customHeight="1">
      <c r="B176" s="46"/>
      <c r="C176" s="233" t="s">
        <v>458</v>
      </c>
      <c r="D176" s="233" t="s">
        <v>159</v>
      </c>
      <c r="E176" s="234" t="s">
        <v>1516</v>
      </c>
      <c r="F176" s="235" t="s">
        <v>1517</v>
      </c>
      <c r="G176" s="236" t="s">
        <v>1064</v>
      </c>
      <c r="H176" s="237">
        <v>1</v>
      </c>
      <c r="I176" s="238"/>
      <c r="J176" s="239">
        <f>ROUND(I176*H176,2)</f>
        <v>0</v>
      </c>
      <c r="K176" s="235" t="s">
        <v>163</v>
      </c>
      <c r="L176" s="72"/>
      <c r="M176" s="240" t="s">
        <v>21</v>
      </c>
      <c r="N176" s="241" t="s">
        <v>42</v>
      </c>
      <c r="O176" s="47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AR176" s="24" t="s">
        <v>164</v>
      </c>
      <c r="AT176" s="24" t="s">
        <v>159</v>
      </c>
      <c r="AU176" s="24" t="s">
        <v>81</v>
      </c>
      <c r="AY176" s="24" t="s">
        <v>156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24" t="s">
        <v>79</v>
      </c>
      <c r="BK176" s="244">
        <f>ROUND(I176*H176,2)</f>
        <v>0</v>
      </c>
      <c r="BL176" s="24" t="s">
        <v>164</v>
      </c>
      <c r="BM176" s="24" t="s">
        <v>461</v>
      </c>
    </row>
    <row r="177" s="11" customFormat="1" ht="29.88" customHeight="1">
      <c r="B177" s="217"/>
      <c r="C177" s="218"/>
      <c r="D177" s="219" t="s">
        <v>70</v>
      </c>
      <c r="E177" s="231" t="s">
        <v>81</v>
      </c>
      <c r="F177" s="231" t="s">
        <v>1518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SUM(P178:P199)</f>
        <v>0</v>
      </c>
      <c r="Q177" s="225"/>
      <c r="R177" s="226">
        <f>SUM(R178:R199)</f>
        <v>39.608831590000001</v>
      </c>
      <c r="S177" s="225"/>
      <c r="T177" s="227">
        <f>SUM(T178:T199)</f>
        <v>0</v>
      </c>
      <c r="AR177" s="228" t="s">
        <v>79</v>
      </c>
      <c r="AT177" s="229" t="s">
        <v>70</v>
      </c>
      <c r="AU177" s="229" t="s">
        <v>79</v>
      </c>
      <c r="AY177" s="228" t="s">
        <v>156</v>
      </c>
      <c r="BK177" s="230">
        <f>SUM(BK178:BK199)</f>
        <v>0</v>
      </c>
    </row>
    <row r="178" s="1" customFormat="1" ht="16.5" customHeight="1">
      <c r="B178" s="46"/>
      <c r="C178" s="233" t="s">
        <v>241</v>
      </c>
      <c r="D178" s="233" t="s">
        <v>159</v>
      </c>
      <c r="E178" s="234" t="s">
        <v>1519</v>
      </c>
      <c r="F178" s="235" t="s">
        <v>1520</v>
      </c>
      <c r="G178" s="236" t="s">
        <v>325</v>
      </c>
      <c r="H178" s="237">
        <v>2.7999999999999998</v>
      </c>
      <c r="I178" s="238"/>
      <c r="J178" s="239">
        <f>ROUND(I178*H178,2)</f>
        <v>0</v>
      </c>
      <c r="K178" s="235" t="s">
        <v>326</v>
      </c>
      <c r="L178" s="72"/>
      <c r="M178" s="240" t="s">
        <v>21</v>
      </c>
      <c r="N178" s="241" t="s">
        <v>42</v>
      </c>
      <c r="O178" s="47"/>
      <c r="P178" s="242">
        <f>O178*H178</f>
        <v>0</v>
      </c>
      <c r="Q178" s="242">
        <v>2.45329</v>
      </c>
      <c r="R178" s="242">
        <f>Q178*H178</f>
        <v>6.8692119999999992</v>
      </c>
      <c r="S178" s="242">
        <v>0</v>
      </c>
      <c r="T178" s="243">
        <f>S178*H178</f>
        <v>0</v>
      </c>
      <c r="AR178" s="24" t="s">
        <v>164</v>
      </c>
      <c r="AT178" s="24" t="s">
        <v>159</v>
      </c>
      <c r="AU178" s="24" t="s">
        <v>81</v>
      </c>
      <c r="AY178" s="24" t="s">
        <v>156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24" t="s">
        <v>79</v>
      </c>
      <c r="BK178" s="244">
        <f>ROUND(I178*H178,2)</f>
        <v>0</v>
      </c>
      <c r="BL178" s="24" t="s">
        <v>164</v>
      </c>
      <c r="BM178" s="24" t="s">
        <v>464</v>
      </c>
    </row>
    <row r="179" s="12" customFormat="1">
      <c r="B179" s="245"/>
      <c r="C179" s="246"/>
      <c r="D179" s="247" t="s">
        <v>165</v>
      </c>
      <c r="E179" s="248" t="s">
        <v>21</v>
      </c>
      <c r="F179" s="249" t="s">
        <v>1470</v>
      </c>
      <c r="G179" s="246"/>
      <c r="H179" s="250">
        <v>1.6000000000000001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165</v>
      </c>
      <c r="AU179" s="256" t="s">
        <v>81</v>
      </c>
      <c r="AV179" s="12" t="s">
        <v>81</v>
      </c>
      <c r="AW179" s="12" t="s">
        <v>35</v>
      </c>
      <c r="AX179" s="12" t="s">
        <v>71</v>
      </c>
      <c r="AY179" s="256" t="s">
        <v>156</v>
      </c>
    </row>
    <row r="180" s="12" customFormat="1">
      <c r="B180" s="245"/>
      <c r="C180" s="246"/>
      <c r="D180" s="247" t="s">
        <v>165</v>
      </c>
      <c r="E180" s="248" t="s">
        <v>21</v>
      </c>
      <c r="F180" s="249" t="s">
        <v>1472</v>
      </c>
      <c r="G180" s="246"/>
      <c r="H180" s="250">
        <v>0.40000000000000002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165</v>
      </c>
      <c r="AU180" s="256" t="s">
        <v>81</v>
      </c>
      <c r="AV180" s="12" t="s">
        <v>81</v>
      </c>
      <c r="AW180" s="12" t="s">
        <v>35</v>
      </c>
      <c r="AX180" s="12" t="s">
        <v>71</v>
      </c>
      <c r="AY180" s="256" t="s">
        <v>156</v>
      </c>
    </row>
    <row r="181" s="12" customFormat="1">
      <c r="B181" s="245"/>
      <c r="C181" s="246"/>
      <c r="D181" s="247" t="s">
        <v>165</v>
      </c>
      <c r="E181" s="248" t="s">
        <v>21</v>
      </c>
      <c r="F181" s="249" t="s">
        <v>1474</v>
      </c>
      <c r="G181" s="246"/>
      <c r="H181" s="250">
        <v>0.80000000000000004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165</v>
      </c>
      <c r="AU181" s="256" t="s">
        <v>81</v>
      </c>
      <c r="AV181" s="12" t="s">
        <v>81</v>
      </c>
      <c r="AW181" s="12" t="s">
        <v>35</v>
      </c>
      <c r="AX181" s="12" t="s">
        <v>71</v>
      </c>
      <c r="AY181" s="256" t="s">
        <v>156</v>
      </c>
    </row>
    <row r="182" s="1" customFormat="1" ht="25.5" customHeight="1">
      <c r="B182" s="46"/>
      <c r="C182" s="233" t="s">
        <v>467</v>
      </c>
      <c r="D182" s="233" t="s">
        <v>159</v>
      </c>
      <c r="E182" s="234" t="s">
        <v>1521</v>
      </c>
      <c r="F182" s="235" t="s">
        <v>1522</v>
      </c>
      <c r="G182" s="236" t="s">
        <v>325</v>
      </c>
      <c r="H182" s="237">
        <v>8.4000000000000004</v>
      </c>
      <c r="I182" s="238"/>
      <c r="J182" s="239">
        <f>ROUND(I182*H182,2)</f>
        <v>0</v>
      </c>
      <c r="K182" s="235" t="s">
        <v>326</v>
      </c>
      <c r="L182" s="72"/>
      <c r="M182" s="240" t="s">
        <v>21</v>
      </c>
      <c r="N182" s="241" t="s">
        <v>42</v>
      </c>
      <c r="O182" s="47"/>
      <c r="P182" s="242">
        <f>O182*H182</f>
        <v>0</v>
      </c>
      <c r="Q182" s="242">
        <v>2.1600000000000001</v>
      </c>
      <c r="R182" s="242">
        <f>Q182*H182</f>
        <v>18.144000000000002</v>
      </c>
      <c r="S182" s="242">
        <v>0</v>
      </c>
      <c r="T182" s="243">
        <f>S182*H182</f>
        <v>0</v>
      </c>
      <c r="AR182" s="24" t="s">
        <v>164</v>
      </c>
      <c r="AT182" s="24" t="s">
        <v>159</v>
      </c>
      <c r="AU182" s="24" t="s">
        <v>81</v>
      </c>
      <c r="AY182" s="24" t="s">
        <v>156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79</v>
      </c>
      <c r="BK182" s="244">
        <f>ROUND(I182*H182,2)</f>
        <v>0</v>
      </c>
      <c r="BL182" s="24" t="s">
        <v>164</v>
      </c>
      <c r="BM182" s="24" t="s">
        <v>470</v>
      </c>
    </row>
    <row r="183" s="13" customFormat="1">
      <c r="B183" s="257"/>
      <c r="C183" s="258"/>
      <c r="D183" s="247" t="s">
        <v>165</v>
      </c>
      <c r="E183" s="259" t="s">
        <v>21</v>
      </c>
      <c r="F183" s="260" t="s">
        <v>1523</v>
      </c>
      <c r="G183" s="258"/>
      <c r="H183" s="259" t="s">
        <v>21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AT183" s="266" t="s">
        <v>165</v>
      </c>
      <c r="AU183" s="266" t="s">
        <v>81</v>
      </c>
      <c r="AV183" s="13" t="s">
        <v>79</v>
      </c>
      <c r="AW183" s="13" t="s">
        <v>35</v>
      </c>
      <c r="AX183" s="13" t="s">
        <v>71</v>
      </c>
      <c r="AY183" s="266" t="s">
        <v>156</v>
      </c>
    </row>
    <row r="184" s="12" customFormat="1">
      <c r="B184" s="245"/>
      <c r="C184" s="246"/>
      <c r="D184" s="247" t="s">
        <v>165</v>
      </c>
      <c r="E184" s="248" t="s">
        <v>21</v>
      </c>
      <c r="F184" s="249" t="s">
        <v>1524</v>
      </c>
      <c r="G184" s="246"/>
      <c r="H184" s="250">
        <v>8.4000000000000004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AT184" s="256" t="s">
        <v>165</v>
      </c>
      <c r="AU184" s="256" t="s">
        <v>81</v>
      </c>
      <c r="AV184" s="12" t="s">
        <v>81</v>
      </c>
      <c r="AW184" s="12" t="s">
        <v>35</v>
      </c>
      <c r="AX184" s="12" t="s">
        <v>79</v>
      </c>
      <c r="AY184" s="256" t="s">
        <v>156</v>
      </c>
    </row>
    <row r="185" s="1" customFormat="1" ht="16.5" customHeight="1">
      <c r="B185" s="46"/>
      <c r="C185" s="233" t="s">
        <v>246</v>
      </c>
      <c r="D185" s="233" t="s">
        <v>159</v>
      </c>
      <c r="E185" s="234" t="s">
        <v>1525</v>
      </c>
      <c r="F185" s="235" t="s">
        <v>1526</v>
      </c>
      <c r="G185" s="236" t="s">
        <v>325</v>
      </c>
      <c r="H185" s="237">
        <v>5.5890000000000004</v>
      </c>
      <c r="I185" s="238"/>
      <c r="J185" s="239">
        <f>ROUND(I185*H185,2)</f>
        <v>0</v>
      </c>
      <c r="K185" s="235" t="s">
        <v>326</v>
      </c>
      <c r="L185" s="72"/>
      <c r="M185" s="240" t="s">
        <v>21</v>
      </c>
      <c r="N185" s="241" t="s">
        <v>42</v>
      </c>
      <c r="O185" s="47"/>
      <c r="P185" s="242">
        <f>O185*H185</f>
        <v>0</v>
      </c>
      <c r="Q185" s="242">
        <v>2.45329</v>
      </c>
      <c r="R185" s="242">
        <f>Q185*H185</f>
        <v>13.711437810000001</v>
      </c>
      <c r="S185" s="242">
        <v>0</v>
      </c>
      <c r="T185" s="243">
        <f>S185*H185</f>
        <v>0</v>
      </c>
      <c r="AR185" s="24" t="s">
        <v>164</v>
      </c>
      <c r="AT185" s="24" t="s">
        <v>159</v>
      </c>
      <c r="AU185" s="24" t="s">
        <v>81</v>
      </c>
      <c r="AY185" s="24" t="s">
        <v>156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79</v>
      </c>
      <c r="BK185" s="244">
        <f>ROUND(I185*H185,2)</f>
        <v>0</v>
      </c>
      <c r="BL185" s="24" t="s">
        <v>164</v>
      </c>
      <c r="BM185" s="24" t="s">
        <v>474</v>
      </c>
    </row>
    <row r="186" s="13" customFormat="1">
      <c r="B186" s="257"/>
      <c r="C186" s="258"/>
      <c r="D186" s="247" t="s">
        <v>165</v>
      </c>
      <c r="E186" s="259" t="s">
        <v>21</v>
      </c>
      <c r="F186" s="260" t="s">
        <v>1527</v>
      </c>
      <c r="G186" s="258"/>
      <c r="H186" s="259" t="s">
        <v>21</v>
      </c>
      <c r="I186" s="261"/>
      <c r="J186" s="258"/>
      <c r="K186" s="258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165</v>
      </c>
      <c r="AU186" s="266" t="s">
        <v>81</v>
      </c>
      <c r="AV186" s="13" t="s">
        <v>79</v>
      </c>
      <c r="AW186" s="13" t="s">
        <v>35</v>
      </c>
      <c r="AX186" s="13" t="s">
        <v>71</v>
      </c>
      <c r="AY186" s="266" t="s">
        <v>156</v>
      </c>
    </row>
    <row r="187" s="13" customFormat="1">
      <c r="B187" s="257"/>
      <c r="C187" s="258"/>
      <c r="D187" s="247" t="s">
        <v>165</v>
      </c>
      <c r="E187" s="259" t="s">
        <v>21</v>
      </c>
      <c r="F187" s="260" t="s">
        <v>1528</v>
      </c>
      <c r="G187" s="258"/>
      <c r="H187" s="259" t="s">
        <v>21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AT187" s="266" t="s">
        <v>165</v>
      </c>
      <c r="AU187" s="266" t="s">
        <v>81</v>
      </c>
      <c r="AV187" s="13" t="s">
        <v>79</v>
      </c>
      <c r="AW187" s="13" t="s">
        <v>35</v>
      </c>
      <c r="AX187" s="13" t="s">
        <v>71</v>
      </c>
      <c r="AY187" s="266" t="s">
        <v>156</v>
      </c>
    </row>
    <row r="188" s="12" customFormat="1">
      <c r="B188" s="245"/>
      <c r="C188" s="246"/>
      <c r="D188" s="247" t="s">
        <v>165</v>
      </c>
      <c r="E188" s="248" t="s">
        <v>21</v>
      </c>
      <c r="F188" s="249" t="s">
        <v>1529</v>
      </c>
      <c r="G188" s="246"/>
      <c r="H188" s="250">
        <v>5.5890000000000004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165</v>
      </c>
      <c r="AU188" s="256" t="s">
        <v>81</v>
      </c>
      <c r="AV188" s="12" t="s">
        <v>81</v>
      </c>
      <c r="AW188" s="12" t="s">
        <v>35</v>
      </c>
      <c r="AX188" s="12" t="s">
        <v>79</v>
      </c>
      <c r="AY188" s="256" t="s">
        <v>156</v>
      </c>
    </row>
    <row r="189" s="1" customFormat="1" ht="16.5" customHeight="1">
      <c r="B189" s="46"/>
      <c r="C189" s="233" t="s">
        <v>475</v>
      </c>
      <c r="D189" s="233" t="s">
        <v>159</v>
      </c>
      <c r="E189" s="234" t="s">
        <v>1530</v>
      </c>
      <c r="F189" s="235" t="s">
        <v>1531</v>
      </c>
      <c r="G189" s="236" t="s">
        <v>389</v>
      </c>
      <c r="H189" s="237">
        <v>0.83399999999999996</v>
      </c>
      <c r="I189" s="238"/>
      <c r="J189" s="239">
        <f>ROUND(I189*H189,2)</f>
        <v>0</v>
      </c>
      <c r="K189" s="235" t="s">
        <v>326</v>
      </c>
      <c r="L189" s="72"/>
      <c r="M189" s="240" t="s">
        <v>21</v>
      </c>
      <c r="N189" s="241" t="s">
        <v>42</v>
      </c>
      <c r="O189" s="47"/>
      <c r="P189" s="242">
        <f>O189*H189</f>
        <v>0</v>
      </c>
      <c r="Q189" s="242">
        <v>1.0601700000000001</v>
      </c>
      <c r="R189" s="242">
        <f>Q189*H189</f>
        <v>0.88418178000000003</v>
      </c>
      <c r="S189" s="242">
        <v>0</v>
      </c>
      <c r="T189" s="243">
        <f>S189*H189</f>
        <v>0</v>
      </c>
      <c r="AR189" s="24" t="s">
        <v>164</v>
      </c>
      <c r="AT189" s="24" t="s">
        <v>159</v>
      </c>
      <c r="AU189" s="24" t="s">
        <v>81</v>
      </c>
      <c r="AY189" s="24" t="s">
        <v>156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79</v>
      </c>
      <c r="BK189" s="244">
        <f>ROUND(I189*H189,2)</f>
        <v>0</v>
      </c>
      <c r="BL189" s="24" t="s">
        <v>164</v>
      </c>
      <c r="BM189" s="24" t="s">
        <v>478</v>
      </c>
    </row>
    <row r="190" s="13" customFormat="1">
      <c r="B190" s="257"/>
      <c r="C190" s="258"/>
      <c r="D190" s="247" t="s">
        <v>165</v>
      </c>
      <c r="E190" s="259" t="s">
        <v>21</v>
      </c>
      <c r="F190" s="260" t="s">
        <v>1532</v>
      </c>
      <c r="G190" s="258"/>
      <c r="H190" s="259" t="s">
        <v>21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AT190" s="266" t="s">
        <v>165</v>
      </c>
      <c r="AU190" s="266" t="s">
        <v>81</v>
      </c>
      <c r="AV190" s="13" t="s">
        <v>79</v>
      </c>
      <c r="AW190" s="13" t="s">
        <v>35</v>
      </c>
      <c r="AX190" s="13" t="s">
        <v>71</v>
      </c>
      <c r="AY190" s="266" t="s">
        <v>156</v>
      </c>
    </row>
    <row r="191" s="12" customFormat="1">
      <c r="B191" s="245"/>
      <c r="C191" s="246"/>
      <c r="D191" s="247" t="s">
        <v>165</v>
      </c>
      <c r="E191" s="248" t="s">
        <v>21</v>
      </c>
      <c r="F191" s="249" t="s">
        <v>1533</v>
      </c>
      <c r="G191" s="246"/>
      <c r="H191" s="250">
        <v>0.55000000000000004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AT191" s="256" t="s">
        <v>165</v>
      </c>
      <c r="AU191" s="256" t="s">
        <v>81</v>
      </c>
      <c r="AV191" s="12" t="s">
        <v>81</v>
      </c>
      <c r="AW191" s="12" t="s">
        <v>35</v>
      </c>
      <c r="AX191" s="12" t="s">
        <v>71</v>
      </c>
      <c r="AY191" s="256" t="s">
        <v>156</v>
      </c>
    </row>
    <row r="192" s="13" customFormat="1">
      <c r="B192" s="257"/>
      <c r="C192" s="258"/>
      <c r="D192" s="247" t="s">
        <v>165</v>
      </c>
      <c r="E192" s="259" t="s">
        <v>21</v>
      </c>
      <c r="F192" s="260" t="s">
        <v>1534</v>
      </c>
      <c r="G192" s="258"/>
      <c r="H192" s="259" t="s">
        <v>21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165</v>
      </c>
      <c r="AU192" s="266" t="s">
        <v>81</v>
      </c>
      <c r="AV192" s="13" t="s">
        <v>79</v>
      </c>
      <c r="AW192" s="13" t="s">
        <v>35</v>
      </c>
      <c r="AX192" s="13" t="s">
        <v>71</v>
      </c>
      <c r="AY192" s="266" t="s">
        <v>156</v>
      </c>
    </row>
    <row r="193" s="13" customFormat="1">
      <c r="B193" s="257"/>
      <c r="C193" s="258"/>
      <c r="D193" s="247" t="s">
        <v>165</v>
      </c>
      <c r="E193" s="259" t="s">
        <v>21</v>
      </c>
      <c r="F193" s="260" t="s">
        <v>1535</v>
      </c>
      <c r="G193" s="258"/>
      <c r="H193" s="259" t="s">
        <v>21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AT193" s="266" t="s">
        <v>165</v>
      </c>
      <c r="AU193" s="266" t="s">
        <v>81</v>
      </c>
      <c r="AV193" s="13" t="s">
        <v>79</v>
      </c>
      <c r="AW193" s="13" t="s">
        <v>35</v>
      </c>
      <c r="AX193" s="13" t="s">
        <v>71</v>
      </c>
      <c r="AY193" s="266" t="s">
        <v>156</v>
      </c>
    </row>
    <row r="194" s="12" customFormat="1">
      <c r="B194" s="245"/>
      <c r="C194" s="246"/>
      <c r="D194" s="247" t="s">
        <v>165</v>
      </c>
      <c r="E194" s="248" t="s">
        <v>21</v>
      </c>
      <c r="F194" s="249" t="s">
        <v>1536</v>
      </c>
      <c r="G194" s="246"/>
      <c r="H194" s="250">
        <v>0.28399999999999997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165</v>
      </c>
      <c r="AU194" s="256" t="s">
        <v>81</v>
      </c>
      <c r="AV194" s="12" t="s">
        <v>81</v>
      </c>
      <c r="AW194" s="12" t="s">
        <v>35</v>
      </c>
      <c r="AX194" s="12" t="s">
        <v>71</v>
      </c>
      <c r="AY194" s="256" t="s">
        <v>156</v>
      </c>
    </row>
    <row r="195" s="1" customFormat="1" ht="16.5" customHeight="1">
      <c r="B195" s="46"/>
      <c r="C195" s="233" t="s">
        <v>250</v>
      </c>
      <c r="D195" s="233" t="s">
        <v>159</v>
      </c>
      <c r="E195" s="234" t="s">
        <v>1537</v>
      </c>
      <c r="F195" s="235" t="s">
        <v>1538</v>
      </c>
      <c r="G195" s="236" t="s">
        <v>21</v>
      </c>
      <c r="H195" s="237">
        <v>150</v>
      </c>
      <c r="I195" s="238"/>
      <c r="J195" s="239">
        <f>ROUND(I195*H195,2)</f>
        <v>0</v>
      </c>
      <c r="K195" s="235" t="s">
        <v>163</v>
      </c>
      <c r="L195" s="72"/>
      <c r="M195" s="240" t="s">
        <v>21</v>
      </c>
      <c r="N195" s="241" t="s">
        <v>42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164</v>
      </c>
      <c r="AT195" s="24" t="s">
        <v>159</v>
      </c>
      <c r="AU195" s="24" t="s">
        <v>81</v>
      </c>
      <c r="AY195" s="24" t="s">
        <v>156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79</v>
      </c>
      <c r="BK195" s="244">
        <f>ROUND(I195*H195,2)</f>
        <v>0</v>
      </c>
      <c r="BL195" s="24" t="s">
        <v>164</v>
      </c>
      <c r="BM195" s="24" t="s">
        <v>481</v>
      </c>
    </row>
    <row r="196" s="13" customFormat="1">
      <c r="B196" s="257"/>
      <c r="C196" s="258"/>
      <c r="D196" s="247" t="s">
        <v>165</v>
      </c>
      <c r="E196" s="259" t="s">
        <v>21</v>
      </c>
      <c r="F196" s="260" t="s">
        <v>1539</v>
      </c>
      <c r="G196" s="258"/>
      <c r="H196" s="259" t="s">
        <v>21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AT196" s="266" t="s">
        <v>165</v>
      </c>
      <c r="AU196" s="266" t="s">
        <v>81</v>
      </c>
      <c r="AV196" s="13" t="s">
        <v>79</v>
      </c>
      <c r="AW196" s="13" t="s">
        <v>35</v>
      </c>
      <c r="AX196" s="13" t="s">
        <v>71</v>
      </c>
      <c r="AY196" s="266" t="s">
        <v>156</v>
      </c>
    </row>
    <row r="197" s="12" customFormat="1">
      <c r="B197" s="245"/>
      <c r="C197" s="246"/>
      <c r="D197" s="247" t="s">
        <v>165</v>
      </c>
      <c r="E197" s="248" t="s">
        <v>21</v>
      </c>
      <c r="F197" s="249" t="s">
        <v>680</v>
      </c>
      <c r="G197" s="246"/>
      <c r="H197" s="250">
        <v>150</v>
      </c>
      <c r="I197" s="251"/>
      <c r="J197" s="246"/>
      <c r="K197" s="246"/>
      <c r="L197" s="252"/>
      <c r="M197" s="253"/>
      <c r="N197" s="254"/>
      <c r="O197" s="254"/>
      <c r="P197" s="254"/>
      <c r="Q197" s="254"/>
      <c r="R197" s="254"/>
      <c r="S197" s="254"/>
      <c r="T197" s="255"/>
      <c r="AT197" s="256" t="s">
        <v>165</v>
      </c>
      <c r="AU197" s="256" t="s">
        <v>81</v>
      </c>
      <c r="AV197" s="12" t="s">
        <v>81</v>
      </c>
      <c r="AW197" s="12" t="s">
        <v>35</v>
      </c>
      <c r="AX197" s="12" t="s">
        <v>71</v>
      </c>
      <c r="AY197" s="256" t="s">
        <v>156</v>
      </c>
    </row>
    <row r="198" s="13" customFormat="1">
      <c r="B198" s="257"/>
      <c r="C198" s="258"/>
      <c r="D198" s="247" t="s">
        <v>165</v>
      </c>
      <c r="E198" s="259" t="s">
        <v>21</v>
      </c>
      <c r="F198" s="260" t="s">
        <v>1540</v>
      </c>
      <c r="G198" s="258"/>
      <c r="H198" s="259" t="s">
        <v>21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AT198" s="266" t="s">
        <v>165</v>
      </c>
      <c r="AU198" s="266" t="s">
        <v>81</v>
      </c>
      <c r="AV198" s="13" t="s">
        <v>79</v>
      </c>
      <c r="AW198" s="13" t="s">
        <v>35</v>
      </c>
      <c r="AX198" s="13" t="s">
        <v>71</v>
      </c>
      <c r="AY198" s="266" t="s">
        <v>156</v>
      </c>
    </row>
    <row r="199" s="14" customFormat="1">
      <c r="B199" s="280"/>
      <c r="C199" s="281"/>
      <c r="D199" s="247" t="s">
        <v>165</v>
      </c>
      <c r="E199" s="282" t="s">
        <v>21</v>
      </c>
      <c r="F199" s="283" t="s">
        <v>440</v>
      </c>
      <c r="G199" s="281"/>
      <c r="H199" s="284">
        <v>150</v>
      </c>
      <c r="I199" s="285"/>
      <c r="J199" s="281"/>
      <c r="K199" s="281"/>
      <c r="L199" s="286"/>
      <c r="M199" s="287"/>
      <c r="N199" s="288"/>
      <c r="O199" s="288"/>
      <c r="P199" s="288"/>
      <c r="Q199" s="288"/>
      <c r="R199" s="288"/>
      <c r="S199" s="288"/>
      <c r="T199" s="289"/>
      <c r="AT199" s="290" t="s">
        <v>165</v>
      </c>
      <c r="AU199" s="290" t="s">
        <v>81</v>
      </c>
      <c r="AV199" s="14" t="s">
        <v>164</v>
      </c>
      <c r="AW199" s="14" t="s">
        <v>35</v>
      </c>
      <c r="AX199" s="14" t="s">
        <v>79</v>
      </c>
      <c r="AY199" s="290" t="s">
        <v>156</v>
      </c>
    </row>
    <row r="200" s="11" customFormat="1" ht="29.88" customHeight="1">
      <c r="B200" s="217"/>
      <c r="C200" s="218"/>
      <c r="D200" s="219" t="s">
        <v>70</v>
      </c>
      <c r="E200" s="231" t="s">
        <v>171</v>
      </c>
      <c r="F200" s="231" t="s">
        <v>413</v>
      </c>
      <c r="G200" s="218"/>
      <c r="H200" s="218"/>
      <c r="I200" s="221"/>
      <c r="J200" s="232">
        <f>BK200</f>
        <v>0</v>
      </c>
      <c r="K200" s="218"/>
      <c r="L200" s="223"/>
      <c r="M200" s="224"/>
      <c r="N200" s="225"/>
      <c r="O200" s="225"/>
      <c r="P200" s="226">
        <f>SUM(P201:P207)</f>
        <v>0</v>
      </c>
      <c r="Q200" s="225"/>
      <c r="R200" s="226">
        <f>SUM(R201:R207)</f>
        <v>66.635212800000005</v>
      </c>
      <c r="S200" s="225"/>
      <c r="T200" s="227">
        <f>SUM(T201:T207)</f>
        <v>0</v>
      </c>
      <c r="AR200" s="228" t="s">
        <v>79</v>
      </c>
      <c r="AT200" s="229" t="s">
        <v>70</v>
      </c>
      <c r="AU200" s="229" t="s">
        <v>79</v>
      </c>
      <c r="AY200" s="228" t="s">
        <v>156</v>
      </c>
      <c r="BK200" s="230">
        <f>SUM(BK201:BK207)</f>
        <v>0</v>
      </c>
    </row>
    <row r="201" s="1" customFormat="1" ht="16.5" customHeight="1">
      <c r="B201" s="46"/>
      <c r="C201" s="233" t="s">
        <v>484</v>
      </c>
      <c r="D201" s="233" t="s">
        <v>159</v>
      </c>
      <c r="E201" s="234" t="s">
        <v>1541</v>
      </c>
      <c r="F201" s="235" t="s">
        <v>1542</v>
      </c>
      <c r="G201" s="236" t="s">
        <v>325</v>
      </c>
      <c r="H201" s="237">
        <v>33.371000000000002</v>
      </c>
      <c r="I201" s="238"/>
      <c r="J201" s="239">
        <f>ROUND(I201*H201,2)</f>
        <v>0</v>
      </c>
      <c r="K201" s="235" t="s">
        <v>326</v>
      </c>
      <c r="L201" s="72"/>
      <c r="M201" s="240" t="s">
        <v>21</v>
      </c>
      <c r="N201" s="241" t="s">
        <v>42</v>
      </c>
      <c r="O201" s="47"/>
      <c r="P201" s="242">
        <f>O201*H201</f>
        <v>0</v>
      </c>
      <c r="Q201" s="242">
        <v>1.9967999999999999</v>
      </c>
      <c r="R201" s="242">
        <f>Q201*H201</f>
        <v>66.635212800000005</v>
      </c>
      <c r="S201" s="242">
        <v>0</v>
      </c>
      <c r="T201" s="243">
        <f>S201*H201</f>
        <v>0</v>
      </c>
      <c r="AR201" s="24" t="s">
        <v>164</v>
      </c>
      <c r="AT201" s="24" t="s">
        <v>159</v>
      </c>
      <c r="AU201" s="24" t="s">
        <v>81</v>
      </c>
      <c r="AY201" s="24" t="s">
        <v>156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79</v>
      </c>
      <c r="BK201" s="244">
        <f>ROUND(I201*H201,2)</f>
        <v>0</v>
      </c>
      <c r="BL201" s="24" t="s">
        <v>164</v>
      </c>
      <c r="BM201" s="24" t="s">
        <v>488</v>
      </c>
    </row>
    <row r="202" s="13" customFormat="1">
      <c r="B202" s="257"/>
      <c r="C202" s="258"/>
      <c r="D202" s="247" t="s">
        <v>165</v>
      </c>
      <c r="E202" s="259" t="s">
        <v>21</v>
      </c>
      <c r="F202" s="260" t="s">
        <v>1543</v>
      </c>
      <c r="G202" s="258"/>
      <c r="H202" s="259" t="s">
        <v>21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AT202" s="266" t="s">
        <v>165</v>
      </c>
      <c r="AU202" s="266" t="s">
        <v>81</v>
      </c>
      <c r="AV202" s="13" t="s">
        <v>79</v>
      </c>
      <c r="AW202" s="13" t="s">
        <v>35</v>
      </c>
      <c r="AX202" s="13" t="s">
        <v>71</v>
      </c>
      <c r="AY202" s="266" t="s">
        <v>156</v>
      </c>
    </row>
    <row r="203" s="12" customFormat="1">
      <c r="B203" s="245"/>
      <c r="C203" s="246"/>
      <c r="D203" s="247" t="s">
        <v>165</v>
      </c>
      <c r="E203" s="248" t="s">
        <v>21</v>
      </c>
      <c r="F203" s="249" t="s">
        <v>1544</v>
      </c>
      <c r="G203" s="246"/>
      <c r="H203" s="250">
        <v>33.371000000000002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165</v>
      </c>
      <c r="AU203" s="256" t="s">
        <v>81</v>
      </c>
      <c r="AV203" s="12" t="s">
        <v>81</v>
      </c>
      <c r="AW203" s="12" t="s">
        <v>35</v>
      </c>
      <c r="AX203" s="12" t="s">
        <v>79</v>
      </c>
      <c r="AY203" s="256" t="s">
        <v>156</v>
      </c>
    </row>
    <row r="204" s="1" customFormat="1" ht="16.5" customHeight="1">
      <c r="B204" s="46"/>
      <c r="C204" s="233" t="s">
        <v>256</v>
      </c>
      <c r="D204" s="233" t="s">
        <v>159</v>
      </c>
      <c r="E204" s="234" t="s">
        <v>1545</v>
      </c>
      <c r="F204" s="235" t="s">
        <v>1546</v>
      </c>
      <c r="G204" s="236" t="s">
        <v>351</v>
      </c>
      <c r="H204" s="237">
        <v>88.560000000000002</v>
      </c>
      <c r="I204" s="238"/>
      <c r="J204" s="239">
        <f>ROUND(I204*H204,2)</f>
        <v>0</v>
      </c>
      <c r="K204" s="235" t="s">
        <v>326</v>
      </c>
      <c r="L204" s="72"/>
      <c r="M204" s="240" t="s">
        <v>21</v>
      </c>
      <c r="N204" s="241" t="s">
        <v>42</v>
      </c>
      <c r="O204" s="47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AR204" s="24" t="s">
        <v>164</v>
      </c>
      <c r="AT204" s="24" t="s">
        <v>159</v>
      </c>
      <c r="AU204" s="24" t="s">
        <v>81</v>
      </c>
      <c r="AY204" s="24" t="s">
        <v>156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24" t="s">
        <v>79</v>
      </c>
      <c r="BK204" s="244">
        <f>ROUND(I204*H204,2)</f>
        <v>0</v>
      </c>
      <c r="BL204" s="24" t="s">
        <v>164</v>
      </c>
      <c r="BM204" s="24" t="s">
        <v>494</v>
      </c>
    </row>
    <row r="205" s="12" customFormat="1">
      <c r="B205" s="245"/>
      <c r="C205" s="246"/>
      <c r="D205" s="247" t="s">
        <v>165</v>
      </c>
      <c r="E205" s="248" t="s">
        <v>21</v>
      </c>
      <c r="F205" s="249" t="s">
        <v>1547</v>
      </c>
      <c r="G205" s="246"/>
      <c r="H205" s="250">
        <v>88.560000000000002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165</v>
      </c>
      <c r="AU205" s="256" t="s">
        <v>81</v>
      </c>
      <c r="AV205" s="12" t="s">
        <v>81</v>
      </c>
      <c r="AW205" s="12" t="s">
        <v>35</v>
      </c>
      <c r="AX205" s="12" t="s">
        <v>79</v>
      </c>
      <c r="AY205" s="256" t="s">
        <v>156</v>
      </c>
    </row>
    <row r="206" s="1" customFormat="1" ht="25.5" customHeight="1">
      <c r="B206" s="46"/>
      <c r="C206" s="233" t="s">
        <v>496</v>
      </c>
      <c r="D206" s="233" t="s">
        <v>159</v>
      </c>
      <c r="E206" s="234" t="s">
        <v>1548</v>
      </c>
      <c r="F206" s="235" t="s">
        <v>1549</v>
      </c>
      <c r="G206" s="236" t="s">
        <v>325</v>
      </c>
      <c r="H206" s="237">
        <v>74.75</v>
      </c>
      <c r="I206" s="238"/>
      <c r="J206" s="239">
        <f>ROUND(I206*H206,2)</f>
        <v>0</v>
      </c>
      <c r="K206" s="235" t="s">
        <v>326</v>
      </c>
      <c r="L206" s="72"/>
      <c r="M206" s="240" t="s">
        <v>21</v>
      </c>
      <c r="N206" s="241" t="s">
        <v>42</v>
      </c>
      <c r="O206" s="47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AR206" s="24" t="s">
        <v>164</v>
      </c>
      <c r="AT206" s="24" t="s">
        <v>159</v>
      </c>
      <c r="AU206" s="24" t="s">
        <v>81</v>
      </c>
      <c r="AY206" s="24" t="s">
        <v>156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24" t="s">
        <v>79</v>
      </c>
      <c r="BK206" s="244">
        <f>ROUND(I206*H206,2)</f>
        <v>0</v>
      </c>
      <c r="BL206" s="24" t="s">
        <v>164</v>
      </c>
      <c r="BM206" s="24" t="s">
        <v>499</v>
      </c>
    </row>
    <row r="207" s="12" customFormat="1">
      <c r="B207" s="245"/>
      <c r="C207" s="246"/>
      <c r="D207" s="247" t="s">
        <v>165</v>
      </c>
      <c r="E207" s="248" t="s">
        <v>21</v>
      </c>
      <c r="F207" s="249" t="s">
        <v>1550</v>
      </c>
      <c r="G207" s="246"/>
      <c r="H207" s="250">
        <v>74.75</v>
      </c>
      <c r="I207" s="251"/>
      <c r="J207" s="246"/>
      <c r="K207" s="246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165</v>
      </c>
      <c r="AU207" s="256" t="s">
        <v>81</v>
      </c>
      <c r="AV207" s="12" t="s">
        <v>81</v>
      </c>
      <c r="AW207" s="12" t="s">
        <v>35</v>
      </c>
      <c r="AX207" s="12" t="s">
        <v>79</v>
      </c>
      <c r="AY207" s="256" t="s">
        <v>156</v>
      </c>
    </row>
    <row r="208" s="11" customFormat="1" ht="29.88" customHeight="1">
      <c r="B208" s="217"/>
      <c r="C208" s="218"/>
      <c r="D208" s="219" t="s">
        <v>70</v>
      </c>
      <c r="E208" s="231" t="s">
        <v>256</v>
      </c>
      <c r="F208" s="231" t="s">
        <v>433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SUM(P209:P223)</f>
        <v>0</v>
      </c>
      <c r="Q208" s="225"/>
      <c r="R208" s="226">
        <f>SUM(R209:R223)</f>
        <v>2.3659999999999997</v>
      </c>
      <c r="S208" s="225"/>
      <c r="T208" s="227">
        <f>SUM(T209:T223)</f>
        <v>0</v>
      </c>
      <c r="AR208" s="228" t="s">
        <v>79</v>
      </c>
      <c r="AT208" s="229" t="s">
        <v>70</v>
      </c>
      <c r="AU208" s="229" t="s">
        <v>79</v>
      </c>
      <c r="AY208" s="228" t="s">
        <v>156</v>
      </c>
      <c r="BK208" s="230">
        <f>SUM(BK209:BK223)</f>
        <v>0</v>
      </c>
    </row>
    <row r="209" s="1" customFormat="1" ht="25.5" customHeight="1">
      <c r="B209" s="46"/>
      <c r="C209" s="233" t="s">
        <v>262</v>
      </c>
      <c r="D209" s="233" t="s">
        <v>159</v>
      </c>
      <c r="E209" s="234" t="s">
        <v>1551</v>
      </c>
      <c r="F209" s="235" t="s">
        <v>1552</v>
      </c>
      <c r="G209" s="236" t="s">
        <v>436</v>
      </c>
      <c r="H209" s="237">
        <v>1</v>
      </c>
      <c r="I209" s="238"/>
      <c r="J209" s="239">
        <f>ROUND(I209*H209,2)</f>
        <v>0</v>
      </c>
      <c r="K209" s="235" t="s">
        <v>163</v>
      </c>
      <c r="L209" s="72"/>
      <c r="M209" s="240" t="s">
        <v>21</v>
      </c>
      <c r="N209" s="241" t="s">
        <v>42</v>
      </c>
      <c r="O209" s="47"/>
      <c r="P209" s="242">
        <f>O209*H209</f>
        <v>0</v>
      </c>
      <c r="Q209" s="242">
        <v>0</v>
      </c>
      <c r="R209" s="242">
        <f>Q209*H209</f>
        <v>0</v>
      </c>
      <c r="S209" s="242">
        <v>0</v>
      </c>
      <c r="T209" s="243">
        <f>S209*H209</f>
        <v>0</v>
      </c>
      <c r="AR209" s="24" t="s">
        <v>164</v>
      </c>
      <c r="AT209" s="24" t="s">
        <v>159</v>
      </c>
      <c r="AU209" s="24" t="s">
        <v>81</v>
      </c>
      <c r="AY209" s="24" t="s">
        <v>156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24" t="s">
        <v>79</v>
      </c>
      <c r="BK209" s="244">
        <f>ROUND(I209*H209,2)</f>
        <v>0</v>
      </c>
      <c r="BL209" s="24" t="s">
        <v>164</v>
      </c>
      <c r="BM209" s="24" t="s">
        <v>503</v>
      </c>
    </row>
    <row r="210" s="13" customFormat="1">
      <c r="B210" s="257"/>
      <c r="C210" s="258"/>
      <c r="D210" s="247" t="s">
        <v>165</v>
      </c>
      <c r="E210" s="259" t="s">
        <v>21</v>
      </c>
      <c r="F210" s="260" t="s">
        <v>1553</v>
      </c>
      <c r="G210" s="258"/>
      <c r="H210" s="259" t="s">
        <v>21</v>
      </c>
      <c r="I210" s="261"/>
      <c r="J210" s="258"/>
      <c r="K210" s="258"/>
      <c r="L210" s="262"/>
      <c r="M210" s="263"/>
      <c r="N210" s="264"/>
      <c r="O210" s="264"/>
      <c r="P210" s="264"/>
      <c r="Q210" s="264"/>
      <c r="R210" s="264"/>
      <c r="S210" s="264"/>
      <c r="T210" s="265"/>
      <c r="AT210" s="266" t="s">
        <v>165</v>
      </c>
      <c r="AU210" s="266" t="s">
        <v>81</v>
      </c>
      <c r="AV210" s="13" t="s">
        <v>79</v>
      </c>
      <c r="AW210" s="13" t="s">
        <v>35</v>
      </c>
      <c r="AX210" s="13" t="s">
        <v>71</v>
      </c>
      <c r="AY210" s="266" t="s">
        <v>156</v>
      </c>
    </row>
    <row r="211" s="13" customFormat="1">
      <c r="B211" s="257"/>
      <c r="C211" s="258"/>
      <c r="D211" s="247" t="s">
        <v>165</v>
      </c>
      <c r="E211" s="259" t="s">
        <v>21</v>
      </c>
      <c r="F211" s="260" t="s">
        <v>1554</v>
      </c>
      <c r="G211" s="258"/>
      <c r="H211" s="259" t="s">
        <v>21</v>
      </c>
      <c r="I211" s="261"/>
      <c r="J211" s="258"/>
      <c r="K211" s="258"/>
      <c r="L211" s="262"/>
      <c r="M211" s="263"/>
      <c r="N211" s="264"/>
      <c r="O211" s="264"/>
      <c r="P211" s="264"/>
      <c r="Q211" s="264"/>
      <c r="R211" s="264"/>
      <c r="S211" s="264"/>
      <c r="T211" s="265"/>
      <c r="AT211" s="266" t="s">
        <v>165</v>
      </c>
      <c r="AU211" s="266" t="s">
        <v>81</v>
      </c>
      <c r="AV211" s="13" t="s">
        <v>79</v>
      </c>
      <c r="AW211" s="13" t="s">
        <v>35</v>
      </c>
      <c r="AX211" s="13" t="s">
        <v>71</v>
      </c>
      <c r="AY211" s="266" t="s">
        <v>156</v>
      </c>
    </row>
    <row r="212" s="12" customFormat="1">
      <c r="B212" s="245"/>
      <c r="C212" s="246"/>
      <c r="D212" s="247" t="s">
        <v>165</v>
      </c>
      <c r="E212" s="248" t="s">
        <v>21</v>
      </c>
      <c r="F212" s="249" t="s">
        <v>79</v>
      </c>
      <c r="G212" s="246"/>
      <c r="H212" s="250">
        <v>1</v>
      </c>
      <c r="I212" s="251"/>
      <c r="J212" s="246"/>
      <c r="K212" s="246"/>
      <c r="L212" s="252"/>
      <c r="M212" s="253"/>
      <c r="N212" s="254"/>
      <c r="O212" s="254"/>
      <c r="P212" s="254"/>
      <c r="Q212" s="254"/>
      <c r="R212" s="254"/>
      <c r="S212" s="254"/>
      <c r="T212" s="255"/>
      <c r="AT212" s="256" t="s">
        <v>165</v>
      </c>
      <c r="AU212" s="256" t="s">
        <v>81</v>
      </c>
      <c r="AV212" s="12" t="s">
        <v>81</v>
      </c>
      <c r="AW212" s="12" t="s">
        <v>35</v>
      </c>
      <c r="AX212" s="12" t="s">
        <v>79</v>
      </c>
      <c r="AY212" s="256" t="s">
        <v>156</v>
      </c>
    </row>
    <row r="213" s="1" customFormat="1" ht="16.5" customHeight="1">
      <c r="B213" s="46"/>
      <c r="C213" s="233" t="s">
        <v>506</v>
      </c>
      <c r="D213" s="233" t="s">
        <v>159</v>
      </c>
      <c r="E213" s="234" t="s">
        <v>1555</v>
      </c>
      <c r="F213" s="235" t="s">
        <v>1556</v>
      </c>
      <c r="G213" s="236" t="s">
        <v>351</v>
      </c>
      <c r="H213" s="237">
        <v>300</v>
      </c>
      <c r="I213" s="238"/>
      <c r="J213" s="239">
        <f>ROUND(I213*H213,2)</f>
        <v>0</v>
      </c>
      <c r="K213" s="235" t="s">
        <v>163</v>
      </c>
      <c r="L213" s="72"/>
      <c r="M213" s="240" t="s">
        <v>21</v>
      </c>
      <c r="N213" s="241" t="s">
        <v>42</v>
      </c>
      <c r="O213" s="47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AR213" s="24" t="s">
        <v>164</v>
      </c>
      <c r="AT213" s="24" t="s">
        <v>159</v>
      </c>
      <c r="AU213" s="24" t="s">
        <v>81</v>
      </c>
      <c r="AY213" s="24" t="s">
        <v>156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24" t="s">
        <v>79</v>
      </c>
      <c r="BK213" s="244">
        <f>ROUND(I213*H213,2)</f>
        <v>0</v>
      </c>
      <c r="BL213" s="24" t="s">
        <v>164</v>
      </c>
      <c r="BM213" s="24" t="s">
        <v>509</v>
      </c>
    </row>
    <row r="214" s="12" customFormat="1">
      <c r="B214" s="245"/>
      <c r="C214" s="246"/>
      <c r="D214" s="247" t="s">
        <v>165</v>
      </c>
      <c r="E214" s="248" t="s">
        <v>21</v>
      </c>
      <c r="F214" s="249" t="s">
        <v>948</v>
      </c>
      <c r="G214" s="246"/>
      <c r="H214" s="250">
        <v>300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AT214" s="256" t="s">
        <v>165</v>
      </c>
      <c r="AU214" s="256" t="s">
        <v>81</v>
      </c>
      <c r="AV214" s="12" t="s">
        <v>81</v>
      </c>
      <c r="AW214" s="12" t="s">
        <v>35</v>
      </c>
      <c r="AX214" s="12" t="s">
        <v>79</v>
      </c>
      <c r="AY214" s="256" t="s">
        <v>156</v>
      </c>
    </row>
    <row r="215" s="1" customFormat="1" ht="16.5" customHeight="1">
      <c r="B215" s="46"/>
      <c r="C215" s="270" t="s">
        <v>277</v>
      </c>
      <c r="D215" s="270" t="s">
        <v>386</v>
      </c>
      <c r="E215" s="271" t="s">
        <v>1557</v>
      </c>
      <c r="F215" s="272" t="s">
        <v>1558</v>
      </c>
      <c r="G215" s="273" t="s">
        <v>436</v>
      </c>
      <c r="H215" s="274">
        <v>138</v>
      </c>
      <c r="I215" s="275"/>
      <c r="J215" s="276">
        <f>ROUND(I215*H215,2)</f>
        <v>0</v>
      </c>
      <c r="K215" s="272" t="s">
        <v>163</v>
      </c>
      <c r="L215" s="277"/>
      <c r="M215" s="278" t="s">
        <v>21</v>
      </c>
      <c r="N215" s="279" t="s">
        <v>42</v>
      </c>
      <c r="O215" s="47"/>
      <c r="P215" s="242">
        <f>O215*H215</f>
        <v>0</v>
      </c>
      <c r="Q215" s="242">
        <v>0.01</v>
      </c>
      <c r="R215" s="242">
        <f>Q215*H215</f>
        <v>1.3800000000000001</v>
      </c>
      <c r="S215" s="242">
        <v>0</v>
      </c>
      <c r="T215" s="243">
        <f>S215*H215</f>
        <v>0</v>
      </c>
      <c r="AR215" s="24" t="s">
        <v>178</v>
      </c>
      <c r="AT215" s="24" t="s">
        <v>386</v>
      </c>
      <c r="AU215" s="24" t="s">
        <v>81</v>
      </c>
      <c r="AY215" s="24" t="s">
        <v>156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24" t="s">
        <v>79</v>
      </c>
      <c r="BK215" s="244">
        <f>ROUND(I215*H215,2)</f>
        <v>0</v>
      </c>
      <c r="BL215" s="24" t="s">
        <v>164</v>
      </c>
      <c r="BM215" s="24" t="s">
        <v>513</v>
      </c>
    </row>
    <row r="216" s="1" customFormat="1" ht="16.5" customHeight="1">
      <c r="B216" s="46"/>
      <c r="C216" s="270" t="s">
        <v>515</v>
      </c>
      <c r="D216" s="270" t="s">
        <v>386</v>
      </c>
      <c r="E216" s="271" t="s">
        <v>1559</v>
      </c>
      <c r="F216" s="272" t="s">
        <v>1560</v>
      </c>
      <c r="G216" s="273" t="s">
        <v>436</v>
      </c>
      <c r="H216" s="274">
        <v>40</v>
      </c>
      <c r="I216" s="275"/>
      <c r="J216" s="276">
        <f>ROUND(I216*H216,2)</f>
        <v>0</v>
      </c>
      <c r="K216" s="272" t="s">
        <v>163</v>
      </c>
      <c r="L216" s="277"/>
      <c r="M216" s="278" t="s">
        <v>21</v>
      </c>
      <c r="N216" s="279" t="s">
        <v>42</v>
      </c>
      <c r="O216" s="47"/>
      <c r="P216" s="242">
        <f>O216*H216</f>
        <v>0</v>
      </c>
      <c r="Q216" s="242">
        <v>0.016</v>
      </c>
      <c r="R216" s="242">
        <f>Q216*H216</f>
        <v>0.64000000000000001</v>
      </c>
      <c r="S216" s="242">
        <v>0</v>
      </c>
      <c r="T216" s="243">
        <f>S216*H216</f>
        <v>0</v>
      </c>
      <c r="AR216" s="24" t="s">
        <v>178</v>
      </c>
      <c r="AT216" s="24" t="s">
        <v>386</v>
      </c>
      <c r="AU216" s="24" t="s">
        <v>81</v>
      </c>
      <c r="AY216" s="24" t="s">
        <v>156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24" t="s">
        <v>79</v>
      </c>
      <c r="BK216" s="244">
        <f>ROUND(I216*H216,2)</f>
        <v>0</v>
      </c>
      <c r="BL216" s="24" t="s">
        <v>164</v>
      </c>
      <c r="BM216" s="24" t="s">
        <v>518</v>
      </c>
    </row>
    <row r="217" s="1" customFormat="1" ht="16.5" customHeight="1">
      <c r="B217" s="46"/>
      <c r="C217" s="270" t="s">
        <v>284</v>
      </c>
      <c r="D217" s="270" t="s">
        <v>386</v>
      </c>
      <c r="E217" s="271" t="s">
        <v>1561</v>
      </c>
      <c r="F217" s="272" t="s">
        <v>1562</v>
      </c>
      <c r="G217" s="273" t="s">
        <v>436</v>
      </c>
      <c r="H217" s="274">
        <v>138</v>
      </c>
      <c r="I217" s="275"/>
      <c r="J217" s="276">
        <f>ROUND(I217*H217,2)</f>
        <v>0</v>
      </c>
      <c r="K217" s="272" t="s">
        <v>163</v>
      </c>
      <c r="L217" s="277"/>
      <c r="M217" s="278" t="s">
        <v>21</v>
      </c>
      <c r="N217" s="279" t="s">
        <v>42</v>
      </c>
      <c r="O217" s="47"/>
      <c r="P217" s="242">
        <f>O217*H217</f>
        <v>0</v>
      </c>
      <c r="Q217" s="242">
        <v>0.001</v>
      </c>
      <c r="R217" s="242">
        <f>Q217*H217</f>
        <v>0.13800000000000001</v>
      </c>
      <c r="S217" s="242">
        <v>0</v>
      </c>
      <c r="T217" s="243">
        <f>S217*H217</f>
        <v>0</v>
      </c>
      <c r="AR217" s="24" t="s">
        <v>178</v>
      </c>
      <c r="AT217" s="24" t="s">
        <v>386</v>
      </c>
      <c r="AU217" s="24" t="s">
        <v>81</v>
      </c>
      <c r="AY217" s="24" t="s">
        <v>156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24" t="s">
        <v>79</v>
      </c>
      <c r="BK217" s="244">
        <f>ROUND(I217*H217,2)</f>
        <v>0</v>
      </c>
      <c r="BL217" s="24" t="s">
        <v>164</v>
      </c>
      <c r="BM217" s="24" t="s">
        <v>521</v>
      </c>
    </row>
    <row r="218" s="1" customFormat="1" ht="16.5" customHeight="1">
      <c r="B218" s="46"/>
      <c r="C218" s="270" t="s">
        <v>428</v>
      </c>
      <c r="D218" s="270" t="s">
        <v>386</v>
      </c>
      <c r="E218" s="271" t="s">
        <v>1563</v>
      </c>
      <c r="F218" s="272" t="s">
        <v>1564</v>
      </c>
      <c r="G218" s="273" t="s">
        <v>436</v>
      </c>
      <c r="H218" s="274">
        <v>200</v>
      </c>
      <c r="I218" s="275"/>
      <c r="J218" s="276">
        <f>ROUND(I218*H218,2)</f>
        <v>0</v>
      </c>
      <c r="K218" s="272" t="s">
        <v>163</v>
      </c>
      <c r="L218" s="277"/>
      <c r="M218" s="278" t="s">
        <v>21</v>
      </c>
      <c r="N218" s="279" t="s">
        <v>42</v>
      </c>
      <c r="O218" s="47"/>
      <c r="P218" s="242">
        <f>O218*H218</f>
        <v>0</v>
      </c>
      <c r="Q218" s="242">
        <v>0.00010000000000000001</v>
      </c>
      <c r="R218" s="242">
        <f>Q218*H218</f>
        <v>0.02</v>
      </c>
      <c r="S218" s="242">
        <v>0</v>
      </c>
      <c r="T218" s="243">
        <f>S218*H218</f>
        <v>0</v>
      </c>
      <c r="AR218" s="24" t="s">
        <v>178</v>
      </c>
      <c r="AT218" s="24" t="s">
        <v>386</v>
      </c>
      <c r="AU218" s="24" t="s">
        <v>81</v>
      </c>
      <c r="AY218" s="24" t="s">
        <v>156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79</v>
      </c>
      <c r="BK218" s="244">
        <f>ROUND(I218*H218,2)</f>
        <v>0</v>
      </c>
      <c r="BL218" s="24" t="s">
        <v>164</v>
      </c>
      <c r="BM218" s="24" t="s">
        <v>525</v>
      </c>
    </row>
    <row r="219" s="1" customFormat="1" ht="16.5" customHeight="1">
      <c r="B219" s="46"/>
      <c r="C219" s="270" t="s">
        <v>288</v>
      </c>
      <c r="D219" s="270" t="s">
        <v>386</v>
      </c>
      <c r="E219" s="271" t="s">
        <v>1565</v>
      </c>
      <c r="F219" s="272" t="s">
        <v>1566</v>
      </c>
      <c r="G219" s="273" t="s">
        <v>436</v>
      </c>
      <c r="H219" s="274">
        <v>2</v>
      </c>
      <c r="I219" s="275"/>
      <c r="J219" s="276">
        <f>ROUND(I219*H219,2)</f>
        <v>0</v>
      </c>
      <c r="K219" s="272" t="s">
        <v>163</v>
      </c>
      <c r="L219" s="277"/>
      <c r="M219" s="278" t="s">
        <v>21</v>
      </c>
      <c r="N219" s="279" t="s">
        <v>42</v>
      </c>
      <c r="O219" s="47"/>
      <c r="P219" s="242">
        <f>O219*H219</f>
        <v>0</v>
      </c>
      <c r="Q219" s="242">
        <v>0.032000000000000001</v>
      </c>
      <c r="R219" s="242">
        <f>Q219*H219</f>
        <v>0.064000000000000001</v>
      </c>
      <c r="S219" s="242">
        <v>0</v>
      </c>
      <c r="T219" s="243">
        <f>S219*H219</f>
        <v>0</v>
      </c>
      <c r="AR219" s="24" t="s">
        <v>178</v>
      </c>
      <c r="AT219" s="24" t="s">
        <v>386</v>
      </c>
      <c r="AU219" s="24" t="s">
        <v>81</v>
      </c>
      <c r="AY219" s="24" t="s">
        <v>156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24" t="s">
        <v>79</v>
      </c>
      <c r="BK219" s="244">
        <f>ROUND(I219*H219,2)</f>
        <v>0</v>
      </c>
      <c r="BL219" s="24" t="s">
        <v>164</v>
      </c>
      <c r="BM219" s="24" t="s">
        <v>533</v>
      </c>
    </row>
    <row r="220" s="1" customFormat="1" ht="16.5" customHeight="1">
      <c r="B220" s="46"/>
      <c r="C220" s="270" t="s">
        <v>536</v>
      </c>
      <c r="D220" s="270" t="s">
        <v>386</v>
      </c>
      <c r="E220" s="271" t="s">
        <v>1567</v>
      </c>
      <c r="F220" s="272" t="s">
        <v>1568</v>
      </c>
      <c r="G220" s="273" t="s">
        <v>436</v>
      </c>
      <c r="H220" s="274">
        <v>14</v>
      </c>
      <c r="I220" s="275"/>
      <c r="J220" s="276">
        <f>ROUND(I220*H220,2)</f>
        <v>0</v>
      </c>
      <c r="K220" s="272" t="s">
        <v>163</v>
      </c>
      <c r="L220" s="277"/>
      <c r="M220" s="278" t="s">
        <v>21</v>
      </c>
      <c r="N220" s="279" t="s">
        <v>42</v>
      </c>
      <c r="O220" s="47"/>
      <c r="P220" s="242">
        <f>O220*H220</f>
        <v>0</v>
      </c>
      <c r="Q220" s="242">
        <v>0.0030000000000000001</v>
      </c>
      <c r="R220" s="242">
        <f>Q220*H220</f>
        <v>0.042000000000000003</v>
      </c>
      <c r="S220" s="242">
        <v>0</v>
      </c>
      <c r="T220" s="243">
        <f>S220*H220</f>
        <v>0</v>
      </c>
      <c r="AR220" s="24" t="s">
        <v>178</v>
      </c>
      <c r="AT220" s="24" t="s">
        <v>386</v>
      </c>
      <c r="AU220" s="24" t="s">
        <v>81</v>
      </c>
      <c r="AY220" s="24" t="s">
        <v>156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24" t="s">
        <v>79</v>
      </c>
      <c r="BK220" s="244">
        <f>ROUND(I220*H220,2)</f>
        <v>0</v>
      </c>
      <c r="BL220" s="24" t="s">
        <v>164</v>
      </c>
      <c r="BM220" s="24" t="s">
        <v>539</v>
      </c>
    </row>
    <row r="221" s="1" customFormat="1" ht="16.5" customHeight="1">
      <c r="B221" s="46"/>
      <c r="C221" s="270" t="s">
        <v>295</v>
      </c>
      <c r="D221" s="270" t="s">
        <v>386</v>
      </c>
      <c r="E221" s="271" t="s">
        <v>1569</v>
      </c>
      <c r="F221" s="272" t="s">
        <v>1570</v>
      </c>
      <c r="G221" s="273" t="s">
        <v>436</v>
      </c>
      <c r="H221" s="274">
        <v>2</v>
      </c>
      <c r="I221" s="275"/>
      <c r="J221" s="276">
        <f>ROUND(I221*H221,2)</f>
        <v>0</v>
      </c>
      <c r="K221" s="272" t="s">
        <v>163</v>
      </c>
      <c r="L221" s="277"/>
      <c r="M221" s="278" t="s">
        <v>21</v>
      </c>
      <c r="N221" s="279" t="s">
        <v>42</v>
      </c>
      <c r="O221" s="47"/>
      <c r="P221" s="242">
        <f>O221*H221</f>
        <v>0</v>
      </c>
      <c r="Q221" s="242">
        <v>0.0030000000000000001</v>
      </c>
      <c r="R221" s="242">
        <f>Q221*H221</f>
        <v>0.0060000000000000001</v>
      </c>
      <c r="S221" s="242">
        <v>0</v>
      </c>
      <c r="T221" s="243">
        <f>S221*H221</f>
        <v>0</v>
      </c>
      <c r="AR221" s="24" t="s">
        <v>178</v>
      </c>
      <c r="AT221" s="24" t="s">
        <v>386</v>
      </c>
      <c r="AU221" s="24" t="s">
        <v>81</v>
      </c>
      <c r="AY221" s="24" t="s">
        <v>156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24" t="s">
        <v>79</v>
      </c>
      <c r="BK221" s="244">
        <f>ROUND(I221*H221,2)</f>
        <v>0</v>
      </c>
      <c r="BL221" s="24" t="s">
        <v>164</v>
      </c>
      <c r="BM221" s="24" t="s">
        <v>543</v>
      </c>
    </row>
    <row r="222" s="1" customFormat="1" ht="16.5" customHeight="1">
      <c r="B222" s="46"/>
      <c r="C222" s="270" t="s">
        <v>546</v>
      </c>
      <c r="D222" s="270" t="s">
        <v>386</v>
      </c>
      <c r="E222" s="271" t="s">
        <v>1571</v>
      </c>
      <c r="F222" s="272" t="s">
        <v>1572</v>
      </c>
      <c r="G222" s="273" t="s">
        <v>436</v>
      </c>
      <c r="H222" s="274">
        <v>2</v>
      </c>
      <c r="I222" s="275"/>
      <c r="J222" s="276">
        <f>ROUND(I222*H222,2)</f>
        <v>0</v>
      </c>
      <c r="K222" s="272" t="s">
        <v>163</v>
      </c>
      <c r="L222" s="277"/>
      <c r="M222" s="278" t="s">
        <v>21</v>
      </c>
      <c r="N222" s="279" t="s">
        <v>42</v>
      </c>
      <c r="O222" s="47"/>
      <c r="P222" s="242">
        <f>O222*H222</f>
        <v>0</v>
      </c>
      <c r="Q222" s="242">
        <v>0.037999999999999999</v>
      </c>
      <c r="R222" s="242">
        <f>Q222*H222</f>
        <v>0.075999999999999998</v>
      </c>
      <c r="S222" s="242">
        <v>0</v>
      </c>
      <c r="T222" s="243">
        <f>S222*H222</f>
        <v>0</v>
      </c>
      <c r="AR222" s="24" t="s">
        <v>178</v>
      </c>
      <c r="AT222" s="24" t="s">
        <v>386</v>
      </c>
      <c r="AU222" s="24" t="s">
        <v>81</v>
      </c>
      <c r="AY222" s="24" t="s">
        <v>156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24" t="s">
        <v>79</v>
      </c>
      <c r="BK222" s="244">
        <f>ROUND(I222*H222,2)</f>
        <v>0</v>
      </c>
      <c r="BL222" s="24" t="s">
        <v>164</v>
      </c>
      <c r="BM222" s="24" t="s">
        <v>549</v>
      </c>
    </row>
    <row r="223" s="1" customFormat="1" ht="16.5" customHeight="1">
      <c r="B223" s="46"/>
      <c r="C223" s="270" t="s">
        <v>299</v>
      </c>
      <c r="D223" s="270" t="s">
        <v>386</v>
      </c>
      <c r="E223" s="271" t="s">
        <v>1573</v>
      </c>
      <c r="F223" s="272" t="s">
        <v>1574</v>
      </c>
      <c r="G223" s="273" t="s">
        <v>436</v>
      </c>
      <c r="H223" s="274">
        <v>300</v>
      </c>
      <c r="I223" s="275"/>
      <c r="J223" s="276">
        <f>ROUND(I223*H223,2)</f>
        <v>0</v>
      </c>
      <c r="K223" s="272" t="s">
        <v>163</v>
      </c>
      <c r="L223" s="277"/>
      <c r="M223" s="278" t="s">
        <v>21</v>
      </c>
      <c r="N223" s="279" t="s">
        <v>42</v>
      </c>
      <c r="O223" s="47"/>
      <c r="P223" s="242">
        <f>O223*H223</f>
        <v>0</v>
      </c>
      <c r="Q223" s="242">
        <v>0</v>
      </c>
      <c r="R223" s="242">
        <f>Q223*H223</f>
        <v>0</v>
      </c>
      <c r="S223" s="242">
        <v>0</v>
      </c>
      <c r="T223" s="243">
        <f>S223*H223</f>
        <v>0</v>
      </c>
      <c r="AR223" s="24" t="s">
        <v>178</v>
      </c>
      <c r="AT223" s="24" t="s">
        <v>386</v>
      </c>
      <c r="AU223" s="24" t="s">
        <v>81</v>
      </c>
      <c r="AY223" s="24" t="s">
        <v>156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24" t="s">
        <v>79</v>
      </c>
      <c r="BK223" s="244">
        <f>ROUND(I223*H223,2)</f>
        <v>0</v>
      </c>
      <c r="BL223" s="24" t="s">
        <v>164</v>
      </c>
      <c r="BM223" s="24" t="s">
        <v>553</v>
      </c>
    </row>
    <row r="224" s="11" customFormat="1" ht="29.88" customHeight="1">
      <c r="B224" s="217"/>
      <c r="C224" s="218"/>
      <c r="D224" s="219" t="s">
        <v>70</v>
      </c>
      <c r="E224" s="231" t="s">
        <v>155</v>
      </c>
      <c r="F224" s="231" t="s">
        <v>466</v>
      </c>
      <c r="G224" s="218"/>
      <c r="H224" s="218"/>
      <c r="I224" s="221"/>
      <c r="J224" s="232">
        <f>BK224</f>
        <v>0</v>
      </c>
      <c r="K224" s="218"/>
      <c r="L224" s="223"/>
      <c r="M224" s="224"/>
      <c r="N224" s="225"/>
      <c r="O224" s="225"/>
      <c r="P224" s="226">
        <f>SUM(P225:P237)</f>
        <v>0</v>
      </c>
      <c r="Q224" s="225"/>
      <c r="R224" s="226">
        <f>SUM(R225:R237)</f>
        <v>35.219999999999999</v>
      </c>
      <c r="S224" s="225"/>
      <c r="T224" s="227">
        <f>SUM(T225:T237)</f>
        <v>0</v>
      </c>
      <c r="AR224" s="228" t="s">
        <v>79</v>
      </c>
      <c r="AT224" s="229" t="s">
        <v>70</v>
      </c>
      <c r="AU224" s="229" t="s">
        <v>79</v>
      </c>
      <c r="AY224" s="228" t="s">
        <v>156</v>
      </c>
      <c r="BK224" s="230">
        <f>SUM(BK225:BK237)</f>
        <v>0</v>
      </c>
    </row>
    <row r="225" s="1" customFormat="1" ht="16.5" customHeight="1">
      <c r="B225" s="46"/>
      <c r="C225" s="233" t="s">
        <v>555</v>
      </c>
      <c r="D225" s="233" t="s">
        <v>159</v>
      </c>
      <c r="E225" s="234" t="s">
        <v>1575</v>
      </c>
      <c r="F225" s="235" t="s">
        <v>1576</v>
      </c>
      <c r="G225" s="236" t="s">
        <v>351</v>
      </c>
      <c r="H225" s="237">
        <v>44.759999999999998</v>
      </c>
      <c r="I225" s="238"/>
      <c r="J225" s="239">
        <f>ROUND(I225*H225,2)</f>
        <v>0</v>
      </c>
      <c r="K225" s="235" t="s">
        <v>163</v>
      </c>
      <c r="L225" s="72"/>
      <c r="M225" s="240" t="s">
        <v>21</v>
      </c>
      <c r="N225" s="241" t="s">
        <v>42</v>
      </c>
      <c r="O225" s="47"/>
      <c r="P225" s="242">
        <f>O225*H225</f>
        <v>0</v>
      </c>
      <c r="Q225" s="242">
        <v>0.5</v>
      </c>
      <c r="R225" s="242">
        <f>Q225*H225</f>
        <v>22.379999999999999</v>
      </c>
      <c r="S225" s="242">
        <v>0</v>
      </c>
      <c r="T225" s="243">
        <f>S225*H225</f>
        <v>0</v>
      </c>
      <c r="AR225" s="24" t="s">
        <v>164</v>
      </c>
      <c r="AT225" s="24" t="s">
        <v>159</v>
      </c>
      <c r="AU225" s="24" t="s">
        <v>81</v>
      </c>
      <c r="AY225" s="24" t="s">
        <v>156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24" t="s">
        <v>79</v>
      </c>
      <c r="BK225" s="244">
        <f>ROUND(I225*H225,2)</f>
        <v>0</v>
      </c>
      <c r="BL225" s="24" t="s">
        <v>164</v>
      </c>
      <c r="BM225" s="24" t="s">
        <v>558</v>
      </c>
    </row>
    <row r="226" s="12" customFormat="1">
      <c r="B226" s="245"/>
      <c r="C226" s="246"/>
      <c r="D226" s="247" t="s">
        <v>165</v>
      </c>
      <c r="E226" s="248" t="s">
        <v>21</v>
      </c>
      <c r="F226" s="249" t="s">
        <v>1577</v>
      </c>
      <c r="G226" s="246"/>
      <c r="H226" s="250">
        <v>44.759999999999998</v>
      </c>
      <c r="I226" s="251"/>
      <c r="J226" s="246"/>
      <c r="K226" s="246"/>
      <c r="L226" s="252"/>
      <c r="M226" s="253"/>
      <c r="N226" s="254"/>
      <c r="O226" s="254"/>
      <c r="P226" s="254"/>
      <c r="Q226" s="254"/>
      <c r="R226" s="254"/>
      <c r="S226" s="254"/>
      <c r="T226" s="255"/>
      <c r="AT226" s="256" t="s">
        <v>165</v>
      </c>
      <c r="AU226" s="256" t="s">
        <v>81</v>
      </c>
      <c r="AV226" s="12" t="s">
        <v>81</v>
      </c>
      <c r="AW226" s="12" t="s">
        <v>35</v>
      </c>
      <c r="AX226" s="12" t="s">
        <v>79</v>
      </c>
      <c r="AY226" s="256" t="s">
        <v>156</v>
      </c>
    </row>
    <row r="227" s="1" customFormat="1" ht="25.5" customHeight="1">
      <c r="B227" s="46"/>
      <c r="C227" s="233" t="s">
        <v>437</v>
      </c>
      <c r="D227" s="233" t="s">
        <v>159</v>
      </c>
      <c r="E227" s="234" t="s">
        <v>1578</v>
      </c>
      <c r="F227" s="235" t="s">
        <v>1579</v>
      </c>
      <c r="G227" s="236" t="s">
        <v>351</v>
      </c>
      <c r="H227" s="237">
        <v>2.1600000000000001</v>
      </c>
      <c r="I227" s="238"/>
      <c r="J227" s="239">
        <f>ROUND(I227*H227,2)</f>
        <v>0</v>
      </c>
      <c r="K227" s="235" t="s">
        <v>163</v>
      </c>
      <c r="L227" s="72"/>
      <c r="M227" s="240" t="s">
        <v>21</v>
      </c>
      <c r="N227" s="241" t="s">
        <v>42</v>
      </c>
      <c r="O227" s="47"/>
      <c r="P227" s="242">
        <f>O227*H227</f>
        <v>0</v>
      </c>
      <c r="Q227" s="242">
        <v>0.19</v>
      </c>
      <c r="R227" s="242">
        <f>Q227*H227</f>
        <v>0.41040000000000004</v>
      </c>
      <c r="S227" s="242">
        <v>0</v>
      </c>
      <c r="T227" s="243">
        <f>S227*H227</f>
        <v>0</v>
      </c>
      <c r="AR227" s="24" t="s">
        <v>164</v>
      </c>
      <c r="AT227" s="24" t="s">
        <v>159</v>
      </c>
      <c r="AU227" s="24" t="s">
        <v>81</v>
      </c>
      <c r="AY227" s="24" t="s">
        <v>156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24" t="s">
        <v>79</v>
      </c>
      <c r="BK227" s="244">
        <f>ROUND(I227*H227,2)</f>
        <v>0</v>
      </c>
      <c r="BL227" s="24" t="s">
        <v>164</v>
      </c>
      <c r="BM227" s="24" t="s">
        <v>561</v>
      </c>
    </row>
    <row r="228" s="12" customFormat="1">
      <c r="B228" s="245"/>
      <c r="C228" s="246"/>
      <c r="D228" s="247" t="s">
        <v>165</v>
      </c>
      <c r="E228" s="248" t="s">
        <v>21</v>
      </c>
      <c r="F228" s="249" t="s">
        <v>1580</v>
      </c>
      <c r="G228" s="246"/>
      <c r="H228" s="250">
        <v>2.1600000000000001</v>
      </c>
      <c r="I228" s="251"/>
      <c r="J228" s="246"/>
      <c r="K228" s="246"/>
      <c r="L228" s="252"/>
      <c r="M228" s="253"/>
      <c r="N228" s="254"/>
      <c r="O228" s="254"/>
      <c r="P228" s="254"/>
      <c r="Q228" s="254"/>
      <c r="R228" s="254"/>
      <c r="S228" s="254"/>
      <c r="T228" s="255"/>
      <c r="AT228" s="256" t="s">
        <v>165</v>
      </c>
      <c r="AU228" s="256" t="s">
        <v>81</v>
      </c>
      <c r="AV228" s="12" t="s">
        <v>81</v>
      </c>
      <c r="AW228" s="12" t="s">
        <v>35</v>
      </c>
      <c r="AX228" s="12" t="s">
        <v>79</v>
      </c>
      <c r="AY228" s="256" t="s">
        <v>156</v>
      </c>
    </row>
    <row r="229" s="1" customFormat="1" ht="16.5" customHeight="1">
      <c r="B229" s="46"/>
      <c r="C229" s="270" t="s">
        <v>562</v>
      </c>
      <c r="D229" s="270" t="s">
        <v>386</v>
      </c>
      <c r="E229" s="271" t="s">
        <v>1581</v>
      </c>
      <c r="F229" s="272" t="s">
        <v>1582</v>
      </c>
      <c r="G229" s="273" t="s">
        <v>389</v>
      </c>
      <c r="H229" s="274">
        <v>1.2</v>
      </c>
      <c r="I229" s="275"/>
      <c r="J229" s="276">
        <f>ROUND(I229*H229,2)</f>
        <v>0</v>
      </c>
      <c r="K229" s="272" t="s">
        <v>163</v>
      </c>
      <c r="L229" s="277"/>
      <c r="M229" s="278" t="s">
        <v>21</v>
      </c>
      <c r="N229" s="279" t="s">
        <v>42</v>
      </c>
      <c r="O229" s="47"/>
      <c r="P229" s="242">
        <f>O229*H229</f>
        <v>0</v>
      </c>
      <c r="Q229" s="242">
        <v>1</v>
      </c>
      <c r="R229" s="242">
        <f>Q229*H229</f>
        <v>1.2</v>
      </c>
      <c r="S229" s="242">
        <v>0</v>
      </c>
      <c r="T229" s="243">
        <f>S229*H229</f>
        <v>0</v>
      </c>
      <c r="AR229" s="24" t="s">
        <v>178</v>
      </c>
      <c r="AT229" s="24" t="s">
        <v>386</v>
      </c>
      <c r="AU229" s="24" t="s">
        <v>81</v>
      </c>
      <c r="AY229" s="24" t="s">
        <v>156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24" t="s">
        <v>79</v>
      </c>
      <c r="BK229" s="244">
        <f>ROUND(I229*H229,2)</f>
        <v>0</v>
      </c>
      <c r="BL229" s="24" t="s">
        <v>164</v>
      </c>
      <c r="BM229" s="24" t="s">
        <v>565</v>
      </c>
    </row>
    <row r="230" s="13" customFormat="1">
      <c r="B230" s="257"/>
      <c r="C230" s="258"/>
      <c r="D230" s="247" t="s">
        <v>165</v>
      </c>
      <c r="E230" s="259" t="s">
        <v>21</v>
      </c>
      <c r="F230" s="260" t="s">
        <v>1583</v>
      </c>
      <c r="G230" s="258"/>
      <c r="H230" s="259" t="s">
        <v>21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AT230" s="266" t="s">
        <v>165</v>
      </c>
      <c r="AU230" s="266" t="s">
        <v>81</v>
      </c>
      <c r="AV230" s="13" t="s">
        <v>79</v>
      </c>
      <c r="AW230" s="13" t="s">
        <v>35</v>
      </c>
      <c r="AX230" s="13" t="s">
        <v>71</v>
      </c>
      <c r="AY230" s="266" t="s">
        <v>156</v>
      </c>
    </row>
    <row r="231" s="12" customFormat="1">
      <c r="B231" s="245"/>
      <c r="C231" s="246"/>
      <c r="D231" s="247" t="s">
        <v>165</v>
      </c>
      <c r="E231" s="248" t="s">
        <v>21</v>
      </c>
      <c r="F231" s="249" t="s">
        <v>1584</v>
      </c>
      <c r="G231" s="246"/>
      <c r="H231" s="250">
        <v>1.2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165</v>
      </c>
      <c r="AU231" s="256" t="s">
        <v>81</v>
      </c>
      <c r="AV231" s="12" t="s">
        <v>81</v>
      </c>
      <c r="AW231" s="12" t="s">
        <v>35</v>
      </c>
      <c r="AX231" s="12" t="s">
        <v>79</v>
      </c>
      <c r="AY231" s="256" t="s">
        <v>156</v>
      </c>
    </row>
    <row r="232" s="1" customFormat="1" ht="25.5" customHeight="1">
      <c r="B232" s="46"/>
      <c r="C232" s="233" t="s">
        <v>443</v>
      </c>
      <c r="D232" s="233" t="s">
        <v>159</v>
      </c>
      <c r="E232" s="234" t="s">
        <v>1585</v>
      </c>
      <c r="F232" s="235" t="s">
        <v>1586</v>
      </c>
      <c r="G232" s="236" t="s">
        <v>351</v>
      </c>
      <c r="H232" s="237">
        <v>42.600000000000001</v>
      </c>
      <c r="I232" s="238"/>
      <c r="J232" s="239">
        <f>ROUND(I232*H232,2)</f>
        <v>0</v>
      </c>
      <c r="K232" s="235" t="s">
        <v>163</v>
      </c>
      <c r="L232" s="72"/>
      <c r="M232" s="240" t="s">
        <v>21</v>
      </c>
      <c r="N232" s="241" t="s">
        <v>42</v>
      </c>
      <c r="O232" s="47"/>
      <c r="P232" s="242">
        <f>O232*H232</f>
        <v>0</v>
      </c>
      <c r="Q232" s="242">
        <v>0.121</v>
      </c>
      <c r="R232" s="242">
        <f>Q232*H232</f>
        <v>5.1546000000000003</v>
      </c>
      <c r="S232" s="242">
        <v>0</v>
      </c>
      <c r="T232" s="243">
        <f>S232*H232</f>
        <v>0</v>
      </c>
      <c r="AR232" s="24" t="s">
        <v>164</v>
      </c>
      <c r="AT232" s="24" t="s">
        <v>159</v>
      </c>
      <c r="AU232" s="24" t="s">
        <v>81</v>
      </c>
      <c r="AY232" s="24" t="s">
        <v>156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24" t="s">
        <v>79</v>
      </c>
      <c r="BK232" s="244">
        <f>ROUND(I232*H232,2)</f>
        <v>0</v>
      </c>
      <c r="BL232" s="24" t="s">
        <v>164</v>
      </c>
      <c r="BM232" s="24" t="s">
        <v>568</v>
      </c>
    </row>
    <row r="233" s="12" customFormat="1">
      <c r="B233" s="245"/>
      <c r="C233" s="246"/>
      <c r="D233" s="247" t="s">
        <v>165</v>
      </c>
      <c r="E233" s="248" t="s">
        <v>21</v>
      </c>
      <c r="F233" s="249" t="s">
        <v>1587</v>
      </c>
      <c r="G233" s="246"/>
      <c r="H233" s="250">
        <v>1.8</v>
      </c>
      <c r="I233" s="251"/>
      <c r="J233" s="246"/>
      <c r="K233" s="246"/>
      <c r="L233" s="252"/>
      <c r="M233" s="253"/>
      <c r="N233" s="254"/>
      <c r="O233" s="254"/>
      <c r="P233" s="254"/>
      <c r="Q233" s="254"/>
      <c r="R233" s="254"/>
      <c r="S233" s="254"/>
      <c r="T233" s="255"/>
      <c r="AT233" s="256" t="s">
        <v>165</v>
      </c>
      <c r="AU233" s="256" t="s">
        <v>81</v>
      </c>
      <c r="AV233" s="12" t="s">
        <v>81</v>
      </c>
      <c r="AW233" s="12" t="s">
        <v>35</v>
      </c>
      <c r="AX233" s="12" t="s">
        <v>71</v>
      </c>
      <c r="AY233" s="256" t="s">
        <v>156</v>
      </c>
    </row>
    <row r="234" s="12" customFormat="1">
      <c r="B234" s="245"/>
      <c r="C234" s="246"/>
      <c r="D234" s="247" t="s">
        <v>165</v>
      </c>
      <c r="E234" s="248" t="s">
        <v>21</v>
      </c>
      <c r="F234" s="249" t="s">
        <v>1588</v>
      </c>
      <c r="G234" s="246"/>
      <c r="H234" s="250">
        <v>1.8</v>
      </c>
      <c r="I234" s="251"/>
      <c r="J234" s="246"/>
      <c r="K234" s="246"/>
      <c r="L234" s="252"/>
      <c r="M234" s="253"/>
      <c r="N234" s="254"/>
      <c r="O234" s="254"/>
      <c r="P234" s="254"/>
      <c r="Q234" s="254"/>
      <c r="R234" s="254"/>
      <c r="S234" s="254"/>
      <c r="T234" s="255"/>
      <c r="AT234" s="256" t="s">
        <v>165</v>
      </c>
      <c r="AU234" s="256" t="s">
        <v>81</v>
      </c>
      <c r="AV234" s="12" t="s">
        <v>81</v>
      </c>
      <c r="AW234" s="12" t="s">
        <v>35</v>
      </c>
      <c r="AX234" s="12" t="s">
        <v>71</v>
      </c>
      <c r="AY234" s="256" t="s">
        <v>156</v>
      </c>
    </row>
    <row r="235" s="12" customFormat="1">
      <c r="B235" s="245"/>
      <c r="C235" s="246"/>
      <c r="D235" s="247" t="s">
        <v>165</v>
      </c>
      <c r="E235" s="248" t="s">
        <v>21</v>
      </c>
      <c r="F235" s="249" t="s">
        <v>1589</v>
      </c>
      <c r="G235" s="246"/>
      <c r="H235" s="250">
        <v>9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165</v>
      </c>
      <c r="AU235" s="256" t="s">
        <v>81</v>
      </c>
      <c r="AV235" s="12" t="s">
        <v>81</v>
      </c>
      <c r="AW235" s="12" t="s">
        <v>35</v>
      </c>
      <c r="AX235" s="12" t="s">
        <v>71</v>
      </c>
      <c r="AY235" s="256" t="s">
        <v>156</v>
      </c>
    </row>
    <row r="236" s="12" customFormat="1">
      <c r="B236" s="245"/>
      <c r="C236" s="246"/>
      <c r="D236" s="247" t="s">
        <v>165</v>
      </c>
      <c r="E236" s="248" t="s">
        <v>21</v>
      </c>
      <c r="F236" s="249" t="s">
        <v>1590</v>
      </c>
      <c r="G236" s="246"/>
      <c r="H236" s="250">
        <v>30</v>
      </c>
      <c r="I236" s="251"/>
      <c r="J236" s="246"/>
      <c r="K236" s="246"/>
      <c r="L236" s="252"/>
      <c r="M236" s="253"/>
      <c r="N236" s="254"/>
      <c r="O236" s="254"/>
      <c r="P236" s="254"/>
      <c r="Q236" s="254"/>
      <c r="R236" s="254"/>
      <c r="S236" s="254"/>
      <c r="T236" s="255"/>
      <c r="AT236" s="256" t="s">
        <v>165</v>
      </c>
      <c r="AU236" s="256" t="s">
        <v>81</v>
      </c>
      <c r="AV236" s="12" t="s">
        <v>81</v>
      </c>
      <c r="AW236" s="12" t="s">
        <v>35</v>
      </c>
      <c r="AX236" s="12" t="s">
        <v>71</v>
      </c>
      <c r="AY236" s="256" t="s">
        <v>156</v>
      </c>
    </row>
    <row r="237" s="1" customFormat="1" ht="16.5" customHeight="1">
      <c r="B237" s="46"/>
      <c r="C237" s="270" t="s">
        <v>569</v>
      </c>
      <c r="D237" s="270" t="s">
        <v>386</v>
      </c>
      <c r="E237" s="271" t="s">
        <v>1591</v>
      </c>
      <c r="F237" s="272" t="s">
        <v>1592</v>
      </c>
      <c r="G237" s="273" t="s">
        <v>351</v>
      </c>
      <c r="H237" s="274">
        <v>45</v>
      </c>
      <c r="I237" s="275"/>
      <c r="J237" s="276">
        <f>ROUND(I237*H237,2)</f>
        <v>0</v>
      </c>
      <c r="K237" s="272" t="s">
        <v>163</v>
      </c>
      <c r="L237" s="277"/>
      <c r="M237" s="278" t="s">
        <v>21</v>
      </c>
      <c r="N237" s="279" t="s">
        <v>42</v>
      </c>
      <c r="O237" s="47"/>
      <c r="P237" s="242">
        <f>O237*H237</f>
        <v>0</v>
      </c>
      <c r="Q237" s="242">
        <v>0.13500000000000001</v>
      </c>
      <c r="R237" s="242">
        <f>Q237*H237</f>
        <v>6.0750000000000002</v>
      </c>
      <c r="S237" s="242">
        <v>0</v>
      </c>
      <c r="T237" s="243">
        <f>S237*H237</f>
        <v>0</v>
      </c>
      <c r="AR237" s="24" t="s">
        <v>178</v>
      </c>
      <c r="AT237" s="24" t="s">
        <v>386</v>
      </c>
      <c r="AU237" s="24" t="s">
        <v>81</v>
      </c>
      <c r="AY237" s="24" t="s">
        <v>156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24" t="s">
        <v>79</v>
      </c>
      <c r="BK237" s="244">
        <f>ROUND(I237*H237,2)</f>
        <v>0</v>
      </c>
      <c r="BL237" s="24" t="s">
        <v>164</v>
      </c>
      <c r="BM237" s="24" t="s">
        <v>572</v>
      </c>
    </row>
    <row r="238" s="11" customFormat="1" ht="29.88" customHeight="1">
      <c r="B238" s="217"/>
      <c r="C238" s="218"/>
      <c r="D238" s="219" t="s">
        <v>70</v>
      </c>
      <c r="E238" s="231" t="s">
        <v>785</v>
      </c>
      <c r="F238" s="231" t="s">
        <v>1593</v>
      </c>
      <c r="G238" s="218"/>
      <c r="H238" s="218"/>
      <c r="I238" s="221"/>
      <c r="J238" s="232">
        <f>BK238</f>
        <v>0</v>
      </c>
      <c r="K238" s="218"/>
      <c r="L238" s="223"/>
      <c r="M238" s="224"/>
      <c r="N238" s="225"/>
      <c r="O238" s="225"/>
      <c r="P238" s="226">
        <f>SUM(P239:P251)</f>
        <v>0</v>
      </c>
      <c r="Q238" s="225"/>
      <c r="R238" s="226">
        <f>SUM(R239:R251)</f>
        <v>0.16168000000000002</v>
      </c>
      <c r="S238" s="225"/>
      <c r="T238" s="227">
        <f>SUM(T239:T251)</f>
        <v>0</v>
      </c>
      <c r="AR238" s="228" t="s">
        <v>79</v>
      </c>
      <c r="AT238" s="229" t="s">
        <v>70</v>
      </c>
      <c r="AU238" s="229" t="s">
        <v>79</v>
      </c>
      <c r="AY238" s="228" t="s">
        <v>156</v>
      </c>
      <c r="BK238" s="230">
        <f>SUM(BK239:BK251)</f>
        <v>0</v>
      </c>
    </row>
    <row r="239" s="1" customFormat="1" ht="16.5" customHeight="1">
      <c r="B239" s="46"/>
      <c r="C239" s="233" t="s">
        <v>446</v>
      </c>
      <c r="D239" s="233" t="s">
        <v>159</v>
      </c>
      <c r="E239" s="234" t="s">
        <v>1594</v>
      </c>
      <c r="F239" s="235" t="s">
        <v>1595</v>
      </c>
      <c r="G239" s="236" t="s">
        <v>436</v>
      </c>
      <c r="H239" s="237">
        <v>1</v>
      </c>
      <c r="I239" s="238"/>
      <c r="J239" s="239">
        <f>ROUND(I239*H239,2)</f>
        <v>0</v>
      </c>
      <c r="K239" s="235" t="s">
        <v>326</v>
      </c>
      <c r="L239" s="72"/>
      <c r="M239" s="240" t="s">
        <v>21</v>
      </c>
      <c r="N239" s="241" t="s">
        <v>42</v>
      </c>
      <c r="O239" s="47"/>
      <c r="P239" s="242">
        <f>O239*H239</f>
        <v>0</v>
      </c>
      <c r="Q239" s="242">
        <v>0.0011199999999999999</v>
      </c>
      <c r="R239" s="242">
        <f>Q239*H239</f>
        <v>0.0011199999999999999</v>
      </c>
      <c r="S239" s="242">
        <v>0</v>
      </c>
      <c r="T239" s="243">
        <f>S239*H239</f>
        <v>0</v>
      </c>
      <c r="AR239" s="24" t="s">
        <v>164</v>
      </c>
      <c r="AT239" s="24" t="s">
        <v>159</v>
      </c>
      <c r="AU239" s="24" t="s">
        <v>81</v>
      </c>
      <c r="AY239" s="24" t="s">
        <v>156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24" t="s">
        <v>79</v>
      </c>
      <c r="BK239" s="244">
        <f>ROUND(I239*H239,2)</f>
        <v>0</v>
      </c>
      <c r="BL239" s="24" t="s">
        <v>164</v>
      </c>
      <c r="BM239" s="24" t="s">
        <v>575</v>
      </c>
    </row>
    <row r="240" s="12" customFormat="1">
      <c r="B240" s="245"/>
      <c r="C240" s="246"/>
      <c r="D240" s="247" t="s">
        <v>165</v>
      </c>
      <c r="E240" s="248" t="s">
        <v>21</v>
      </c>
      <c r="F240" s="249" t="s">
        <v>79</v>
      </c>
      <c r="G240" s="246"/>
      <c r="H240" s="250">
        <v>1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165</v>
      </c>
      <c r="AU240" s="256" t="s">
        <v>81</v>
      </c>
      <c r="AV240" s="12" t="s">
        <v>81</v>
      </c>
      <c r="AW240" s="12" t="s">
        <v>35</v>
      </c>
      <c r="AX240" s="12" t="s">
        <v>79</v>
      </c>
      <c r="AY240" s="256" t="s">
        <v>156</v>
      </c>
    </row>
    <row r="241" s="1" customFormat="1" ht="16.5" customHeight="1">
      <c r="B241" s="46"/>
      <c r="C241" s="270" t="s">
        <v>578</v>
      </c>
      <c r="D241" s="270" t="s">
        <v>386</v>
      </c>
      <c r="E241" s="271" t="s">
        <v>1596</v>
      </c>
      <c r="F241" s="272" t="s">
        <v>1597</v>
      </c>
      <c r="G241" s="273" t="s">
        <v>436</v>
      </c>
      <c r="H241" s="274">
        <v>1</v>
      </c>
      <c r="I241" s="275"/>
      <c r="J241" s="276">
        <f>ROUND(I241*H241,2)</f>
        <v>0</v>
      </c>
      <c r="K241" s="272" t="s">
        <v>163</v>
      </c>
      <c r="L241" s="277"/>
      <c r="M241" s="278" t="s">
        <v>21</v>
      </c>
      <c r="N241" s="279" t="s">
        <v>42</v>
      </c>
      <c r="O241" s="47"/>
      <c r="P241" s="242">
        <f>O241*H241</f>
        <v>0</v>
      </c>
      <c r="Q241" s="242">
        <v>0.035000000000000003</v>
      </c>
      <c r="R241" s="242">
        <f>Q241*H241</f>
        <v>0.035000000000000003</v>
      </c>
      <c r="S241" s="242">
        <v>0</v>
      </c>
      <c r="T241" s="243">
        <f>S241*H241</f>
        <v>0</v>
      </c>
      <c r="AR241" s="24" t="s">
        <v>178</v>
      </c>
      <c r="AT241" s="24" t="s">
        <v>386</v>
      </c>
      <c r="AU241" s="24" t="s">
        <v>81</v>
      </c>
      <c r="AY241" s="24" t="s">
        <v>156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24" t="s">
        <v>79</v>
      </c>
      <c r="BK241" s="244">
        <f>ROUND(I241*H241,2)</f>
        <v>0</v>
      </c>
      <c r="BL241" s="24" t="s">
        <v>164</v>
      </c>
      <c r="BM241" s="24" t="s">
        <v>581</v>
      </c>
    </row>
    <row r="242" s="1" customFormat="1" ht="16.5" customHeight="1">
      <c r="B242" s="46"/>
      <c r="C242" s="233" t="s">
        <v>454</v>
      </c>
      <c r="D242" s="233" t="s">
        <v>159</v>
      </c>
      <c r="E242" s="234" t="s">
        <v>1598</v>
      </c>
      <c r="F242" s="235" t="s">
        <v>1599</v>
      </c>
      <c r="G242" s="236" t="s">
        <v>436</v>
      </c>
      <c r="H242" s="237">
        <v>2</v>
      </c>
      <c r="I242" s="238"/>
      <c r="J242" s="239">
        <f>ROUND(I242*H242,2)</f>
        <v>0</v>
      </c>
      <c r="K242" s="235" t="s">
        <v>326</v>
      </c>
      <c r="L242" s="72"/>
      <c r="M242" s="240" t="s">
        <v>21</v>
      </c>
      <c r="N242" s="241" t="s">
        <v>42</v>
      </c>
      <c r="O242" s="47"/>
      <c r="P242" s="242">
        <f>O242*H242</f>
        <v>0</v>
      </c>
      <c r="Q242" s="242">
        <v>0.00116</v>
      </c>
      <c r="R242" s="242">
        <f>Q242*H242</f>
        <v>0.00232</v>
      </c>
      <c r="S242" s="242">
        <v>0</v>
      </c>
      <c r="T242" s="243">
        <f>S242*H242</f>
        <v>0</v>
      </c>
      <c r="AR242" s="24" t="s">
        <v>164</v>
      </c>
      <c r="AT242" s="24" t="s">
        <v>159</v>
      </c>
      <c r="AU242" s="24" t="s">
        <v>81</v>
      </c>
      <c r="AY242" s="24" t="s">
        <v>156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24" t="s">
        <v>79</v>
      </c>
      <c r="BK242" s="244">
        <f>ROUND(I242*H242,2)</f>
        <v>0</v>
      </c>
      <c r="BL242" s="24" t="s">
        <v>164</v>
      </c>
      <c r="BM242" s="24" t="s">
        <v>588</v>
      </c>
    </row>
    <row r="243" s="12" customFormat="1">
      <c r="B243" s="245"/>
      <c r="C243" s="246"/>
      <c r="D243" s="247" t="s">
        <v>165</v>
      </c>
      <c r="E243" s="248" t="s">
        <v>21</v>
      </c>
      <c r="F243" s="249" t="s">
        <v>81</v>
      </c>
      <c r="G243" s="246"/>
      <c r="H243" s="250">
        <v>2</v>
      </c>
      <c r="I243" s="251"/>
      <c r="J243" s="246"/>
      <c r="K243" s="246"/>
      <c r="L243" s="252"/>
      <c r="M243" s="253"/>
      <c r="N243" s="254"/>
      <c r="O243" s="254"/>
      <c r="P243" s="254"/>
      <c r="Q243" s="254"/>
      <c r="R243" s="254"/>
      <c r="S243" s="254"/>
      <c r="T243" s="255"/>
      <c r="AT243" s="256" t="s">
        <v>165</v>
      </c>
      <c r="AU243" s="256" t="s">
        <v>81</v>
      </c>
      <c r="AV243" s="12" t="s">
        <v>81</v>
      </c>
      <c r="AW243" s="12" t="s">
        <v>35</v>
      </c>
      <c r="AX243" s="12" t="s">
        <v>79</v>
      </c>
      <c r="AY243" s="256" t="s">
        <v>156</v>
      </c>
    </row>
    <row r="244" s="1" customFormat="1" ht="25.5" customHeight="1">
      <c r="B244" s="46"/>
      <c r="C244" s="270" t="s">
        <v>591</v>
      </c>
      <c r="D244" s="270" t="s">
        <v>386</v>
      </c>
      <c r="E244" s="271" t="s">
        <v>1600</v>
      </c>
      <c r="F244" s="272" t="s">
        <v>1601</v>
      </c>
      <c r="G244" s="273" t="s">
        <v>436</v>
      </c>
      <c r="H244" s="274">
        <v>2</v>
      </c>
      <c r="I244" s="275"/>
      <c r="J244" s="276">
        <f>ROUND(I244*H244,2)</f>
        <v>0</v>
      </c>
      <c r="K244" s="272" t="s">
        <v>163</v>
      </c>
      <c r="L244" s="277"/>
      <c r="M244" s="278" t="s">
        <v>21</v>
      </c>
      <c r="N244" s="279" t="s">
        <v>42</v>
      </c>
      <c r="O244" s="47"/>
      <c r="P244" s="242">
        <f>O244*H244</f>
        <v>0</v>
      </c>
      <c r="Q244" s="242">
        <v>0</v>
      </c>
      <c r="R244" s="242">
        <f>Q244*H244</f>
        <v>0</v>
      </c>
      <c r="S244" s="242">
        <v>0</v>
      </c>
      <c r="T244" s="243">
        <f>S244*H244</f>
        <v>0</v>
      </c>
      <c r="AR244" s="24" t="s">
        <v>178</v>
      </c>
      <c r="AT244" s="24" t="s">
        <v>386</v>
      </c>
      <c r="AU244" s="24" t="s">
        <v>81</v>
      </c>
      <c r="AY244" s="24" t="s">
        <v>156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24" t="s">
        <v>79</v>
      </c>
      <c r="BK244" s="244">
        <f>ROUND(I244*H244,2)</f>
        <v>0</v>
      </c>
      <c r="BL244" s="24" t="s">
        <v>164</v>
      </c>
      <c r="BM244" s="24" t="s">
        <v>594</v>
      </c>
    </row>
    <row r="245" s="1" customFormat="1" ht="16.5" customHeight="1">
      <c r="B245" s="46"/>
      <c r="C245" s="233" t="s">
        <v>457</v>
      </c>
      <c r="D245" s="233" t="s">
        <v>159</v>
      </c>
      <c r="E245" s="234" t="s">
        <v>1602</v>
      </c>
      <c r="F245" s="235" t="s">
        <v>1603</v>
      </c>
      <c r="G245" s="236" t="s">
        <v>436</v>
      </c>
      <c r="H245" s="237">
        <v>2</v>
      </c>
      <c r="I245" s="238"/>
      <c r="J245" s="239">
        <f>ROUND(I245*H245,2)</f>
        <v>0</v>
      </c>
      <c r="K245" s="235" t="s">
        <v>163</v>
      </c>
      <c r="L245" s="72"/>
      <c r="M245" s="240" t="s">
        <v>21</v>
      </c>
      <c r="N245" s="241" t="s">
        <v>42</v>
      </c>
      <c r="O245" s="47"/>
      <c r="P245" s="242">
        <f>O245*H245</f>
        <v>0</v>
      </c>
      <c r="Q245" s="242">
        <v>0.0011199999999999999</v>
      </c>
      <c r="R245" s="242">
        <f>Q245*H245</f>
        <v>0.0022399999999999998</v>
      </c>
      <c r="S245" s="242">
        <v>0</v>
      </c>
      <c r="T245" s="243">
        <f>S245*H245</f>
        <v>0</v>
      </c>
      <c r="AR245" s="24" t="s">
        <v>164</v>
      </c>
      <c r="AT245" s="24" t="s">
        <v>159</v>
      </c>
      <c r="AU245" s="24" t="s">
        <v>81</v>
      </c>
      <c r="AY245" s="24" t="s">
        <v>156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24" t="s">
        <v>79</v>
      </c>
      <c r="BK245" s="244">
        <f>ROUND(I245*H245,2)</f>
        <v>0</v>
      </c>
      <c r="BL245" s="24" t="s">
        <v>164</v>
      </c>
      <c r="BM245" s="24" t="s">
        <v>600</v>
      </c>
    </row>
    <row r="246" s="12" customFormat="1">
      <c r="B246" s="245"/>
      <c r="C246" s="246"/>
      <c r="D246" s="247" t="s">
        <v>165</v>
      </c>
      <c r="E246" s="248" t="s">
        <v>21</v>
      </c>
      <c r="F246" s="249" t="s">
        <v>81</v>
      </c>
      <c r="G246" s="246"/>
      <c r="H246" s="250">
        <v>2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165</v>
      </c>
      <c r="AU246" s="256" t="s">
        <v>81</v>
      </c>
      <c r="AV246" s="12" t="s">
        <v>81</v>
      </c>
      <c r="AW246" s="12" t="s">
        <v>35</v>
      </c>
      <c r="AX246" s="12" t="s">
        <v>79</v>
      </c>
      <c r="AY246" s="256" t="s">
        <v>156</v>
      </c>
    </row>
    <row r="247" s="1" customFormat="1" ht="16.5" customHeight="1">
      <c r="B247" s="46"/>
      <c r="C247" s="270" t="s">
        <v>604</v>
      </c>
      <c r="D247" s="270" t="s">
        <v>386</v>
      </c>
      <c r="E247" s="271" t="s">
        <v>1604</v>
      </c>
      <c r="F247" s="272" t="s">
        <v>1605</v>
      </c>
      <c r="G247" s="273" t="s">
        <v>436</v>
      </c>
      <c r="H247" s="274">
        <v>1</v>
      </c>
      <c r="I247" s="275"/>
      <c r="J247" s="276">
        <f>ROUND(I247*H247,2)</f>
        <v>0</v>
      </c>
      <c r="K247" s="272" t="s">
        <v>163</v>
      </c>
      <c r="L247" s="277"/>
      <c r="M247" s="278" t="s">
        <v>21</v>
      </c>
      <c r="N247" s="279" t="s">
        <v>42</v>
      </c>
      <c r="O247" s="47"/>
      <c r="P247" s="242">
        <f>O247*H247</f>
        <v>0</v>
      </c>
      <c r="Q247" s="242">
        <v>0.035000000000000003</v>
      </c>
      <c r="R247" s="242">
        <f>Q247*H247</f>
        <v>0.035000000000000003</v>
      </c>
      <c r="S247" s="242">
        <v>0</v>
      </c>
      <c r="T247" s="243">
        <f>S247*H247</f>
        <v>0</v>
      </c>
      <c r="AR247" s="24" t="s">
        <v>178</v>
      </c>
      <c r="AT247" s="24" t="s">
        <v>386</v>
      </c>
      <c r="AU247" s="24" t="s">
        <v>81</v>
      </c>
      <c r="AY247" s="24" t="s">
        <v>156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24" t="s">
        <v>79</v>
      </c>
      <c r="BK247" s="244">
        <f>ROUND(I247*H247,2)</f>
        <v>0</v>
      </c>
      <c r="BL247" s="24" t="s">
        <v>164</v>
      </c>
      <c r="BM247" s="24" t="s">
        <v>607</v>
      </c>
    </row>
    <row r="248" s="1" customFormat="1" ht="25.5" customHeight="1">
      <c r="B248" s="46"/>
      <c r="C248" s="270" t="s">
        <v>461</v>
      </c>
      <c r="D248" s="270" t="s">
        <v>386</v>
      </c>
      <c r="E248" s="271" t="s">
        <v>1606</v>
      </c>
      <c r="F248" s="272" t="s">
        <v>1607</v>
      </c>
      <c r="G248" s="273" t="s">
        <v>436</v>
      </c>
      <c r="H248" s="274">
        <v>1</v>
      </c>
      <c r="I248" s="275"/>
      <c r="J248" s="276">
        <f>ROUND(I248*H248,2)</f>
        <v>0</v>
      </c>
      <c r="K248" s="272" t="s">
        <v>163</v>
      </c>
      <c r="L248" s="277"/>
      <c r="M248" s="278" t="s">
        <v>21</v>
      </c>
      <c r="N248" s="279" t="s">
        <v>42</v>
      </c>
      <c r="O248" s="47"/>
      <c r="P248" s="242">
        <f>O248*H248</f>
        <v>0</v>
      </c>
      <c r="Q248" s="242">
        <v>0.035000000000000003</v>
      </c>
      <c r="R248" s="242">
        <f>Q248*H248</f>
        <v>0.035000000000000003</v>
      </c>
      <c r="S248" s="242">
        <v>0</v>
      </c>
      <c r="T248" s="243">
        <f>S248*H248</f>
        <v>0</v>
      </c>
      <c r="AR248" s="24" t="s">
        <v>178</v>
      </c>
      <c r="AT248" s="24" t="s">
        <v>386</v>
      </c>
      <c r="AU248" s="24" t="s">
        <v>81</v>
      </c>
      <c r="AY248" s="24" t="s">
        <v>156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24" t="s">
        <v>79</v>
      </c>
      <c r="BK248" s="244">
        <f>ROUND(I248*H248,2)</f>
        <v>0</v>
      </c>
      <c r="BL248" s="24" t="s">
        <v>164</v>
      </c>
      <c r="BM248" s="24" t="s">
        <v>612</v>
      </c>
    </row>
    <row r="249" s="1" customFormat="1" ht="25.5" customHeight="1">
      <c r="B249" s="46"/>
      <c r="C249" s="233" t="s">
        <v>482</v>
      </c>
      <c r="D249" s="233" t="s">
        <v>159</v>
      </c>
      <c r="E249" s="234" t="s">
        <v>1608</v>
      </c>
      <c r="F249" s="235" t="s">
        <v>1609</v>
      </c>
      <c r="G249" s="236" t="s">
        <v>436</v>
      </c>
      <c r="H249" s="237">
        <v>1</v>
      </c>
      <c r="I249" s="238"/>
      <c r="J249" s="239">
        <f>ROUND(I249*H249,2)</f>
        <v>0</v>
      </c>
      <c r="K249" s="235" t="s">
        <v>163</v>
      </c>
      <c r="L249" s="72"/>
      <c r="M249" s="240" t="s">
        <v>21</v>
      </c>
      <c r="N249" s="241" t="s">
        <v>42</v>
      </c>
      <c r="O249" s="47"/>
      <c r="P249" s="242">
        <f>O249*H249</f>
        <v>0</v>
      </c>
      <c r="Q249" s="242">
        <v>0.001</v>
      </c>
      <c r="R249" s="242">
        <f>Q249*H249</f>
        <v>0.001</v>
      </c>
      <c r="S249" s="242">
        <v>0</v>
      </c>
      <c r="T249" s="243">
        <f>S249*H249</f>
        <v>0</v>
      </c>
      <c r="AR249" s="24" t="s">
        <v>164</v>
      </c>
      <c r="AT249" s="24" t="s">
        <v>159</v>
      </c>
      <c r="AU249" s="24" t="s">
        <v>81</v>
      </c>
      <c r="AY249" s="24" t="s">
        <v>156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24" t="s">
        <v>79</v>
      </c>
      <c r="BK249" s="244">
        <f>ROUND(I249*H249,2)</f>
        <v>0</v>
      </c>
      <c r="BL249" s="24" t="s">
        <v>164</v>
      </c>
      <c r="BM249" s="24" t="s">
        <v>616</v>
      </c>
    </row>
    <row r="250" s="12" customFormat="1">
      <c r="B250" s="245"/>
      <c r="C250" s="246"/>
      <c r="D250" s="247" t="s">
        <v>165</v>
      </c>
      <c r="E250" s="248" t="s">
        <v>21</v>
      </c>
      <c r="F250" s="249" t="s">
        <v>79</v>
      </c>
      <c r="G250" s="246"/>
      <c r="H250" s="250">
        <v>1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165</v>
      </c>
      <c r="AU250" s="256" t="s">
        <v>81</v>
      </c>
      <c r="AV250" s="12" t="s">
        <v>81</v>
      </c>
      <c r="AW250" s="12" t="s">
        <v>35</v>
      </c>
      <c r="AX250" s="12" t="s">
        <v>79</v>
      </c>
      <c r="AY250" s="256" t="s">
        <v>156</v>
      </c>
    </row>
    <row r="251" s="1" customFormat="1" ht="38.25" customHeight="1">
      <c r="B251" s="46"/>
      <c r="C251" s="270" t="s">
        <v>464</v>
      </c>
      <c r="D251" s="270" t="s">
        <v>386</v>
      </c>
      <c r="E251" s="271" t="s">
        <v>1610</v>
      </c>
      <c r="F251" s="272" t="s">
        <v>1611</v>
      </c>
      <c r="G251" s="273" t="s">
        <v>436</v>
      </c>
      <c r="H251" s="274">
        <v>1</v>
      </c>
      <c r="I251" s="275"/>
      <c r="J251" s="276">
        <f>ROUND(I251*H251,2)</f>
        <v>0</v>
      </c>
      <c r="K251" s="272" t="s">
        <v>163</v>
      </c>
      <c r="L251" s="277"/>
      <c r="M251" s="278" t="s">
        <v>21</v>
      </c>
      <c r="N251" s="279" t="s">
        <v>42</v>
      </c>
      <c r="O251" s="47"/>
      <c r="P251" s="242">
        <f>O251*H251</f>
        <v>0</v>
      </c>
      <c r="Q251" s="242">
        <v>0.050000000000000003</v>
      </c>
      <c r="R251" s="242">
        <f>Q251*H251</f>
        <v>0.050000000000000003</v>
      </c>
      <c r="S251" s="242">
        <v>0</v>
      </c>
      <c r="T251" s="243">
        <f>S251*H251</f>
        <v>0</v>
      </c>
      <c r="AR251" s="24" t="s">
        <v>178</v>
      </c>
      <c r="AT251" s="24" t="s">
        <v>386</v>
      </c>
      <c r="AU251" s="24" t="s">
        <v>81</v>
      </c>
      <c r="AY251" s="24" t="s">
        <v>156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24" t="s">
        <v>79</v>
      </c>
      <c r="BK251" s="244">
        <f>ROUND(I251*H251,2)</f>
        <v>0</v>
      </c>
      <c r="BL251" s="24" t="s">
        <v>164</v>
      </c>
      <c r="BM251" s="24" t="s">
        <v>620</v>
      </c>
    </row>
    <row r="252" s="11" customFormat="1" ht="29.88" customHeight="1">
      <c r="B252" s="217"/>
      <c r="C252" s="218"/>
      <c r="D252" s="219" t="s">
        <v>70</v>
      </c>
      <c r="E252" s="231" t="s">
        <v>658</v>
      </c>
      <c r="F252" s="231" t="s">
        <v>659</v>
      </c>
      <c r="G252" s="218"/>
      <c r="H252" s="218"/>
      <c r="I252" s="221"/>
      <c r="J252" s="232">
        <f>BK252</f>
        <v>0</v>
      </c>
      <c r="K252" s="218"/>
      <c r="L252" s="223"/>
      <c r="M252" s="224"/>
      <c r="N252" s="225"/>
      <c r="O252" s="225"/>
      <c r="P252" s="226">
        <f>P253</f>
        <v>0</v>
      </c>
      <c r="Q252" s="225"/>
      <c r="R252" s="226">
        <f>R253</f>
        <v>0</v>
      </c>
      <c r="S252" s="225"/>
      <c r="T252" s="227">
        <f>T253</f>
        <v>0</v>
      </c>
      <c r="AR252" s="228" t="s">
        <v>79</v>
      </c>
      <c r="AT252" s="229" t="s">
        <v>70</v>
      </c>
      <c r="AU252" s="229" t="s">
        <v>79</v>
      </c>
      <c r="AY252" s="228" t="s">
        <v>156</v>
      </c>
      <c r="BK252" s="230">
        <f>BK253</f>
        <v>0</v>
      </c>
    </row>
    <row r="253" s="1" customFormat="1" ht="25.5" customHeight="1">
      <c r="B253" s="46"/>
      <c r="C253" s="233" t="s">
        <v>626</v>
      </c>
      <c r="D253" s="233" t="s">
        <v>159</v>
      </c>
      <c r="E253" s="234" t="s">
        <v>1612</v>
      </c>
      <c r="F253" s="235" t="s">
        <v>1613</v>
      </c>
      <c r="G253" s="236" t="s">
        <v>389</v>
      </c>
      <c r="H253" s="237">
        <v>144.00899999999999</v>
      </c>
      <c r="I253" s="238"/>
      <c r="J253" s="239">
        <f>ROUND(I253*H253,2)</f>
        <v>0</v>
      </c>
      <c r="K253" s="235" t="s">
        <v>326</v>
      </c>
      <c r="L253" s="72"/>
      <c r="M253" s="240" t="s">
        <v>21</v>
      </c>
      <c r="N253" s="292" t="s">
        <v>42</v>
      </c>
      <c r="O253" s="293"/>
      <c r="P253" s="294">
        <f>O253*H253</f>
        <v>0</v>
      </c>
      <c r="Q253" s="294">
        <v>0</v>
      </c>
      <c r="R253" s="294">
        <f>Q253*H253</f>
        <v>0</v>
      </c>
      <c r="S253" s="294">
        <v>0</v>
      </c>
      <c r="T253" s="295">
        <f>S253*H253</f>
        <v>0</v>
      </c>
      <c r="AR253" s="24" t="s">
        <v>164</v>
      </c>
      <c r="AT253" s="24" t="s">
        <v>159</v>
      </c>
      <c r="AU253" s="24" t="s">
        <v>81</v>
      </c>
      <c r="AY253" s="24" t="s">
        <v>156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24" t="s">
        <v>79</v>
      </c>
      <c r="BK253" s="244">
        <f>ROUND(I253*H253,2)</f>
        <v>0</v>
      </c>
      <c r="BL253" s="24" t="s">
        <v>164</v>
      </c>
      <c r="BM253" s="24" t="s">
        <v>629</v>
      </c>
    </row>
    <row r="254" s="1" customFormat="1" ht="6.96" customHeight="1">
      <c r="B254" s="67"/>
      <c r="C254" s="68"/>
      <c r="D254" s="68"/>
      <c r="E254" s="68"/>
      <c r="F254" s="68"/>
      <c r="G254" s="68"/>
      <c r="H254" s="68"/>
      <c r="I254" s="178"/>
      <c r="J254" s="68"/>
      <c r="K254" s="68"/>
      <c r="L254" s="72"/>
    </row>
  </sheetData>
  <sheetProtection sheet="1" autoFilter="0" formatColumns="0" formatRows="0" objects="1" scenarios="1" spinCount="100000" saltValue="T95PDTSotNTrOcjNkDH55DX6b+n4sanH6nSyDi9HrC/nsuZ/Dwgl1qsyoKNu+rDVYOLEZah/D+R8MSk05I5Y2g==" hashValue="HRPH+WuGF5pMTIMWGpSoa2bkgldhkk1Nvt1ZqZIX3zcZWP9l4NzJGm+es3W+bSLXBizIkho4d4KJRbKtYVWyrw==" algorithmName="SHA-512" password="CC35"/>
  <autoFilter ref="C86:K253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8" customWidth="1"/>
    <col min="2" max="2" width="1.664063" style="298" customWidth="1"/>
    <col min="3" max="4" width="5" style="298" customWidth="1"/>
    <col min="5" max="5" width="11.67" style="298" customWidth="1"/>
    <col min="6" max="6" width="9.17" style="298" customWidth="1"/>
    <col min="7" max="7" width="5" style="298" customWidth="1"/>
    <col min="8" max="8" width="77.83" style="298" customWidth="1"/>
    <col min="9" max="10" width="20" style="298" customWidth="1"/>
    <col min="11" max="11" width="1.664063" style="298" customWidth="1"/>
  </cols>
  <sheetData>
    <row r="1" ht="37.5" customHeight="1"/>
    <row r="2" ht="7.5" customHeight="1">
      <c r="B2" s="299"/>
      <c r="C2" s="300"/>
      <c r="D2" s="300"/>
      <c r="E2" s="300"/>
      <c r="F2" s="300"/>
      <c r="G2" s="300"/>
      <c r="H2" s="300"/>
      <c r="I2" s="300"/>
      <c r="J2" s="300"/>
      <c r="K2" s="301"/>
    </row>
    <row r="3" s="15" customFormat="1" ht="45" customHeight="1">
      <c r="B3" s="302"/>
      <c r="C3" s="303" t="s">
        <v>1614</v>
      </c>
      <c r="D3" s="303"/>
      <c r="E3" s="303"/>
      <c r="F3" s="303"/>
      <c r="G3" s="303"/>
      <c r="H3" s="303"/>
      <c r="I3" s="303"/>
      <c r="J3" s="303"/>
      <c r="K3" s="304"/>
    </row>
    <row r="4" ht="25.5" customHeight="1">
      <c r="B4" s="305"/>
      <c r="C4" s="306" t="s">
        <v>1615</v>
      </c>
      <c r="D4" s="306"/>
      <c r="E4" s="306"/>
      <c r="F4" s="306"/>
      <c r="G4" s="306"/>
      <c r="H4" s="306"/>
      <c r="I4" s="306"/>
      <c r="J4" s="306"/>
      <c r="K4" s="307"/>
    </row>
    <row r="5" ht="5.25" customHeight="1">
      <c r="B5" s="305"/>
      <c r="C5" s="308"/>
      <c r="D5" s="308"/>
      <c r="E5" s="308"/>
      <c r="F5" s="308"/>
      <c r="G5" s="308"/>
      <c r="H5" s="308"/>
      <c r="I5" s="308"/>
      <c r="J5" s="308"/>
      <c r="K5" s="307"/>
    </row>
    <row r="6" ht="15" customHeight="1">
      <c r="B6" s="305"/>
      <c r="C6" s="309" t="s">
        <v>1616</v>
      </c>
      <c r="D6" s="309"/>
      <c r="E6" s="309"/>
      <c r="F6" s="309"/>
      <c r="G6" s="309"/>
      <c r="H6" s="309"/>
      <c r="I6" s="309"/>
      <c r="J6" s="309"/>
      <c r="K6" s="307"/>
    </row>
    <row r="7" ht="15" customHeight="1">
      <c r="B7" s="310"/>
      <c r="C7" s="309" t="s">
        <v>1617</v>
      </c>
      <c r="D7" s="309"/>
      <c r="E7" s="309"/>
      <c r="F7" s="309"/>
      <c r="G7" s="309"/>
      <c r="H7" s="309"/>
      <c r="I7" s="309"/>
      <c r="J7" s="309"/>
      <c r="K7" s="307"/>
    </row>
    <row r="8" ht="12.75" customHeight="1">
      <c r="B8" s="310"/>
      <c r="C8" s="309"/>
      <c r="D8" s="309"/>
      <c r="E8" s="309"/>
      <c r="F8" s="309"/>
      <c r="G8" s="309"/>
      <c r="H8" s="309"/>
      <c r="I8" s="309"/>
      <c r="J8" s="309"/>
      <c r="K8" s="307"/>
    </row>
    <row r="9" ht="15" customHeight="1">
      <c r="B9" s="310"/>
      <c r="C9" s="309" t="s">
        <v>1618</v>
      </c>
      <c r="D9" s="309"/>
      <c r="E9" s="309"/>
      <c r="F9" s="309"/>
      <c r="G9" s="309"/>
      <c r="H9" s="309"/>
      <c r="I9" s="309"/>
      <c r="J9" s="309"/>
      <c r="K9" s="307"/>
    </row>
    <row r="10" ht="15" customHeight="1">
      <c r="B10" s="310"/>
      <c r="C10" s="309"/>
      <c r="D10" s="309" t="s">
        <v>1619</v>
      </c>
      <c r="E10" s="309"/>
      <c r="F10" s="309"/>
      <c r="G10" s="309"/>
      <c r="H10" s="309"/>
      <c r="I10" s="309"/>
      <c r="J10" s="309"/>
      <c r="K10" s="307"/>
    </row>
    <row r="11" ht="15" customHeight="1">
      <c r="B11" s="310"/>
      <c r="C11" s="311"/>
      <c r="D11" s="309" t="s">
        <v>1620</v>
      </c>
      <c r="E11" s="309"/>
      <c r="F11" s="309"/>
      <c r="G11" s="309"/>
      <c r="H11" s="309"/>
      <c r="I11" s="309"/>
      <c r="J11" s="309"/>
      <c r="K11" s="307"/>
    </row>
    <row r="12" ht="12.75" customHeight="1">
      <c r="B12" s="310"/>
      <c r="C12" s="311"/>
      <c r="D12" s="311"/>
      <c r="E12" s="311"/>
      <c r="F12" s="311"/>
      <c r="G12" s="311"/>
      <c r="H12" s="311"/>
      <c r="I12" s="311"/>
      <c r="J12" s="311"/>
      <c r="K12" s="307"/>
    </row>
    <row r="13" ht="15" customHeight="1">
      <c r="B13" s="310"/>
      <c r="C13" s="311"/>
      <c r="D13" s="309" t="s">
        <v>1621</v>
      </c>
      <c r="E13" s="309"/>
      <c r="F13" s="309"/>
      <c r="G13" s="309"/>
      <c r="H13" s="309"/>
      <c r="I13" s="309"/>
      <c r="J13" s="309"/>
      <c r="K13" s="307"/>
    </row>
    <row r="14" ht="15" customHeight="1">
      <c r="B14" s="310"/>
      <c r="C14" s="311"/>
      <c r="D14" s="309" t="s">
        <v>1622</v>
      </c>
      <c r="E14" s="309"/>
      <c r="F14" s="309"/>
      <c r="G14" s="309"/>
      <c r="H14" s="309"/>
      <c r="I14" s="309"/>
      <c r="J14" s="309"/>
      <c r="K14" s="307"/>
    </row>
    <row r="15" ht="15" customHeight="1">
      <c r="B15" s="310"/>
      <c r="C15" s="311"/>
      <c r="D15" s="309" t="s">
        <v>1623</v>
      </c>
      <c r="E15" s="309"/>
      <c r="F15" s="309"/>
      <c r="G15" s="309"/>
      <c r="H15" s="309"/>
      <c r="I15" s="309"/>
      <c r="J15" s="309"/>
      <c r="K15" s="307"/>
    </row>
    <row r="16" ht="15" customHeight="1">
      <c r="B16" s="310"/>
      <c r="C16" s="311"/>
      <c r="D16" s="311"/>
      <c r="E16" s="312" t="s">
        <v>78</v>
      </c>
      <c r="F16" s="309" t="s">
        <v>1624</v>
      </c>
      <c r="G16" s="309"/>
      <c r="H16" s="309"/>
      <c r="I16" s="309"/>
      <c r="J16" s="309"/>
      <c r="K16" s="307"/>
    </row>
    <row r="17" ht="15" customHeight="1">
      <c r="B17" s="310"/>
      <c r="C17" s="311"/>
      <c r="D17" s="311"/>
      <c r="E17" s="312" t="s">
        <v>1625</v>
      </c>
      <c r="F17" s="309" t="s">
        <v>1626</v>
      </c>
      <c r="G17" s="309"/>
      <c r="H17" s="309"/>
      <c r="I17" s="309"/>
      <c r="J17" s="309"/>
      <c r="K17" s="307"/>
    </row>
    <row r="18" ht="15" customHeight="1">
      <c r="B18" s="310"/>
      <c r="C18" s="311"/>
      <c r="D18" s="311"/>
      <c r="E18" s="312" t="s">
        <v>1627</v>
      </c>
      <c r="F18" s="309" t="s">
        <v>1628</v>
      </c>
      <c r="G18" s="309"/>
      <c r="H18" s="309"/>
      <c r="I18" s="309"/>
      <c r="J18" s="309"/>
      <c r="K18" s="307"/>
    </row>
    <row r="19" ht="15" customHeight="1">
      <c r="B19" s="310"/>
      <c r="C19" s="311"/>
      <c r="D19" s="311"/>
      <c r="E19" s="312" t="s">
        <v>1629</v>
      </c>
      <c r="F19" s="309" t="s">
        <v>1630</v>
      </c>
      <c r="G19" s="309"/>
      <c r="H19" s="309"/>
      <c r="I19" s="309"/>
      <c r="J19" s="309"/>
      <c r="K19" s="307"/>
    </row>
    <row r="20" ht="15" customHeight="1">
      <c r="B20" s="310"/>
      <c r="C20" s="311"/>
      <c r="D20" s="311"/>
      <c r="E20" s="312" t="s">
        <v>1631</v>
      </c>
      <c r="F20" s="309" t="s">
        <v>1632</v>
      </c>
      <c r="G20" s="309"/>
      <c r="H20" s="309"/>
      <c r="I20" s="309"/>
      <c r="J20" s="309"/>
      <c r="K20" s="307"/>
    </row>
    <row r="21" ht="15" customHeight="1">
      <c r="B21" s="310"/>
      <c r="C21" s="311"/>
      <c r="D21" s="311"/>
      <c r="E21" s="312" t="s">
        <v>102</v>
      </c>
      <c r="F21" s="309" t="s">
        <v>1633</v>
      </c>
      <c r="G21" s="309"/>
      <c r="H21" s="309"/>
      <c r="I21" s="309"/>
      <c r="J21" s="309"/>
      <c r="K21" s="307"/>
    </row>
    <row r="22" ht="12.75" customHeight="1">
      <c r="B22" s="310"/>
      <c r="C22" s="311"/>
      <c r="D22" s="311"/>
      <c r="E22" s="311"/>
      <c r="F22" s="311"/>
      <c r="G22" s="311"/>
      <c r="H22" s="311"/>
      <c r="I22" s="311"/>
      <c r="J22" s="311"/>
      <c r="K22" s="307"/>
    </row>
    <row r="23" ht="15" customHeight="1">
      <c r="B23" s="310"/>
      <c r="C23" s="309" t="s">
        <v>1634</v>
      </c>
      <c r="D23" s="309"/>
      <c r="E23" s="309"/>
      <c r="F23" s="309"/>
      <c r="G23" s="309"/>
      <c r="H23" s="309"/>
      <c r="I23" s="309"/>
      <c r="J23" s="309"/>
      <c r="K23" s="307"/>
    </row>
    <row r="24" ht="15" customHeight="1">
      <c r="B24" s="310"/>
      <c r="C24" s="309" t="s">
        <v>1635</v>
      </c>
      <c r="D24" s="309"/>
      <c r="E24" s="309"/>
      <c r="F24" s="309"/>
      <c r="G24" s="309"/>
      <c r="H24" s="309"/>
      <c r="I24" s="309"/>
      <c r="J24" s="309"/>
      <c r="K24" s="307"/>
    </row>
    <row r="25" ht="15" customHeight="1">
      <c r="B25" s="310"/>
      <c r="C25" s="309"/>
      <c r="D25" s="309" t="s">
        <v>1636</v>
      </c>
      <c r="E25" s="309"/>
      <c r="F25" s="309"/>
      <c r="G25" s="309"/>
      <c r="H25" s="309"/>
      <c r="I25" s="309"/>
      <c r="J25" s="309"/>
      <c r="K25" s="307"/>
    </row>
    <row r="26" ht="15" customHeight="1">
      <c r="B26" s="310"/>
      <c r="C26" s="311"/>
      <c r="D26" s="309" t="s">
        <v>1637</v>
      </c>
      <c r="E26" s="309"/>
      <c r="F26" s="309"/>
      <c r="G26" s="309"/>
      <c r="H26" s="309"/>
      <c r="I26" s="309"/>
      <c r="J26" s="309"/>
      <c r="K26" s="307"/>
    </row>
    <row r="27" ht="12.75" customHeight="1">
      <c r="B27" s="310"/>
      <c r="C27" s="311"/>
      <c r="D27" s="311"/>
      <c r="E27" s="311"/>
      <c r="F27" s="311"/>
      <c r="G27" s="311"/>
      <c r="H27" s="311"/>
      <c r="I27" s="311"/>
      <c r="J27" s="311"/>
      <c r="K27" s="307"/>
    </row>
    <row r="28" ht="15" customHeight="1">
      <c r="B28" s="310"/>
      <c r="C28" s="311"/>
      <c r="D28" s="309" t="s">
        <v>1638</v>
      </c>
      <c r="E28" s="309"/>
      <c r="F28" s="309"/>
      <c r="G28" s="309"/>
      <c r="H28" s="309"/>
      <c r="I28" s="309"/>
      <c r="J28" s="309"/>
      <c r="K28" s="307"/>
    </row>
    <row r="29" ht="15" customHeight="1">
      <c r="B29" s="310"/>
      <c r="C29" s="311"/>
      <c r="D29" s="309" t="s">
        <v>1639</v>
      </c>
      <c r="E29" s="309"/>
      <c r="F29" s="309"/>
      <c r="G29" s="309"/>
      <c r="H29" s="309"/>
      <c r="I29" s="309"/>
      <c r="J29" s="309"/>
      <c r="K29" s="307"/>
    </row>
    <row r="30" ht="12.75" customHeight="1">
      <c r="B30" s="310"/>
      <c r="C30" s="311"/>
      <c r="D30" s="311"/>
      <c r="E30" s="311"/>
      <c r="F30" s="311"/>
      <c r="G30" s="311"/>
      <c r="H30" s="311"/>
      <c r="I30" s="311"/>
      <c r="J30" s="311"/>
      <c r="K30" s="307"/>
    </row>
    <row r="31" ht="15" customHeight="1">
      <c r="B31" s="310"/>
      <c r="C31" s="311"/>
      <c r="D31" s="309" t="s">
        <v>1640</v>
      </c>
      <c r="E31" s="309"/>
      <c r="F31" s="309"/>
      <c r="G31" s="309"/>
      <c r="H31" s="309"/>
      <c r="I31" s="309"/>
      <c r="J31" s="309"/>
      <c r="K31" s="307"/>
    </row>
    <row r="32" ht="15" customHeight="1">
      <c r="B32" s="310"/>
      <c r="C32" s="311"/>
      <c r="D32" s="309" t="s">
        <v>1641</v>
      </c>
      <c r="E32" s="309"/>
      <c r="F32" s="309"/>
      <c r="G32" s="309"/>
      <c r="H32" s="309"/>
      <c r="I32" s="309"/>
      <c r="J32" s="309"/>
      <c r="K32" s="307"/>
    </row>
    <row r="33" ht="15" customHeight="1">
      <c r="B33" s="310"/>
      <c r="C33" s="311"/>
      <c r="D33" s="309" t="s">
        <v>1642</v>
      </c>
      <c r="E33" s="309"/>
      <c r="F33" s="309"/>
      <c r="G33" s="309"/>
      <c r="H33" s="309"/>
      <c r="I33" s="309"/>
      <c r="J33" s="309"/>
      <c r="K33" s="307"/>
    </row>
    <row r="34" ht="15" customHeight="1">
      <c r="B34" s="310"/>
      <c r="C34" s="311"/>
      <c r="D34" s="309"/>
      <c r="E34" s="313" t="s">
        <v>140</v>
      </c>
      <c r="F34" s="309"/>
      <c r="G34" s="309" t="s">
        <v>1643</v>
      </c>
      <c r="H34" s="309"/>
      <c r="I34" s="309"/>
      <c r="J34" s="309"/>
      <c r="K34" s="307"/>
    </row>
    <row r="35" ht="30.75" customHeight="1">
      <c r="B35" s="310"/>
      <c r="C35" s="311"/>
      <c r="D35" s="309"/>
      <c r="E35" s="313" t="s">
        <v>1644</v>
      </c>
      <c r="F35" s="309"/>
      <c r="G35" s="309" t="s">
        <v>1645</v>
      </c>
      <c r="H35" s="309"/>
      <c r="I35" s="309"/>
      <c r="J35" s="309"/>
      <c r="K35" s="307"/>
    </row>
    <row r="36" ht="15" customHeight="1">
      <c r="B36" s="310"/>
      <c r="C36" s="311"/>
      <c r="D36" s="309"/>
      <c r="E36" s="313" t="s">
        <v>52</v>
      </c>
      <c r="F36" s="309"/>
      <c r="G36" s="309" t="s">
        <v>1646</v>
      </c>
      <c r="H36" s="309"/>
      <c r="I36" s="309"/>
      <c r="J36" s="309"/>
      <c r="K36" s="307"/>
    </row>
    <row r="37" ht="15" customHeight="1">
      <c r="B37" s="310"/>
      <c r="C37" s="311"/>
      <c r="D37" s="309"/>
      <c r="E37" s="313" t="s">
        <v>141</v>
      </c>
      <c r="F37" s="309"/>
      <c r="G37" s="309" t="s">
        <v>1647</v>
      </c>
      <c r="H37" s="309"/>
      <c r="I37" s="309"/>
      <c r="J37" s="309"/>
      <c r="K37" s="307"/>
    </row>
    <row r="38" ht="15" customHeight="1">
      <c r="B38" s="310"/>
      <c r="C38" s="311"/>
      <c r="D38" s="309"/>
      <c r="E38" s="313" t="s">
        <v>142</v>
      </c>
      <c r="F38" s="309"/>
      <c r="G38" s="309" t="s">
        <v>1648</v>
      </c>
      <c r="H38" s="309"/>
      <c r="I38" s="309"/>
      <c r="J38" s="309"/>
      <c r="K38" s="307"/>
    </row>
    <row r="39" ht="15" customHeight="1">
      <c r="B39" s="310"/>
      <c r="C39" s="311"/>
      <c r="D39" s="309"/>
      <c r="E39" s="313" t="s">
        <v>143</v>
      </c>
      <c r="F39" s="309"/>
      <c r="G39" s="309" t="s">
        <v>1649</v>
      </c>
      <c r="H39" s="309"/>
      <c r="I39" s="309"/>
      <c r="J39" s="309"/>
      <c r="K39" s="307"/>
    </row>
    <row r="40" ht="15" customHeight="1">
      <c r="B40" s="310"/>
      <c r="C40" s="311"/>
      <c r="D40" s="309"/>
      <c r="E40" s="313" t="s">
        <v>1650</v>
      </c>
      <c r="F40" s="309"/>
      <c r="G40" s="309" t="s">
        <v>1651</v>
      </c>
      <c r="H40" s="309"/>
      <c r="I40" s="309"/>
      <c r="J40" s="309"/>
      <c r="K40" s="307"/>
    </row>
    <row r="41" ht="15" customHeight="1">
      <c r="B41" s="310"/>
      <c r="C41" s="311"/>
      <c r="D41" s="309"/>
      <c r="E41" s="313"/>
      <c r="F41" s="309"/>
      <c r="G41" s="309" t="s">
        <v>1652</v>
      </c>
      <c r="H41" s="309"/>
      <c r="I41" s="309"/>
      <c r="J41" s="309"/>
      <c r="K41" s="307"/>
    </row>
    <row r="42" ht="15" customHeight="1">
      <c r="B42" s="310"/>
      <c r="C42" s="311"/>
      <c r="D42" s="309"/>
      <c r="E42" s="313" t="s">
        <v>1653</v>
      </c>
      <c r="F42" s="309"/>
      <c r="G42" s="309" t="s">
        <v>1654</v>
      </c>
      <c r="H42" s="309"/>
      <c r="I42" s="309"/>
      <c r="J42" s="309"/>
      <c r="K42" s="307"/>
    </row>
    <row r="43" ht="15" customHeight="1">
      <c r="B43" s="310"/>
      <c r="C43" s="311"/>
      <c r="D43" s="309"/>
      <c r="E43" s="313" t="s">
        <v>145</v>
      </c>
      <c r="F43" s="309"/>
      <c r="G43" s="309" t="s">
        <v>1655</v>
      </c>
      <c r="H43" s="309"/>
      <c r="I43" s="309"/>
      <c r="J43" s="309"/>
      <c r="K43" s="307"/>
    </row>
    <row r="44" ht="12.75" customHeight="1">
      <c r="B44" s="310"/>
      <c r="C44" s="311"/>
      <c r="D44" s="309"/>
      <c r="E44" s="309"/>
      <c r="F44" s="309"/>
      <c r="G44" s="309"/>
      <c r="H44" s="309"/>
      <c r="I44" s="309"/>
      <c r="J44" s="309"/>
      <c r="K44" s="307"/>
    </row>
    <row r="45" ht="15" customHeight="1">
      <c r="B45" s="310"/>
      <c r="C45" s="311"/>
      <c r="D45" s="309" t="s">
        <v>1656</v>
      </c>
      <c r="E45" s="309"/>
      <c r="F45" s="309"/>
      <c r="G45" s="309"/>
      <c r="H45" s="309"/>
      <c r="I45" s="309"/>
      <c r="J45" s="309"/>
      <c r="K45" s="307"/>
    </row>
    <row r="46" ht="15" customHeight="1">
      <c r="B46" s="310"/>
      <c r="C46" s="311"/>
      <c r="D46" s="311"/>
      <c r="E46" s="309" t="s">
        <v>1657</v>
      </c>
      <c r="F46" s="309"/>
      <c r="G46" s="309"/>
      <c r="H46" s="309"/>
      <c r="I46" s="309"/>
      <c r="J46" s="309"/>
      <c r="K46" s="307"/>
    </row>
    <row r="47" ht="15" customHeight="1">
      <c r="B47" s="310"/>
      <c r="C47" s="311"/>
      <c r="D47" s="311"/>
      <c r="E47" s="309" t="s">
        <v>1658</v>
      </c>
      <c r="F47" s="309"/>
      <c r="G47" s="309"/>
      <c r="H47" s="309"/>
      <c r="I47" s="309"/>
      <c r="J47" s="309"/>
      <c r="K47" s="307"/>
    </row>
    <row r="48" ht="15" customHeight="1">
      <c r="B48" s="310"/>
      <c r="C48" s="311"/>
      <c r="D48" s="311"/>
      <c r="E48" s="309" t="s">
        <v>1659</v>
      </c>
      <c r="F48" s="309"/>
      <c r="G48" s="309"/>
      <c r="H48" s="309"/>
      <c r="I48" s="309"/>
      <c r="J48" s="309"/>
      <c r="K48" s="307"/>
    </row>
    <row r="49" ht="15" customHeight="1">
      <c r="B49" s="310"/>
      <c r="C49" s="311"/>
      <c r="D49" s="309" t="s">
        <v>1660</v>
      </c>
      <c r="E49" s="309"/>
      <c r="F49" s="309"/>
      <c r="G49" s="309"/>
      <c r="H49" s="309"/>
      <c r="I49" s="309"/>
      <c r="J49" s="309"/>
      <c r="K49" s="307"/>
    </row>
    <row r="50" ht="25.5" customHeight="1">
      <c r="B50" s="305"/>
      <c r="C50" s="306" t="s">
        <v>1661</v>
      </c>
      <c r="D50" s="306"/>
      <c r="E50" s="306"/>
      <c r="F50" s="306"/>
      <c r="G50" s="306"/>
      <c r="H50" s="306"/>
      <c r="I50" s="306"/>
      <c r="J50" s="306"/>
      <c r="K50" s="307"/>
    </row>
    <row r="51" ht="5.25" customHeight="1">
      <c r="B51" s="305"/>
      <c r="C51" s="308"/>
      <c r="D51" s="308"/>
      <c r="E51" s="308"/>
      <c r="F51" s="308"/>
      <c r="G51" s="308"/>
      <c r="H51" s="308"/>
      <c r="I51" s="308"/>
      <c r="J51" s="308"/>
      <c r="K51" s="307"/>
    </row>
    <row r="52" ht="15" customHeight="1">
      <c r="B52" s="305"/>
      <c r="C52" s="309" t="s">
        <v>1662</v>
      </c>
      <c r="D52" s="309"/>
      <c r="E52" s="309"/>
      <c r="F52" s="309"/>
      <c r="G52" s="309"/>
      <c r="H52" s="309"/>
      <c r="I52" s="309"/>
      <c r="J52" s="309"/>
      <c r="K52" s="307"/>
    </row>
    <row r="53" ht="15" customHeight="1">
      <c r="B53" s="305"/>
      <c r="C53" s="309" t="s">
        <v>1663</v>
      </c>
      <c r="D53" s="309"/>
      <c r="E53" s="309"/>
      <c r="F53" s="309"/>
      <c r="G53" s="309"/>
      <c r="H53" s="309"/>
      <c r="I53" s="309"/>
      <c r="J53" s="309"/>
      <c r="K53" s="307"/>
    </row>
    <row r="54" ht="12.75" customHeight="1">
      <c r="B54" s="305"/>
      <c r="C54" s="309"/>
      <c r="D54" s="309"/>
      <c r="E54" s="309"/>
      <c r="F54" s="309"/>
      <c r="G54" s="309"/>
      <c r="H54" s="309"/>
      <c r="I54" s="309"/>
      <c r="J54" s="309"/>
      <c r="K54" s="307"/>
    </row>
    <row r="55" ht="15" customHeight="1">
      <c r="B55" s="305"/>
      <c r="C55" s="309" t="s">
        <v>1664</v>
      </c>
      <c r="D55" s="309"/>
      <c r="E55" s="309"/>
      <c r="F55" s="309"/>
      <c r="G55" s="309"/>
      <c r="H55" s="309"/>
      <c r="I55" s="309"/>
      <c r="J55" s="309"/>
      <c r="K55" s="307"/>
    </row>
    <row r="56" ht="15" customHeight="1">
      <c r="B56" s="305"/>
      <c r="C56" s="311"/>
      <c r="D56" s="309" t="s">
        <v>1665</v>
      </c>
      <c r="E56" s="309"/>
      <c r="F56" s="309"/>
      <c r="G56" s="309"/>
      <c r="H56" s="309"/>
      <c r="I56" s="309"/>
      <c r="J56" s="309"/>
      <c r="K56" s="307"/>
    </row>
    <row r="57" ht="15" customHeight="1">
      <c r="B57" s="305"/>
      <c r="C57" s="311"/>
      <c r="D57" s="309" t="s">
        <v>1666</v>
      </c>
      <c r="E57" s="309"/>
      <c r="F57" s="309"/>
      <c r="G57" s="309"/>
      <c r="H57" s="309"/>
      <c r="I57" s="309"/>
      <c r="J57" s="309"/>
      <c r="K57" s="307"/>
    </row>
    <row r="58" ht="15" customHeight="1">
      <c r="B58" s="305"/>
      <c r="C58" s="311"/>
      <c r="D58" s="309" t="s">
        <v>1667</v>
      </c>
      <c r="E58" s="309"/>
      <c r="F58" s="309"/>
      <c r="G58" s="309"/>
      <c r="H58" s="309"/>
      <c r="I58" s="309"/>
      <c r="J58" s="309"/>
      <c r="K58" s="307"/>
    </row>
    <row r="59" ht="15" customHeight="1">
      <c r="B59" s="305"/>
      <c r="C59" s="311"/>
      <c r="D59" s="309" t="s">
        <v>1668</v>
      </c>
      <c r="E59" s="309"/>
      <c r="F59" s="309"/>
      <c r="G59" s="309"/>
      <c r="H59" s="309"/>
      <c r="I59" s="309"/>
      <c r="J59" s="309"/>
      <c r="K59" s="307"/>
    </row>
    <row r="60" ht="15" customHeight="1">
      <c r="B60" s="305"/>
      <c r="C60" s="311"/>
      <c r="D60" s="314" t="s">
        <v>1669</v>
      </c>
      <c r="E60" s="314"/>
      <c r="F60" s="314"/>
      <c r="G60" s="314"/>
      <c r="H60" s="314"/>
      <c r="I60" s="314"/>
      <c r="J60" s="314"/>
      <c r="K60" s="307"/>
    </row>
    <row r="61" ht="15" customHeight="1">
      <c r="B61" s="305"/>
      <c r="C61" s="311"/>
      <c r="D61" s="309" t="s">
        <v>1670</v>
      </c>
      <c r="E61" s="309"/>
      <c r="F61" s="309"/>
      <c r="G61" s="309"/>
      <c r="H61" s="309"/>
      <c r="I61" s="309"/>
      <c r="J61" s="309"/>
      <c r="K61" s="307"/>
    </row>
    <row r="62" ht="12.75" customHeight="1">
      <c r="B62" s="305"/>
      <c r="C62" s="311"/>
      <c r="D62" s="311"/>
      <c r="E62" s="315"/>
      <c r="F62" s="311"/>
      <c r="G62" s="311"/>
      <c r="H62" s="311"/>
      <c r="I62" s="311"/>
      <c r="J62" s="311"/>
      <c r="K62" s="307"/>
    </row>
    <row r="63" ht="15" customHeight="1">
      <c r="B63" s="305"/>
      <c r="C63" s="311"/>
      <c r="D63" s="309" t="s">
        <v>1671</v>
      </c>
      <c r="E63" s="309"/>
      <c r="F63" s="309"/>
      <c r="G63" s="309"/>
      <c r="H63" s="309"/>
      <c r="I63" s="309"/>
      <c r="J63" s="309"/>
      <c r="K63" s="307"/>
    </row>
    <row r="64" ht="15" customHeight="1">
      <c r="B64" s="305"/>
      <c r="C64" s="311"/>
      <c r="D64" s="314" t="s">
        <v>1672</v>
      </c>
      <c r="E64" s="314"/>
      <c r="F64" s="314"/>
      <c r="G64" s="314"/>
      <c r="H64" s="314"/>
      <c r="I64" s="314"/>
      <c r="J64" s="314"/>
      <c r="K64" s="307"/>
    </row>
    <row r="65" ht="15" customHeight="1">
      <c r="B65" s="305"/>
      <c r="C65" s="311"/>
      <c r="D65" s="309" t="s">
        <v>1673</v>
      </c>
      <c r="E65" s="309"/>
      <c r="F65" s="309"/>
      <c r="G65" s="309"/>
      <c r="H65" s="309"/>
      <c r="I65" s="309"/>
      <c r="J65" s="309"/>
      <c r="K65" s="307"/>
    </row>
    <row r="66" ht="15" customHeight="1">
      <c r="B66" s="305"/>
      <c r="C66" s="311"/>
      <c r="D66" s="309" t="s">
        <v>1674</v>
      </c>
      <c r="E66" s="309"/>
      <c r="F66" s="309"/>
      <c r="G66" s="309"/>
      <c r="H66" s="309"/>
      <c r="I66" s="309"/>
      <c r="J66" s="309"/>
      <c r="K66" s="307"/>
    </row>
    <row r="67" ht="15" customHeight="1">
      <c r="B67" s="305"/>
      <c r="C67" s="311"/>
      <c r="D67" s="309" t="s">
        <v>1675</v>
      </c>
      <c r="E67" s="309"/>
      <c r="F67" s="309"/>
      <c r="G67" s="309"/>
      <c r="H67" s="309"/>
      <c r="I67" s="309"/>
      <c r="J67" s="309"/>
      <c r="K67" s="307"/>
    </row>
    <row r="68" ht="15" customHeight="1">
      <c r="B68" s="305"/>
      <c r="C68" s="311"/>
      <c r="D68" s="309" t="s">
        <v>1676</v>
      </c>
      <c r="E68" s="309"/>
      <c r="F68" s="309"/>
      <c r="G68" s="309"/>
      <c r="H68" s="309"/>
      <c r="I68" s="309"/>
      <c r="J68" s="309"/>
      <c r="K68" s="307"/>
    </row>
    <row r="69" ht="12.75" customHeight="1">
      <c r="B69" s="316"/>
      <c r="C69" s="317"/>
      <c r="D69" s="317"/>
      <c r="E69" s="317"/>
      <c r="F69" s="317"/>
      <c r="G69" s="317"/>
      <c r="H69" s="317"/>
      <c r="I69" s="317"/>
      <c r="J69" s="317"/>
      <c r="K69" s="318"/>
    </row>
    <row r="70" ht="18.75" customHeight="1">
      <c r="B70" s="319"/>
      <c r="C70" s="319"/>
      <c r="D70" s="319"/>
      <c r="E70" s="319"/>
      <c r="F70" s="319"/>
      <c r="G70" s="319"/>
      <c r="H70" s="319"/>
      <c r="I70" s="319"/>
      <c r="J70" s="319"/>
      <c r="K70" s="320"/>
    </row>
    <row r="71" ht="18.75" customHeight="1">
      <c r="B71" s="320"/>
      <c r="C71" s="320"/>
      <c r="D71" s="320"/>
      <c r="E71" s="320"/>
      <c r="F71" s="320"/>
      <c r="G71" s="320"/>
      <c r="H71" s="320"/>
      <c r="I71" s="320"/>
      <c r="J71" s="320"/>
      <c r="K71" s="320"/>
    </row>
    <row r="72" ht="7.5" customHeight="1">
      <c r="B72" s="321"/>
      <c r="C72" s="322"/>
      <c r="D72" s="322"/>
      <c r="E72" s="322"/>
      <c r="F72" s="322"/>
      <c r="G72" s="322"/>
      <c r="H72" s="322"/>
      <c r="I72" s="322"/>
      <c r="J72" s="322"/>
      <c r="K72" s="323"/>
    </row>
    <row r="73" ht="45" customHeight="1">
      <c r="B73" s="324"/>
      <c r="C73" s="325" t="s">
        <v>120</v>
      </c>
      <c r="D73" s="325"/>
      <c r="E73" s="325"/>
      <c r="F73" s="325"/>
      <c r="G73" s="325"/>
      <c r="H73" s="325"/>
      <c r="I73" s="325"/>
      <c r="J73" s="325"/>
      <c r="K73" s="326"/>
    </row>
    <row r="74" ht="17.25" customHeight="1">
      <c r="B74" s="324"/>
      <c r="C74" s="327" t="s">
        <v>1677</v>
      </c>
      <c r="D74" s="327"/>
      <c r="E74" s="327"/>
      <c r="F74" s="327" t="s">
        <v>1678</v>
      </c>
      <c r="G74" s="328"/>
      <c r="H74" s="327" t="s">
        <v>141</v>
      </c>
      <c r="I74" s="327" t="s">
        <v>56</v>
      </c>
      <c r="J74" s="327" t="s">
        <v>1679</v>
      </c>
      <c r="K74" s="326"/>
    </row>
    <row r="75" ht="17.25" customHeight="1">
      <c r="B75" s="324"/>
      <c r="C75" s="329" t="s">
        <v>1680</v>
      </c>
      <c r="D75" s="329"/>
      <c r="E75" s="329"/>
      <c r="F75" s="330" t="s">
        <v>1681</v>
      </c>
      <c r="G75" s="331"/>
      <c r="H75" s="329"/>
      <c r="I75" s="329"/>
      <c r="J75" s="329" t="s">
        <v>1682</v>
      </c>
      <c r="K75" s="326"/>
    </row>
    <row r="76" ht="5.25" customHeight="1">
      <c r="B76" s="324"/>
      <c r="C76" s="332"/>
      <c r="D76" s="332"/>
      <c r="E76" s="332"/>
      <c r="F76" s="332"/>
      <c r="G76" s="333"/>
      <c r="H76" s="332"/>
      <c r="I76" s="332"/>
      <c r="J76" s="332"/>
      <c r="K76" s="326"/>
    </row>
    <row r="77" ht="15" customHeight="1">
      <c r="B77" s="324"/>
      <c r="C77" s="313" t="s">
        <v>52</v>
      </c>
      <c r="D77" s="332"/>
      <c r="E77" s="332"/>
      <c r="F77" s="334" t="s">
        <v>1683</v>
      </c>
      <c r="G77" s="333"/>
      <c r="H77" s="313" t="s">
        <v>1684</v>
      </c>
      <c r="I77" s="313" t="s">
        <v>1685</v>
      </c>
      <c r="J77" s="313">
        <v>20</v>
      </c>
      <c r="K77" s="326"/>
    </row>
    <row r="78" ht="15" customHeight="1">
      <c r="B78" s="324"/>
      <c r="C78" s="313" t="s">
        <v>1686</v>
      </c>
      <c r="D78" s="313"/>
      <c r="E78" s="313"/>
      <c r="F78" s="334" t="s">
        <v>1683</v>
      </c>
      <c r="G78" s="333"/>
      <c r="H78" s="313" t="s">
        <v>1687</v>
      </c>
      <c r="I78" s="313" t="s">
        <v>1685</v>
      </c>
      <c r="J78" s="313">
        <v>120</v>
      </c>
      <c r="K78" s="326"/>
    </row>
    <row r="79" ht="15" customHeight="1">
      <c r="B79" s="335"/>
      <c r="C79" s="313" t="s">
        <v>1688</v>
      </c>
      <c r="D79" s="313"/>
      <c r="E79" s="313"/>
      <c r="F79" s="334" t="s">
        <v>1689</v>
      </c>
      <c r="G79" s="333"/>
      <c r="H79" s="313" t="s">
        <v>1690</v>
      </c>
      <c r="I79" s="313" t="s">
        <v>1685</v>
      </c>
      <c r="J79" s="313">
        <v>50</v>
      </c>
      <c r="K79" s="326"/>
    </row>
    <row r="80" ht="15" customHeight="1">
      <c r="B80" s="335"/>
      <c r="C80" s="313" t="s">
        <v>1691</v>
      </c>
      <c r="D80" s="313"/>
      <c r="E80" s="313"/>
      <c r="F80" s="334" t="s">
        <v>1683</v>
      </c>
      <c r="G80" s="333"/>
      <c r="H80" s="313" t="s">
        <v>1692</v>
      </c>
      <c r="I80" s="313" t="s">
        <v>1693</v>
      </c>
      <c r="J80" s="313"/>
      <c r="K80" s="326"/>
    </row>
    <row r="81" ht="15" customHeight="1">
      <c r="B81" s="335"/>
      <c r="C81" s="336" t="s">
        <v>1694</v>
      </c>
      <c r="D81" s="336"/>
      <c r="E81" s="336"/>
      <c r="F81" s="337" t="s">
        <v>1689</v>
      </c>
      <c r="G81" s="336"/>
      <c r="H81" s="336" t="s">
        <v>1695</v>
      </c>
      <c r="I81" s="336" t="s">
        <v>1685</v>
      </c>
      <c r="J81" s="336">
        <v>15</v>
      </c>
      <c r="K81" s="326"/>
    </row>
    <row r="82" ht="15" customHeight="1">
      <c r="B82" s="335"/>
      <c r="C82" s="336" t="s">
        <v>1696</v>
      </c>
      <c r="D82" s="336"/>
      <c r="E82" s="336"/>
      <c r="F82" s="337" t="s">
        <v>1689</v>
      </c>
      <c r="G82" s="336"/>
      <c r="H82" s="336" t="s">
        <v>1697</v>
      </c>
      <c r="I82" s="336" t="s">
        <v>1685</v>
      </c>
      <c r="J82" s="336">
        <v>15</v>
      </c>
      <c r="K82" s="326"/>
    </row>
    <row r="83" ht="15" customHeight="1">
      <c r="B83" s="335"/>
      <c r="C83" s="336" t="s">
        <v>1698</v>
      </c>
      <c r="D83" s="336"/>
      <c r="E83" s="336"/>
      <c r="F83" s="337" t="s">
        <v>1689</v>
      </c>
      <c r="G83" s="336"/>
      <c r="H83" s="336" t="s">
        <v>1699</v>
      </c>
      <c r="I83" s="336" t="s">
        <v>1685</v>
      </c>
      <c r="J83" s="336">
        <v>20</v>
      </c>
      <c r="K83" s="326"/>
    </row>
    <row r="84" ht="15" customHeight="1">
      <c r="B84" s="335"/>
      <c r="C84" s="336" t="s">
        <v>1700</v>
      </c>
      <c r="D84" s="336"/>
      <c r="E84" s="336"/>
      <c r="F84" s="337" t="s">
        <v>1689</v>
      </c>
      <c r="G84" s="336"/>
      <c r="H84" s="336" t="s">
        <v>1701</v>
      </c>
      <c r="I84" s="336" t="s">
        <v>1685</v>
      </c>
      <c r="J84" s="336">
        <v>20</v>
      </c>
      <c r="K84" s="326"/>
    </row>
    <row r="85" ht="15" customHeight="1">
      <c r="B85" s="335"/>
      <c r="C85" s="313" t="s">
        <v>1702</v>
      </c>
      <c r="D85" s="313"/>
      <c r="E85" s="313"/>
      <c r="F85" s="334" t="s">
        <v>1689</v>
      </c>
      <c r="G85" s="333"/>
      <c r="H85" s="313" t="s">
        <v>1703</v>
      </c>
      <c r="I85" s="313" t="s">
        <v>1685</v>
      </c>
      <c r="J85" s="313">
        <v>50</v>
      </c>
      <c r="K85" s="326"/>
    </row>
    <row r="86" ht="15" customHeight="1">
      <c r="B86" s="335"/>
      <c r="C86" s="313" t="s">
        <v>1704</v>
      </c>
      <c r="D86" s="313"/>
      <c r="E86" s="313"/>
      <c r="F86" s="334" t="s">
        <v>1689</v>
      </c>
      <c r="G86" s="333"/>
      <c r="H86" s="313" t="s">
        <v>1705</v>
      </c>
      <c r="I86" s="313" t="s">
        <v>1685</v>
      </c>
      <c r="J86" s="313">
        <v>20</v>
      </c>
      <c r="K86" s="326"/>
    </row>
    <row r="87" ht="15" customHeight="1">
      <c r="B87" s="335"/>
      <c r="C87" s="313" t="s">
        <v>1706</v>
      </c>
      <c r="D87" s="313"/>
      <c r="E87" s="313"/>
      <c r="F87" s="334" t="s">
        <v>1689</v>
      </c>
      <c r="G87" s="333"/>
      <c r="H87" s="313" t="s">
        <v>1707</v>
      </c>
      <c r="I87" s="313" t="s">
        <v>1685</v>
      </c>
      <c r="J87" s="313">
        <v>20</v>
      </c>
      <c r="K87" s="326"/>
    </row>
    <row r="88" ht="15" customHeight="1">
      <c r="B88" s="335"/>
      <c r="C88" s="313" t="s">
        <v>1708</v>
      </c>
      <c r="D88" s="313"/>
      <c r="E88" s="313"/>
      <c r="F88" s="334" t="s">
        <v>1689</v>
      </c>
      <c r="G88" s="333"/>
      <c r="H88" s="313" t="s">
        <v>1709</v>
      </c>
      <c r="I88" s="313" t="s">
        <v>1685</v>
      </c>
      <c r="J88" s="313">
        <v>50</v>
      </c>
      <c r="K88" s="326"/>
    </row>
    <row r="89" ht="15" customHeight="1">
      <c r="B89" s="335"/>
      <c r="C89" s="313" t="s">
        <v>1710</v>
      </c>
      <c r="D89" s="313"/>
      <c r="E89" s="313"/>
      <c r="F89" s="334" t="s">
        <v>1689</v>
      </c>
      <c r="G89" s="333"/>
      <c r="H89" s="313" t="s">
        <v>1710</v>
      </c>
      <c r="I89" s="313" t="s">
        <v>1685</v>
      </c>
      <c r="J89" s="313">
        <v>50</v>
      </c>
      <c r="K89" s="326"/>
    </row>
    <row r="90" ht="15" customHeight="1">
      <c r="B90" s="335"/>
      <c r="C90" s="313" t="s">
        <v>146</v>
      </c>
      <c r="D90" s="313"/>
      <c r="E90" s="313"/>
      <c r="F90" s="334" t="s">
        <v>1689</v>
      </c>
      <c r="G90" s="333"/>
      <c r="H90" s="313" t="s">
        <v>1711</v>
      </c>
      <c r="I90" s="313" t="s">
        <v>1685</v>
      </c>
      <c r="J90" s="313">
        <v>255</v>
      </c>
      <c r="K90" s="326"/>
    </row>
    <row r="91" ht="15" customHeight="1">
      <c r="B91" s="335"/>
      <c r="C91" s="313" t="s">
        <v>1712</v>
      </c>
      <c r="D91" s="313"/>
      <c r="E91" s="313"/>
      <c r="F91" s="334" t="s">
        <v>1683</v>
      </c>
      <c r="G91" s="333"/>
      <c r="H91" s="313" t="s">
        <v>1713</v>
      </c>
      <c r="I91" s="313" t="s">
        <v>1714</v>
      </c>
      <c r="J91" s="313"/>
      <c r="K91" s="326"/>
    </row>
    <row r="92" ht="15" customHeight="1">
      <c r="B92" s="335"/>
      <c r="C92" s="313" t="s">
        <v>1715</v>
      </c>
      <c r="D92" s="313"/>
      <c r="E92" s="313"/>
      <c r="F92" s="334" t="s">
        <v>1683</v>
      </c>
      <c r="G92" s="333"/>
      <c r="H92" s="313" t="s">
        <v>1716</v>
      </c>
      <c r="I92" s="313" t="s">
        <v>1717</v>
      </c>
      <c r="J92" s="313"/>
      <c r="K92" s="326"/>
    </row>
    <row r="93" ht="15" customHeight="1">
      <c r="B93" s="335"/>
      <c r="C93" s="313" t="s">
        <v>1718</v>
      </c>
      <c r="D93" s="313"/>
      <c r="E93" s="313"/>
      <c r="F93" s="334" t="s">
        <v>1683</v>
      </c>
      <c r="G93" s="333"/>
      <c r="H93" s="313" t="s">
        <v>1718</v>
      </c>
      <c r="I93" s="313" t="s">
        <v>1717</v>
      </c>
      <c r="J93" s="313"/>
      <c r="K93" s="326"/>
    </row>
    <row r="94" ht="15" customHeight="1">
      <c r="B94" s="335"/>
      <c r="C94" s="313" t="s">
        <v>37</v>
      </c>
      <c r="D94" s="313"/>
      <c r="E94" s="313"/>
      <c r="F94" s="334" t="s">
        <v>1683</v>
      </c>
      <c r="G94" s="333"/>
      <c r="H94" s="313" t="s">
        <v>1719</v>
      </c>
      <c r="I94" s="313" t="s">
        <v>1717</v>
      </c>
      <c r="J94" s="313"/>
      <c r="K94" s="326"/>
    </row>
    <row r="95" ht="15" customHeight="1">
      <c r="B95" s="335"/>
      <c r="C95" s="313" t="s">
        <v>47</v>
      </c>
      <c r="D95" s="313"/>
      <c r="E95" s="313"/>
      <c r="F95" s="334" t="s">
        <v>1683</v>
      </c>
      <c r="G95" s="333"/>
      <c r="H95" s="313" t="s">
        <v>1720</v>
      </c>
      <c r="I95" s="313" t="s">
        <v>1717</v>
      </c>
      <c r="J95" s="313"/>
      <c r="K95" s="326"/>
    </row>
    <row r="96" ht="15" customHeight="1">
      <c r="B96" s="338"/>
      <c r="C96" s="339"/>
      <c r="D96" s="339"/>
      <c r="E96" s="339"/>
      <c r="F96" s="339"/>
      <c r="G96" s="339"/>
      <c r="H96" s="339"/>
      <c r="I96" s="339"/>
      <c r="J96" s="339"/>
      <c r="K96" s="340"/>
    </row>
    <row r="97" ht="18.75" customHeight="1">
      <c r="B97" s="341"/>
      <c r="C97" s="342"/>
      <c r="D97" s="342"/>
      <c r="E97" s="342"/>
      <c r="F97" s="342"/>
      <c r="G97" s="342"/>
      <c r="H97" s="342"/>
      <c r="I97" s="342"/>
      <c r="J97" s="342"/>
      <c r="K97" s="341"/>
    </row>
    <row r="98" ht="18.75" customHeight="1">
      <c r="B98" s="320"/>
      <c r="C98" s="320"/>
      <c r="D98" s="320"/>
      <c r="E98" s="320"/>
      <c r="F98" s="320"/>
      <c r="G98" s="320"/>
      <c r="H98" s="320"/>
      <c r="I98" s="320"/>
      <c r="J98" s="320"/>
      <c r="K98" s="320"/>
    </row>
    <row r="99" ht="7.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3"/>
    </row>
    <row r="100" ht="45" customHeight="1">
      <c r="B100" s="324"/>
      <c r="C100" s="325" t="s">
        <v>1721</v>
      </c>
      <c r="D100" s="325"/>
      <c r="E100" s="325"/>
      <c r="F100" s="325"/>
      <c r="G100" s="325"/>
      <c r="H100" s="325"/>
      <c r="I100" s="325"/>
      <c r="J100" s="325"/>
      <c r="K100" s="326"/>
    </row>
    <row r="101" ht="17.25" customHeight="1">
      <c r="B101" s="324"/>
      <c r="C101" s="327" t="s">
        <v>1677</v>
      </c>
      <c r="D101" s="327"/>
      <c r="E101" s="327"/>
      <c r="F101" s="327" t="s">
        <v>1678</v>
      </c>
      <c r="G101" s="328"/>
      <c r="H101" s="327" t="s">
        <v>141</v>
      </c>
      <c r="I101" s="327" t="s">
        <v>56</v>
      </c>
      <c r="J101" s="327" t="s">
        <v>1679</v>
      </c>
      <c r="K101" s="326"/>
    </row>
    <row r="102" ht="17.25" customHeight="1">
      <c r="B102" s="324"/>
      <c r="C102" s="329" t="s">
        <v>1680</v>
      </c>
      <c r="D102" s="329"/>
      <c r="E102" s="329"/>
      <c r="F102" s="330" t="s">
        <v>1681</v>
      </c>
      <c r="G102" s="331"/>
      <c r="H102" s="329"/>
      <c r="I102" s="329"/>
      <c r="J102" s="329" t="s">
        <v>1682</v>
      </c>
      <c r="K102" s="326"/>
    </row>
    <row r="103" ht="5.25" customHeight="1">
      <c r="B103" s="324"/>
      <c r="C103" s="327"/>
      <c r="D103" s="327"/>
      <c r="E103" s="327"/>
      <c r="F103" s="327"/>
      <c r="G103" s="343"/>
      <c r="H103" s="327"/>
      <c r="I103" s="327"/>
      <c r="J103" s="327"/>
      <c r="K103" s="326"/>
    </row>
    <row r="104" ht="15" customHeight="1">
      <c r="B104" s="324"/>
      <c r="C104" s="313" t="s">
        <v>52</v>
      </c>
      <c r="D104" s="332"/>
      <c r="E104" s="332"/>
      <c r="F104" s="334" t="s">
        <v>1683</v>
      </c>
      <c r="G104" s="343"/>
      <c r="H104" s="313" t="s">
        <v>1722</v>
      </c>
      <c r="I104" s="313" t="s">
        <v>1685</v>
      </c>
      <c r="J104" s="313">
        <v>20</v>
      </c>
      <c r="K104" s="326"/>
    </row>
    <row r="105" ht="15" customHeight="1">
      <c r="B105" s="324"/>
      <c r="C105" s="313" t="s">
        <v>1686</v>
      </c>
      <c r="D105" s="313"/>
      <c r="E105" s="313"/>
      <c r="F105" s="334" t="s">
        <v>1683</v>
      </c>
      <c r="G105" s="313"/>
      <c r="H105" s="313" t="s">
        <v>1722</v>
      </c>
      <c r="I105" s="313" t="s">
        <v>1685</v>
      </c>
      <c r="J105" s="313">
        <v>120</v>
      </c>
      <c r="K105" s="326"/>
    </row>
    <row r="106" ht="15" customHeight="1">
      <c r="B106" s="335"/>
      <c r="C106" s="313" t="s">
        <v>1688</v>
      </c>
      <c r="D106" s="313"/>
      <c r="E106" s="313"/>
      <c r="F106" s="334" t="s">
        <v>1689</v>
      </c>
      <c r="G106" s="313"/>
      <c r="H106" s="313" t="s">
        <v>1722</v>
      </c>
      <c r="I106" s="313" t="s">
        <v>1685</v>
      </c>
      <c r="J106" s="313">
        <v>50</v>
      </c>
      <c r="K106" s="326"/>
    </row>
    <row r="107" ht="15" customHeight="1">
      <c r="B107" s="335"/>
      <c r="C107" s="313" t="s">
        <v>1691</v>
      </c>
      <c r="D107" s="313"/>
      <c r="E107" s="313"/>
      <c r="F107" s="334" t="s">
        <v>1683</v>
      </c>
      <c r="G107" s="313"/>
      <c r="H107" s="313" t="s">
        <v>1722</v>
      </c>
      <c r="I107" s="313" t="s">
        <v>1693</v>
      </c>
      <c r="J107" s="313"/>
      <c r="K107" s="326"/>
    </row>
    <row r="108" ht="15" customHeight="1">
      <c r="B108" s="335"/>
      <c r="C108" s="313" t="s">
        <v>1702</v>
      </c>
      <c r="D108" s="313"/>
      <c r="E108" s="313"/>
      <c r="F108" s="334" t="s">
        <v>1689</v>
      </c>
      <c r="G108" s="313"/>
      <c r="H108" s="313" t="s">
        <v>1722</v>
      </c>
      <c r="I108" s="313" t="s">
        <v>1685</v>
      </c>
      <c r="J108" s="313">
        <v>50</v>
      </c>
      <c r="K108" s="326"/>
    </row>
    <row r="109" ht="15" customHeight="1">
      <c r="B109" s="335"/>
      <c r="C109" s="313" t="s">
        <v>1710</v>
      </c>
      <c r="D109" s="313"/>
      <c r="E109" s="313"/>
      <c r="F109" s="334" t="s">
        <v>1689</v>
      </c>
      <c r="G109" s="313"/>
      <c r="H109" s="313" t="s">
        <v>1722</v>
      </c>
      <c r="I109" s="313" t="s">
        <v>1685</v>
      </c>
      <c r="J109" s="313">
        <v>50</v>
      </c>
      <c r="K109" s="326"/>
    </row>
    <row r="110" ht="15" customHeight="1">
      <c r="B110" s="335"/>
      <c r="C110" s="313" t="s">
        <v>1708</v>
      </c>
      <c r="D110" s="313"/>
      <c r="E110" s="313"/>
      <c r="F110" s="334" t="s">
        <v>1689</v>
      </c>
      <c r="G110" s="313"/>
      <c r="H110" s="313" t="s">
        <v>1722</v>
      </c>
      <c r="I110" s="313" t="s">
        <v>1685</v>
      </c>
      <c r="J110" s="313">
        <v>50</v>
      </c>
      <c r="K110" s="326"/>
    </row>
    <row r="111" ht="15" customHeight="1">
      <c r="B111" s="335"/>
      <c r="C111" s="313" t="s">
        <v>52</v>
      </c>
      <c r="D111" s="313"/>
      <c r="E111" s="313"/>
      <c r="F111" s="334" t="s">
        <v>1683</v>
      </c>
      <c r="G111" s="313"/>
      <c r="H111" s="313" t="s">
        <v>1723</v>
      </c>
      <c r="I111" s="313" t="s">
        <v>1685</v>
      </c>
      <c r="J111" s="313">
        <v>20</v>
      </c>
      <c r="K111" s="326"/>
    </row>
    <row r="112" ht="15" customHeight="1">
      <c r="B112" s="335"/>
      <c r="C112" s="313" t="s">
        <v>1724</v>
      </c>
      <c r="D112" s="313"/>
      <c r="E112" s="313"/>
      <c r="F112" s="334" t="s">
        <v>1683</v>
      </c>
      <c r="G112" s="313"/>
      <c r="H112" s="313" t="s">
        <v>1725</v>
      </c>
      <c r="I112" s="313" t="s">
        <v>1685</v>
      </c>
      <c r="J112" s="313">
        <v>120</v>
      </c>
      <c r="K112" s="326"/>
    </row>
    <row r="113" ht="15" customHeight="1">
      <c r="B113" s="335"/>
      <c r="C113" s="313" t="s">
        <v>37</v>
      </c>
      <c r="D113" s="313"/>
      <c r="E113" s="313"/>
      <c r="F113" s="334" t="s">
        <v>1683</v>
      </c>
      <c r="G113" s="313"/>
      <c r="H113" s="313" t="s">
        <v>1726</v>
      </c>
      <c r="I113" s="313" t="s">
        <v>1717</v>
      </c>
      <c r="J113" s="313"/>
      <c r="K113" s="326"/>
    </row>
    <row r="114" ht="15" customHeight="1">
      <c r="B114" s="335"/>
      <c r="C114" s="313" t="s">
        <v>47</v>
      </c>
      <c r="D114" s="313"/>
      <c r="E114" s="313"/>
      <c r="F114" s="334" t="s">
        <v>1683</v>
      </c>
      <c r="G114" s="313"/>
      <c r="H114" s="313" t="s">
        <v>1727</v>
      </c>
      <c r="I114" s="313" t="s">
        <v>1717</v>
      </c>
      <c r="J114" s="313"/>
      <c r="K114" s="326"/>
    </row>
    <row r="115" ht="15" customHeight="1">
      <c r="B115" s="335"/>
      <c r="C115" s="313" t="s">
        <v>56</v>
      </c>
      <c r="D115" s="313"/>
      <c r="E115" s="313"/>
      <c r="F115" s="334" t="s">
        <v>1683</v>
      </c>
      <c r="G115" s="313"/>
      <c r="H115" s="313" t="s">
        <v>1728</v>
      </c>
      <c r="I115" s="313" t="s">
        <v>1729</v>
      </c>
      <c r="J115" s="313"/>
      <c r="K115" s="326"/>
    </row>
    <row r="116" ht="15" customHeight="1">
      <c r="B116" s="338"/>
      <c r="C116" s="344"/>
      <c r="D116" s="344"/>
      <c r="E116" s="344"/>
      <c r="F116" s="344"/>
      <c r="G116" s="344"/>
      <c r="H116" s="344"/>
      <c r="I116" s="344"/>
      <c r="J116" s="344"/>
      <c r="K116" s="340"/>
    </row>
    <row r="117" ht="18.75" customHeight="1">
      <c r="B117" s="345"/>
      <c r="C117" s="309"/>
      <c r="D117" s="309"/>
      <c r="E117" s="309"/>
      <c r="F117" s="346"/>
      <c r="G117" s="309"/>
      <c r="H117" s="309"/>
      <c r="I117" s="309"/>
      <c r="J117" s="309"/>
      <c r="K117" s="345"/>
    </row>
    <row r="118" ht="18.75" customHeight="1">
      <c r="B118" s="320"/>
      <c r="C118" s="320"/>
      <c r="D118" s="320"/>
      <c r="E118" s="320"/>
      <c r="F118" s="320"/>
      <c r="G118" s="320"/>
      <c r="H118" s="320"/>
      <c r="I118" s="320"/>
      <c r="J118" s="320"/>
      <c r="K118" s="320"/>
    </row>
    <row r="119" ht="7.5" customHeight="1">
      <c r="B119" s="347"/>
      <c r="C119" s="348"/>
      <c r="D119" s="348"/>
      <c r="E119" s="348"/>
      <c r="F119" s="348"/>
      <c r="G119" s="348"/>
      <c r="H119" s="348"/>
      <c r="I119" s="348"/>
      <c r="J119" s="348"/>
      <c r="K119" s="349"/>
    </row>
    <row r="120" ht="45" customHeight="1">
      <c r="B120" s="350"/>
      <c r="C120" s="303" t="s">
        <v>1730</v>
      </c>
      <c r="D120" s="303"/>
      <c r="E120" s="303"/>
      <c r="F120" s="303"/>
      <c r="G120" s="303"/>
      <c r="H120" s="303"/>
      <c r="I120" s="303"/>
      <c r="J120" s="303"/>
      <c r="K120" s="351"/>
    </row>
    <row r="121" ht="17.25" customHeight="1">
      <c r="B121" s="352"/>
      <c r="C121" s="327" t="s">
        <v>1677</v>
      </c>
      <c r="D121" s="327"/>
      <c r="E121" s="327"/>
      <c r="F121" s="327" t="s">
        <v>1678</v>
      </c>
      <c r="G121" s="328"/>
      <c r="H121" s="327" t="s">
        <v>141</v>
      </c>
      <c r="I121" s="327" t="s">
        <v>56</v>
      </c>
      <c r="J121" s="327" t="s">
        <v>1679</v>
      </c>
      <c r="K121" s="353"/>
    </row>
    <row r="122" ht="17.25" customHeight="1">
      <c r="B122" s="352"/>
      <c r="C122" s="329" t="s">
        <v>1680</v>
      </c>
      <c r="D122" s="329"/>
      <c r="E122" s="329"/>
      <c r="F122" s="330" t="s">
        <v>1681</v>
      </c>
      <c r="G122" s="331"/>
      <c r="H122" s="329"/>
      <c r="I122" s="329"/>
      <c r="J122" s="329" t="s">
        <v>1682</v>
      </c>
      <c r="K122" s="353"/>
    </row>
    <row r="123" ht="5.25" customHeight="1">
      <c r="B123" s="354"/>
      <c r="C123" s="332"/>
      <c r="D123" s="332"/>
      <c r="E123" s="332"/>
      <c r="F123" s="332"/>
      <c r="G123" s="313"/>
      <c r="H123" s="332"/>
      <c r="I123" s="332"/>
      <c r="J123" s="332"/>
      <c r="K123" s="355"/>
    </row>
    <row r="124" ht="15" customHeight="1">
      <c r="B124" s="354"/>
      <c r="C124" s="313" t="s">
        <v>1686</v>
      </c>
      <c r="D124" s="332"/>
      <c r="E124" s="332"/>
      <c r="F124" s="334" t="s">
        <v>1683</v>
      </c>
      <c r="G124" s="313"/>
      <c r="H124" s="313" t="s">
        <v>1722</v>
      </c>
      <c r="I124" s="313" t="s">
        <v>1685</v>
      </c>
      <c r="J124" s="313">
        <v>120</v>
      </c>
      <c r="K124" s="356"/>
    </row>
    <row r="125" ht="15" customHeight="1">
      <c r="B125" s="354"/>
      <c r="C125" s="313" t="s">
        <v>1731</v>
      </c>
      <c r="D125" s="313"/>
      <c r="E125" s="313"/>
      <c r="F125" s="334" t="s">
        <v>1683</v>
      </c>
      <c r="G125" s="313"/>
      <c r="H125" s="313" t="s">
        <v>1732</v>
      </c>
      <c r="I125" s="313" t="s">
        <v>1685</v>
      </c>
      <c r="J125" s="313" t="s">
        <v>1733</v>
      </c>
      <c r="K125" s="356"/>
    </row>
    <row r="126" ht="15" customHeight="1">
      <c r="B126" s="354"/>
      <c r="C126" s="313" t="s">
        <v>102</v>
      </c>
      <c r="D126" s="313"/>
      <c r="E126" s="313"/>
      <c r="F126" s="334" t="s">
        <v>1683</v>
      </c>
      <c r="G126" s="313"/>
      <c r="H126" s="313" t="s">
        <v>1734</v>
      </c>
      <c r="I126" s="313" t="s">
        <v>1685</v>
      </c>
      <c r="J126" s="313" t="s">
        <v>1733</v>
      </c>
      <c r="K126" s="356"/>
    </row>
    <row r="127" ht="15" customHeight="1">
      <c r="B127" s="354"/>
      <c r="C127" s="313" t="s">
        <v>1694</v>
      </c>
      <c r="D127" s="313"/>
      <c r="E127" s="313"/>
      <c r="F127" s="334" t="s">
        <v>1689</v>
      </c>
      <c r="G127" s="313"/>
      <c r="H127" s="313" t="s">
        <v>1695</v>
      </c>
      <c r="I127" s="313" t="s">
        <v>1685</v>
      </c>
      <c r="J127" s="313">
        <v>15</v>
      </c>
      <c r="K127" s="356"/>
    </row>
    <row r="128" ht="15" customHeight="1">
      <c r="B128" s="354"/>
      <c r="C128" s="336" t="s">
        <v>1696</v>
      </c>
      <c r="D128" s="336"/>
      <c r="E128" s="336"/>
      <c r="F128" s="337" t="s">
        <v>1689</v>
      </c>
      <c r="G128" s="336"/>
      <c r="H128" s="336" t="s">
        <v>1697</v>
      </c>
      <c r="I128" s="336" t="s">
        <v>1685</v>
      </c>
      <c r="J128" s="336">
        <v>15</v>
      </c>
      <c r="K128" s="356"/>
    </row>
    <row r="129" ht="15" customHeight="1">
      <c r="B129" s="354"/>
      <c r="C129" s="336" t="s">
        <v>1698</v>
      </c>
      <c r="D129" s="336"/>
      <c r="E129" s="336"/>
      <c r="F129" s="337" t="s">
        <v>1689</v>
      </c>
      <c r="G129" s="336"/>
      <c r="H129" s="336" t="s">
        <v>1699</v>
      </c>
      <c r="I129" s="336" t="s">
        <v>1685</v>
      </c>
      <c r="J129" s="336">
        <v>20</v>
      </c>
      <c r="K129" s="356"/>
    </row>
    <row r="130" ht="15" customHeight="1">
      <c r="B130" s="354"/>
      <c r="C130" s="336" t="s">
        <v>1700</v>
      </c>
      <c r="D130" s="336"/>
      <c r="E130" s="336"/>
      <c r="F130" s="337" t="s">
        <v>1689</v>
      </c>
      <c r="G130" s="336"/>
      <c r="H130" s="336" t="s">
        <v>1701</v>
      </c>
      <c r="I130" s="336" t="s">
        <v>1685</v>
      </c>
      <c r="J130" s="336">
        <v>20</v>
      </c>
      <c r="K130" s="356"/>
    </row>
    <row r="131" ht="15" customHeight="1">
      <c r="B131" s="354"/>
      <c r="C131" s="313" t="s">
        <v>1688</v>
      </c>
      <c r="D131" s="313"/>
      <c r="E131" s="313"/>
      <c r="F131" s="334" t="s">
        <v>1689</v>
      </c>
      <c r="G131" s="313"/>
      <c r="H131" s="313" t="s">
        <v>1722</v>
      </c>
      <c r="I131" s="313" t="s">
        <v>1685</v>
      </c>
      <c r="J131" s="313">
        <v>50</v>
      </c>
      <c r="K131" s="356"/>
    </row>
    <row r="132" ht="15" customHeight="1">
      <c r="B132" s="354"/>
      <c r="C132" s="313" t="s">
        <v>1702</v>
      </c>
      <c r="D132" s="313"/>
      <c r="E132" s="313"/>
      <c r="F132" s="334" t="s">
        <v>1689</v>
      </c>
      <c r="G132" s="313"/>
      <c r="H132" s="313" t="s">
        <v>1722</v>
      </c>
      <c r="I132" s="313" t="s">
        <v>1685</v>
      </c>
      <c r="J132" s="313">
        <v>50</v>
      </c>
      <c r="K132" s="356"/>
    </row>
    <row r="133" ht="15" customHeight="1">
      <c r="B133" s="354"/>
      <c r="C133" s="313" t="s">
        <v>1708</v>
      </c>
      <c r="D133" s="313"/>
      <c r="E133" s="313"/>
      <c r="F133" s="334" t="s">
        <v>1689</v>
      </c>
      <c r="G133" s="313"/>
      <c r="H133" s="313" t="s">
        <v>1722</v>
      </c>
      <c r="I133" s="313" t="s">
        <v>1685</v>
      </c>
      <c r="J133" s="313">
        <v>50</v>
      </c>
      <c r="K133" s="356"/>
    </row>
    <row r="134" ht="15" customHeight="1">
      <c r="B134" s="354"/>
      <c r="C134" s="313" t="s">
        <v>1710</v>
      </c>
      <c r="D134" s="313"/>
      <c r="E134" s="313"/>
      <c r="F134" s="334" t="s">
        <v>1689</v>
      </c>
      <c r="G134" s="313"/>
      <c r="H134" s="313" t="s">
        <v>1722</v>
      </c>
      <c r="I134" s="313" t="s">
        <v>1685</v>
      </c>
      <c r="J134" s="313">
        <v>50</v>
      </c>
      <c r="K134" s="356"/>
    </row>
    <row r="135" ht="15" customHeight="1">
      <c r="B135" s="354"/>
      <c r="C135" s="313" t="s">
        <v>146</v>
      </c>
      <c r="D135" s="313"/>
      <c r="E135" s="313"/>
      <c r="F135" s="334" t="s">
        <v>1689</v>
      </c>
      <c r="G135" s="313"/>
      <c r="H135" s="313" t="s">
        <v>1735</v>
      </c>
      <c r="I135" s="313" t="s">
        <v>1685</v>
      </c>
      <c r="J135" s="313">
        <v>255</v>
      </c>
      <c r="K135" s="356"/>
    </row>
    <row r="136" ht="15" customHeight="1">
      <c r="B136" s="354"/>
      <c r="C136" s="313" t="s">
        <v>1712</v>
      </c>
      <c r="D136" s="313"/>
      <c r="E136" s="313"/>
      <c r="F136" s="334" t="s">
        <v>1683</v>
      </c>
      <c r="G136" s="313"/>
      <c r="H136" s="313" t="s">
        <v>1736</v>
      </c>
      <c r="I136" s="313" t="s">
        <v>1714</v>
      </c>
      <c r="J136" s="313"/>
      <c r="K136" s="356"/>
    </row>
    <row r="137" ht="15" customHeight="1">
      <c r="B137" s="354"/>
      <c r="C137" s="313" t="s">
        <v>1715</v>
      </c>
      <c r="D137" s="313"/>
      <c r="E137" s="313"/>
      <c r="F137" s="334" t="s">
        <v>1683</v>
      </c>
      <c r="G137" s="313"/>
      <c r="H137" s="313" t="s">
        <v>1737</v>
      </c>
      <c r="I137" s="313" t="s">
        <v>1717</v>
      </c>
      <c r="J137" s="313"/>
      <c r="K137" s="356"/>
    </row>
    <row r="138" ht="15" customHeight="1">
      <c r="B138" s="354"/>
      <c r="C138" s="313" t="s">
        <v>1718</v>
      </c>
      <c r="D138" s="313"/>
      <c r="E138" s="313"/>
      <c r="F138" s="334" t="s">
        <v>1683</v>
      </c>
      <c r="G138" s="313"/>
      <c r="H138" s="313" t="s">
        <v>1718</v>
      </c>
      <c r="I138" s="313" t="s">
        <v>1717</v>
      </c>
      <c r="J138" s="313"/>
      <c r="K138" s="356"/>
    </row>
    <row r="139" ht="15" customHeight="1">
      <c r="B139" s="354"/>
      <c r="C139" s="313" t="s">
        <v>37</v>
      </c>
      <c r="D139" s="313"/>
      <c r="E139" s="313"/>
      <c r="F139" s="334" t="s">
        <v>1683</v>
      </c>
      <c r="G139" s="313"/>
      <c r="H139" s="313" t="s">
        <v>1738</v>
      </c>
      <c r="I139" s="313" t="s">
        <v>1717</v>
      </c>
      <c r="J139" s="313"/>
      <c r="K139" s="356"/>
    </row>
    <row r="140" ht="15" customHeight="1">
      <c r="B140" s="354"/>
      <c r="C140" s="313" t="s">
        <v>1739</v>
      </c>
      <c r="D140" s="313"/>
      <c r="E140" s="313"/>
      <c r="F140" s="334" t="s">
        <v>1683</v>
      </c>
      <c r="G140" s="313"/>
      <c r="H140" s="313" t="s">
        <v>1740</v>
      </c>
      <c r="I140" s="313" t="s">
        <v>1717</v>
      </c>
      <c r="J140" s="313"/>
      <c r="K140" s="356"/>
    </row>
    <row r="141" ht="15" customHeight="1">
      <c r="B141" s="357"/>
      <c r="C141" s="358"/>
      <c r="D141" s="358"/>
      <c r="E141" s="358"/>
      <c r="F141" s="358"/>
      <c r="G141" s="358"/>
      <c r="H141" s="358"/>
      <c r="I141" s="358"/>
      <c r="J141" s="358"/>
      <c r="K141" s="359"/>
    </row>
    <row r="142" ht="18.75" customHeight="1">
      <c r="B142" s="309"/>
      <c r="C142" s="309"/>
      <c r="D142" s="309"/>
      <c r="E142" s="309"/>
      <c r="F142" s="346"/>
      <c r="G142" s="309"/>
      <c r="H142" s="309"/>
      <c r="I142" s="309"/>
      <c r="J142" s="309"/>
      <c r="K142" s="309"/>
    </row>
    <row r="143" ht="18.75" customHeight="1"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</row>
    <row r="144" ht="7.5" customHeight="1">
      <c r="B144" s="321"/>
      <c r="C144" s="322"/>
      <c r="D144" s="322"/>
      <c r="E144" s="322"/>
      <c r="F144" s="322"/>
      <c r="G144" s="322"/>
      <c r="H144" s="322"/>
      <c r="I144" s="322"/>
      <c r="J144" s="322"/>
      <c r="K144" s="323"/>
    </row>
    <row r="145" ht="45" customHeight="1">
      <c r="B145" s="324"/>
      <c r="C145" s="325" t="s">
        <v>1741</v>
      </c>
      <c r="D145" s="325"/>
      <c r="E145" s="325"/>
      <c r="F145" s="325"/>
      <c r="G145" s="325"/>
      <c r="H145" s="325"/>
      <c r="I145" s="325"/>
      <c r="J145" s="325"/>
      <c r="K145" s="326"/>
    </row>
    <row r="146" ht="17.25" customHeight="1">
      <c r="B146" s="324"/>
      <c r="C146" s="327" t="s">
        <v>1677</v>
      </c>
      <c r="D146" s="327"/>
      <c r="E146" s="327"/>
      <c r="F146" s="327" t="s">
        <v>1678</v>
      </c>
      <c r="G146" s="328"/>
      <c r="H146" s="327" t="s">
        <v>141</v>
      </c>
      <c r="I146" s="327" t="s">
        <v>56</v>
      </c>
      <c r="J146" s="327" t="s">
        <v>1679</v>
      </c>
      <c r="K146" s="326"/>
    </row>
    <row r="147" ht="17.25" customHeight="1">
      <c r="B147" s="324"/>
      <c r="C147" s="329" t="s">
        <v>1680</v>
      </c>
      <c r="D147" s="329"/>
      <c r="E147" s="329"/>
      <c r="F147" s="330" t="s">
        <v>1681</v>
      </c>
      <c r="G147" s="331"/>
      <c r="H147" s="329"/>
      <c r="I147" s="329"/>
      <c r="J147" s="329" t="s">
        <v>1682</v>
      </c>
      <c r="K147" s="326"/>
    </row>
    <row r="148" ht="5.25" customHeight="1">
      <c r="B148" s="335"/>
      <c r="C148" s="332"/>
      <c r="D148" s="332"/>
      <c r="E148" s="332"/>
      <c r="F148" s="332"/>
      <c r="G148" s="333"/>
      <c r="H148" s="332"/>
      <c r="I148" s="332"/>
      <c r="J148" s="332"/>
      <c r="K148" s="356"/>
    </row>
    <row r="149" ht="15" customHeight="1">
      <c r="B149" s="335"/>
      <c r="C149" s="360" t="s">
        <v>1686</v>
      </c>
      <c r="D149" s="313"/>
      <c r="E149" s="313"/>
      <c r="F149" s="361" t="s">
        <v>1683</v>
      </c>
      <c r="G149" s="313"/>
      <c r="H149" s="360" t="s">
        <v>1722</v>
      </c>
      <c r="I149" s="360" t="s">
        <v>1685</v>
      </c>
      <c r="J149" s="360">
        <v>120</v>
      </c>
      <c r="K149" s="356"/>
    </row>
    <row r="150" ht="15" customHeight="1">
      <c r="B150" s="335"/>
      <c r="C150" s="360" t="s">
        <v>1731</v>
      </c>
      <c r="D150" s="313"/>
      <c r="E150" s="313"/>
      <c r="F150" s="361" t="s">
        <v>1683</v>
      </c>
      <c r="G150" s="313"/>
      <c r="H150" s="360" t="s">
        <v>1742</v>
      </c>
      <c r="I150" s="360" t="s">
        <v>1685</v>
      </c>
      <c r="J150" s="360" t="s">
        <v>1733</v>
      </c>
      <c r="K150" s="356"/>
    </row>
    <row r="151" ht="15" customHeight="1">
      <c r="B151" s="335"/>
      <c r="C151" s="360" t="s">
        <v>102</v>
      </c>
      <c r="D151" s="313"/>
      <c r="E151" s="313"/>
      <c r="F151" s="361" t="s">
        <v>1683</v>
      </c>
      <c r="G151" s="313"/>
      <c r="H151" s="360" t="s">
        <v>1743</v>
      </c>
      <c r="I151" s="360" t="s">
        <v>1685</v>
      </c>
      <c r="J151" s="360" t="s">
        <v>1733</v>
      </c>
      <c r="K151" s="356"/>
    </row>
    <row r="152" ht="15" customHeight="1">
      <c r="B152" s="335"/>
      <c r="C152" s="360" t="s">
        <v>1688</v>
      </c>
      <c r="D152" s="313"/>
      <c r="E152" s="313"/>
      <c r="F152" s="361" t="s">
        <v>1689</v>
      </c>
      <c r="G152" s="313"/>
      <c r="H152" s="360" t="s">
        <v>1722</v>
      </c>
      <c r="I152" s="360" t="s">
        <v>1685</v>
      </c>
      <c r="J152" s="360">
        <v>50</v>
      </c>
      <c r="K152" s="356"/>
    </row>
    <row r="153" ht="15" customHeight="1">
      <c r="B153" s="335"/>
      <c r="C153" s="360" t="s">
        <v>1691</v>
      </c>
      <c r="D153" s="313"/>
      <c r="E153" s="313"/>
      <c r="F153" s="361" t="s">
        <v>1683</v>
      </c>
      <c r="G153" s="313"/>
      <c r="H153" s="360" t="s">
        <v>1722</v>
      </c>
      <c r="I153" s="360" t="s">
        <v>1693</v>
      </c>
      <c r="J153" s="360"/>
      <c r="K153" s="356"/>
    </row>
    <row r="154" ht="15" customHeight="1">
      <c r="B154" s="335"/>
      <c r="C154" s="360" t="s">
        <v>1702</v>
      </c>
      <c r="D154" s="313"/>
      <c r="E154" s="313"/>
      <c r="F154" s="361" t="s">
        <v>1689</v>
      </c>
      <c r="G154" s="313"/>
      <c r="H154" s="360" t="s">
        <v>1722</v>
      </c>
      <c r="I154" s="360" t="s">
        <v>1685</v>
      </c>
      <c r="J154" s="360">
        <v>50</v>
      </c>
      <c r="K154" s="356"/>
    </row>
    <row r="155" ht="15" customHeight="1">
      <c r="B155" s="335"/>
      <c r="C155" s="360" t="s">
        <v>1710</v>
      </c>
      <c r="D155" s="313"/>
      <c r="E155" s="313"/>
      <c r="F155" s="361" t="s">
        <v>1689</v>
      </c>
      <c r="G155" s="313"/>
      <c r="H155" s="360" t="s">
        <v>1722</v>
      </c>
      <c r="I155" s="360" t="s">
        <v>1685</v>
      </c>
      <c r="J155" s="360">
        <v>50</v>
      </c>
      <c r="K155" s="356"/>
    </row>
    <row r="156" ht="15" customHeight="1">
      <c r="B156" s="335"/>
      <c r="C156" s="360" t="s">
        <v>1708</v>
      </c>
      <c r="D156" s="313"/>
      <c r="E156" s="313"/>
      <c r="F156" s="361" t="s">
        <v>1689</v>
      </c>
      <c r="G156" s="313"/>
      <c r="H156" s="360" t="s">
        <v>1722</v>
      </c>
      <c r="I156" s="360" t="s">
        <v>1685</v>
      </c>
      <c r="J156" s="360">
        <v>50</v>
      </c>
      <c r="K156" s="356"/>
    </row>
    <row r="157" ht="15" customHeight="1">
      <c r="B157" s="335"/>
      <c r="C157" s="360" t="s">
        <v>125</v>
      </c>
      <c r="D157" s="313"/>
      <c r="E157" s="313"/>
      <c r="F157" s="361" t="s">
        <v>1683</v>
      </c>
      <c r="G157" s="313"/>
      <c r="H157" s="360" t="s">
        <v>1744</v>
      </c>
      <c r="I157" s="360" t="s">
        <v>1685</v>
      </c>
      <c r="J157" s="360" t="s">
        <v>1745</v>
      </c>
      <c r="K157" s="356"/>
    </row>
    <row r="158" ht="15" customHeight="1">
      <c r="B158" s="335"/>
      <c r="C158" s="360" t="s">
        <v>1746</v>
      </c>
      <c r="D158" s="313"/>
      <c r="E158" s="313"/>
      <c r="F158" s="361" t="s">
        <v>1683</v>
      </c>
      <c r="G158" s="313"/>
      <c r="H158" s="360" t="s">
        <v>1747</v>
      </c>
      <c r="I158" s="360" t="s">
        <v>1717</v>
      </c>
      <c r="J158" s="360"/>
      <c r="K158" s="356"/>
    </row>
    <row r="159" ht="15" customHeight="1">
      <c r="B159" s="362"/>
      <c r="C159" s="344"/>
      <c r="D159" s="344"/>
      <c r="E159" s="344"/>
      <c r="F159" s="344"/>
      <c r="G159" s="344"/>
      <c r="H159" s="344"/>
      <c r="I159" s="344"/>
      <c r="J159" s="344"/>
      <c r="K159" s="363"/>
    </row>
    <row r="160" ht="18.75" customHeight="1">
      <c r="B160" s="309"/>
      <c r="C160" s="313"/>
      <c r="D160" s="313"/>
      <c r="E160" s="313"/>
      <c r="F160" s="334"/>
      <c r="G160" s="313"/>
      <c r="H160" s="313"/>
      <c r="I160" s="313"/>
      <c r="J160" s="313"/>
      <c r="K160" s="309"/>
    </row>
    <row r="161" ht="18.75" customHeight="1"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</row>
    <row r="162" ht="7.5" customHeight="1">
      <c r="B162" s="299"/>
      <c r="C162" s="300"/>
      <c r="D162" s="300"/>
      <c r="E162" s="300"/>
      <c r="F162" s="300"/>
      <c r="G162" s="300"/>
      <c r="H162" s="300"/>
      <c r="I162" s="300"/>
      <c r="J162" s="300"/>
      <c r="K162" s="301"/>
    </row>
    <row r="163" ht="45" customHeight="1">
      <c r="B163" s="302"/>
      <c r="C163" s="303" t="s">
        <v>1748</v>
      </c>
      <c r="D163" s="303"/>
      <c r="E163" s="303"/>
      <c r="F163" s="303"/>
      <c r="G163" s="303"/>
      <c r="H163" s="303"/>
      <c r="I163" s="303"/>
      <c r="J163" s="303"/>
      <c r="K163" s="304"/>
    </row>
    <row r="164" ht="17.25" customHeight="1">
      <c r="B164" s="302"/>
      <c r="C164" s="327" t="s">
        <v>1677</v>
      </c>
      <c r="D164" s="327"/>
      <c r="E164" s="327"/>
      <c r="F164" s="327" t="s">
        <v>1678</v>
      </c>
      <c r="G164" s="364"/>
      <c r="H164" s="365" t="s">
        <v>141</v>
      </c>
      <c r="I164" s="365" t="s">
        <v>56</v>
      </c>
      <c r="J164" s="327" t="s">
        <v>1679</v>
      </c>
      <c r="K164" s="304"/>
    </row>
    <row r="165" ht="17.25" customHeight="1">
      <c r="B165" s="305"/>
      <c r="C165" s="329" t="s">
        <v>1680</v>
      </c>
      <c r="D165" s="329"/>
      <c r="E165" s="329"/>
      <c r="F165" s="330" t="s">
        <v>1681</v>
      </c>
      <c r="G165" s="366"/>
      <c r="H165" s="367"/>
      <c r="I165" s="367"/>
      <c r="J165" s="329" t="s">
        <v>1682</v>
      </c>
      <c r="K165" s="307"/>
    </row>
    <row r="166" ht="5.25" customHeight="1">
      <c r="B166" s="335"/>
      <c r="C166" s="332"/>
      <c r="D166" s="332"/>
      <c r="E166" s="332"/>
      <c r="F166" s="332"/>
      <c r="G166" s="333"/>
      <c r="H166" s="332"/>
      <c r="I166" s="332"/>
      <c r="J166" s="332"/>
      <c r="K166" s="356"/>
    </row>
    <row r="167" ht="15" customHeight="1">
      <c r="B167" s="335"/>
      <c r="C167" s="313" t="s">
        <v>1686</v>
      </c>
      <c r="D167" s="313"/>
      <c r="E167" s="313"/>
      <c r="F167" s="334" t="s">
        <v>1683</v>
      </c>
      <c r="G167" s="313"/>
      <c r="H167" s="313" t="s">
        <v>1722</v>
      </c>
      <c r="I167" s="313" t="s">
        <v>1685</v>
      </c>
      <c r="J167" s="313">
        <v>120</v>
      </c>
      <c r="K167" s="356"/>
    </row>
    <row r="168" ht="15" customHeight="1">
      <c r="B168" s="335"/>
      <c r="C168" s="313" t="s">
        <v>1731</v>
      </c>
      <c r="D168" s="313"/>
      <c r="E168" s="313"/>
      <c r="F168" s="334" t="s">
        <v>1683</v>
      </c>
      <c r="G168" s="313"/>
      <c r="H168" s="313" t="s">
        <v>1732</v>
      </c>
      <c r="I168" s="313" t="s">
        <v>1685</v>
      </c>
      <c r="J168" s="313" t="s">
        <v>1733</v>
      </c>
      <c r="K168" s="356"/>
    </row>
    <row r="169" ht="15" customHeight="1">
      <c r="B169" s="335"/>
      <c r="C169" s="313" t="s">
        <v>102</v>
      </c>
      <c r="D169" s="313"/>
      <c r="E169" s="313"/>
      <c r="F169" s="334" t="s">
        <v>1683</v>
      </c>
      <c r="G169" s="313"/>
      <c r="H169" s="313" t="s">
        <v>1749</v>
      </c>
      <c r="I169" s="313" t="s">
        <v>1685</v>
      </c>
      <c r="J169" s="313" t="s">
        <v>1733</v>
      </c>
      <c r="K169" s="356"/>
    </row>
    <row r="170" ht="15" customHeight="1">
      <c r="B170" s="335"/>
      <c r="C170" s="313" t="s">
        <v>1688</v>
      </c>
      <c r="D170" s="313"/>
      <c r="E170" s="313"/>
      <c r="F170" s="334" t="s">
        <v>1689</v>
      </c>
      <c r="G170" s="313"/>
      <c r="H170" s="313" t="s">
        <v>1749</v>
      </c>
      <c r="I170" s="313" t="s">
        <v>1685</v>
      </c>
      <c r="J170" s="313">
        <v>50</v>
      </c>
      <c r="K170" s="356"/>
    </row>
    <row r="171" ht="15" customHeight="1">
      <c r="B171" s="335"/>
      <c r="C171" s="313" t="s">
        <v>1691</v>
      </c>
      <c r="D171" s="313"/>
      <c r="E171" s="313"/>
      <c r="F171" s="334" t="s">
        <v>1683</v>
      </c>
      <c r="G171" s="313"/>
      <c r="H171" s="313" t="s">
        <v>1749</v>
      </c>
      <c r="I171" s="313" t="s">
        <v>1693</v>
      </c>
      <c r="J171" s="313"/>
      <c r="K171" s="356"/>
    </row>
    <row r="172" ht="15" customHeight="1">
      <c r="B172" s="335"/>
      <c r="C172" s="313" t="s">
        <v>1702</v>
      </c>
      <c r="D172" s="313"/>
      <c r="E172" s="313"/>
      <c r="F172" s="334" t="s">
        <v>1689</v>
      </c>
      <c r="G172" s="313"/>
      <c r="H172" s="313" t="s">
        <v>1749</v>
      </c>
      <c r="I172" s="313" t="s">
        <v>1685</v>
      </c>
      <c r="J172" s="313">
        <v>50</v>
      </c>
      <c r="K172" s="356"/>
    </row>
    <row r="173" ht="15" customHeight="1">
      <c r="B173" s="335"/>
      <c r="C173" s="313" t="s">
        <v>1710</v>
      </c>
      <c r="D173" s="313"/>
      <c r="E173" s="313"/>
      <c r="F173" s="334" t="s">
        <v>1689</v>
      </c>
      <c r="G173" s="313"/>
      <c r="H173" s="313" t="s">
        <v>1749</v>
      </c>
      <c r="I173" s="313" t="s">
        <v>1685</v>
      </c>
      <c r="J173" s="313">
        <v>50</v>
      </c>
      <c r="K173" s="356"/>
    </row>
    <row r="174" ht="15" customHeight="1">
      <c r="B174" s="335"/>
      <c r="C174" s="313" t="s">
        <v>1708</v>
      </c>
      <c r="D174" s="313"/>
      <c r="E174" s="313"/>
      <c r="F174" s="334" t="s">
        <v>1689</v>
      </c>
      <c r="G174" s="313"/>
      <c r="H174" s="313" t="s">
        <v>1749</v>
      </c>
      <c r="I174" s="313" t="s">
        <v>1685</v>
      </c>
      <c r="J174" s="313">
        <v>50</v>
      </c>
      <c r="K174" s="356"/>
    </row>
    <row r="175" ht="15" customHeight="1">
      <c r="B175" s="335"/>
      <c r="C175" s="313" t="s">
        <v>140</v>
      </c>
      <c r="D175" s="313"/>
      <c r="E175" s="313"/>
      <c r="F175" s="334" t="s">
        <v>1683</v>
      </c>
      <c r="G175" s="313"/>
      <c r="H175" s="313" t="s">
        <v>1750</v>
      </c>
      <c r="I175" s="313" t="s">
        <v>1751</v>
      </c>
      <c r="J175" s="313"/>
      <c r="K175" s="356"/>
    </row>
    <row r="176" ht="15" customHeight="1">
      <c r="B176" s="335"/>
      <c r="C176" s="313" t="s">
        <v>56</v>
      </c>
      <c r="D176" s="313"/>
      <c r="E176" s="313"/>
      <c r="F176" s="334" t="s">
        <v>1683</v>
      </c>
      <c r="G176" s="313"/>
      <c r="H176" s="313" t="s">
        <v>1752</v>
      </c>
      <c r="I176" s="313" t="s">
        <v>1753</v>
      </c>
      <c r="J176" s="313">
        <v>1</v>
      </c>
      <c r="K176" s="356"/>
    </row>
    <row r="177" ht="15" customHeight="1">
      <c r="B177" s="335"/>
      <c r="C177" s="313" t="s">
        <v>52</v>
      </c>
      <c r="D177" s="313"/>
      <c r="E177" s="313"/>
      <c r="F177" s="334" t="s">
        <v>1683</v>
      </c>
      <c r="G177" s="313"/>
      <c r="H177" s="313" t="s">
        <v>1754</v>
      </c>
      <c r="I177" s="313" t="s">
        <v>1685</v>
      </c>
      <c r="J177" s="313">
        <v>20</v>
      </c>
      <c r="K177" s="356"/>
    </row>
    <row r="178" ht="15" customHeight="1">
      <c r="B178" s="335"/>
      <c r="C178" s="313" t="s">
        <v>141</v>
      </c>
      <c r="D178" s="313"/>
      <c r="E178" s="313"/>
      <c r="F178" s="334" t="s">
        <v>1683</v>
      </c>
      <c r="G178" s="313"/>
      <c r="H178" s="313" t="s">
        <v>1755</v>
      </c>
      <c r="I178" s="313" t="s">
        <v>1685</v>
      </c>
      <c r="J178" s="313">
        <v>255</v>
      </c>
      <c r="K178" s="356"/>
    </row>
    <row r="179" ht="15" customHeight="1">
      <c r="B179" s="335"/>
      <c r="C179" s="313" t="s">
        <v>142</v>
      </c>
      <c r="D179" s="313"/>
      <c r="E179" s="313"/>
      <c r="F179" s="334" t="s">
        <v>1683</v>
      </c>
      <c r="G179" s="313"/>
      <c r="H179" s="313" t="s">
        <v>1648</v>
      </c>
      <c r="I179" s="313" t="s">
        <v>1685</v>
      </c>
      <c r="J179" s="313">
        <v>10</v>
      </c>
      <c r="K179" s="356"/>
    </row>
    <row r="180" ht="15" customHeight="1">
      <c r="B180" s="335"/>
      <c r="C180" s="313" t="s">
        <v>143</v>
      </c>
      <c r="D180" s="313"/>
      <c r="E180" s="313"/>
      <c r="F180" s="334" t="s">
        <v>1683</v>
      </c>
      <c r="G180" s="313"/>
      <c r="H180" s="313" t="s">
        <v>1756</v>
      </c>
      <c r="I180" s="313" t="s">
        <v>1717</v>
      </c>
      <c r="J180" s="313"/>
      <c r="K180" s="356"/>
    </row>
    <row r="181" ht="15" customHeight="1">
      <c r="B181" s="335"/>
      <c r="C181" s="313" t="s">
        <v>1757</v>
      </c>
      <c r="D181" s="313"/>
      <c r="E181" s="313"/>
      <c r="F181" s="334" t="s">
        <v>1683</v>
      </c>
      <c r="G181" s="313"/>
      <c r="H181" s="313" t="s">
        <v>1758</v>
      </c>
      <c r="I181" s="313" t="s">
        <v>1717</v>
      </c>
      <c r="J181" s="313"/>
      <c r="K181" s="356"/>
    </row>
    <row r="182" ht="15" customHeight="1">
      <c r="B182" s="335"/>
      <c r="C182" s="313" t="s">
        <v>1746</v>
      </c>
      <c r="D182" s="313"/>
      <c r="E182" s="313"/>
      <c r="F182" s="334" t="s">
        <v>1683</v>
      </c>
      <c r="G182" s="313"/>
      <c r="H182" s="313" t="s">
        <v>1759</v>
      </c>
      <c r="I182" s="313" t="s">
        <v>1717</v>
      </c>
      <c r="J182" s="313"/>
      <c r="K182" s="356"/>
    </row>
    <row r="183" ht="15" customHeight="1">
      <c r="B183" s="335"/>
      <c r="C183" s="313" t="s">
        <v>145</v>
      </c>
      <c r="D183" s="313"/>
      <c r="E183" s="313"/>
      <c r="F183" s="334" t="s">
        <v>1689</v>
      </c>
      <c r="G183" s="313"/>
      <c r="H183" s="313" t="s">
        <v>1760</v>
      </c>
      <c r="I183" s="313" t="s">
        <v>1685</v>
      </c>
      <c r="J183" s="313">
        <v>50</v>
      </c>
      <c r="K183" s="356"/>
    </row>
    <row r="184" ht="15" customHeight="1">
      <c r="B184" s="335"/>
      <c r="C184" s="313" t="s">
        <v>1761</v>
      </c>
      <c r="D184" s="313"/>
      <c r="E184" s="313"/>
      <c r="F184" s="334" t="s">
        <v>1689</v>
      </c>
      <c r="G184" s="313"/>
      <c r="H184" s="313" t="s">
        <v>1762</v>
      </c>
      <c r="I184" s="313" t="s">
        <v>1763</v>
      </c>
      <c r="J184" s="313"/>
      <c r="K184" s="356"/>
    </row>
    <row r="185" ht="15" customHeight="1">
      <c r="B185" s="335"/>
      <c r="C185" s="313" t="s">
        <v>1764</v>
      </c>
      <c r="D185" s="313"/>
      <c r="E185" s="313"/>
      <c r="F185" s="334" t="s">
        <v>1689</v>
      </c>
      <c r="G185" s="313"/>
      <c r="H185" s="313" t="s">
        <v>1765</v>
      </c>
      <c r="I185" s="313" t="s">
        <v>1763</v>
      </c>
      <c r="J185" s="313"/>
      <c r="K185" s="356"/>
    </row>
    <row r="186" ht="15" customHeight="1">
      <c r="B186" s="335"/>
      <c r="C186" s="313" t="s">
        <v>1766</v>
      </c>
      <c r="D186" s="313"/>
      <c r="E186" s="313"/>
      <c r="F186" s="334" t="s">
        <v>1689</v>
      </c>
      <c r="G186" s="313"/>
      <c r="H186" s="313" t="s">
        <v>1767</v>
      </c>
      <c r="I186" s="313" t="s">
        <v>1763</v>
      </c>
      <c r="J186" s="313"/>
      <c r="K186" s="356"/>
    </row>
    <row r="187" ht="15" customHeight="1">
      <c r="B187" s="335"/>
      <c r="C187" s="368" t="s">
        <v>1768</v>
      </c>
      <c r="D187" s="313"/>
      <c r="E187" s="313"/>
      <c r="F187" s="334" t="s">
        <v>1689</v>
      </c>
      <c r="G187" s="313"/>
      <c r="H187" s="313" t="s">
        <v>1769</v>
      </c>
      <c r="I187" s="313" t="s">
        <v>1770</v>
      </c>
      <c r="J187" s="369" t="s">
        <v>1771</v>
      </c>
      <c r="K187" s="356"/>
    </row>
    <row r="188" ht="15" customHeight="1">
      <c r="B188" s="335"/>
      <c r="C188" s="319" t="s">
        <v>41</v>
      </c>
      <c r="D188" s="313"/>
      <c r="E188" s="313"/>
      <c r="F188" s="334" t="s">
        <v>1683</v>
      </c>
      <c r="G188" s="313"/>
      <c r="H188" s="309" t="s">
        <v>1772</v>
      </c>
      <c r="I188" s="313" t="s">
        <v>1773</v>
      </c>
      <c r="J188" s="313"/>
      <c r="K188" s="356"/>
    </row>
    <row r="189" ht="15" customHeight="1">
      <c r="B189" s="335"/>
      <c r="C189" s="319" t="s">
        <v>1774</v>
      </c>
      <c r="D189" s="313"/>
      <c r="E189" s="313"/>
      <c r="F189" s="334" t="s">
        <v>1683</v>
      </c>
      <c r="G189" s="313"/>
      <c r="H189" s="313" t="s">
        <v>1775</v>
      </c>
      <c r="I189" s="313" t="s">
        <v>1717</v>
      </c>
      <c r="J189" s="313"/>
      <c r="K189" s="356"/>
    </row>
    <row r="190" ht="15" customHeight="1">
      <c r="B190" s="335"/>
      <c r="C190" s="319" t="s">
        <v>1776</v>
      </c>
      <c r="D190" s="313"/>
      <c r="E190" s="313"/>
      <c r="F190" s="334" t="s">
        <v>1683</v>
      </c>
      <c r="G190" s="313"/>
      <c r="H190" s="313" t="s">
        <v>1777</v>
      </c>
      <c r="I190" s="313" t="s">
        <v>1717</v>
      </c>
      <c r="J190" s="313"/>
      <c r="K190" s="356"/>
    </row>
    <row r="191" ht="15" customHeight="1">
      <c r="B191" s="335"/>
      <c r="C191" s="319" t="s">
        <v>1778</v>
      </c>
      <c r="D191" s="313"/>
      <c r="E191" s="313"/>
      <c r="F191" s="334" t="s">
        <v>1689</v>
      </c>
      <c r="G191" s="313"/>
      <c r="H191" s="313" t="s">
        <v>1779</v>
      </c>
      <c r="I191" s="313" t="s">
        <v>1717</v>
      </c>
      <c r="J191" s="313"/>
      <c r="K191" s="356"/>
    </row>
    <row r="192" ht="15" customHeight="1">
      <c r="B192" s="362"/>
      <c r="C192" s="370"/>
      <c r="D192" s="344"/>
      <c r="E192" s="344"/>
      <c r="F192" s="344"/>
      <c r="G192" s="344"/>
      <c r="H192" s="344"/>
      <c r="I192" s="344"/>
      <c r="J192" s="344"/>
      <c r="K192" s="363"/>
    </row>
    <row r="193" ht="18.75" customHeight="1">
      <c r="B193" s="309"/>
      <c r="C193" s="313"/>
      <c r="D193" s="313"/>
      <c r="E193" s="313"/>
      <c r="F193" s="334"/>
      <c r="G193" s="313"/>
      <c r="H193" s="313"/>
      <c r="I193" s="313"/>
      <c r="J193" s="313"/>
      <c r="K193" s="309"/>
    </row>
    <row r="194" ht="18.75" customHeight="1">
      <c r="B194" s="309"/>
      <c r="C194" s="313"/>
      <c r="D194" s="313"/>
      <c r="E194" s="313"/>
      <c r="F194" s="334"/>
      <c r="G194" s="313"/>
      <c r="H194" s="313"/>
      <c r="I194" s="313"/>
      <c r="J194" s="313"/>
      <c r="K194" s="309"/>
    </row>
    <row r="195" ht="18.75" customHeight="1">
      <c r="B195" s="320"/>
      <c r="C195" s="320"/>
      <c r="D195" s="320"/>
      <c r="E195" s="320"/>
      <c r="F195" s="320"/>
      <c r="G195" s="320"/>
      <c r="H195" s="320"/>
      <c r="I195" s="320"/>
      <c r="J195" s="320"/>
      <c r="K195" s="320"/>
    </row>
    <row r="196" ht="13.5">
      <c r="B196" s="299"/>
      <c r="C196" s="300"/>
      <c r="D196" s="300"/>
      <c r="E196" s="300"/>
      <c r="F196" s="300"/>
      <c r="G196" s="300"/>
      <c r="H196" s="300"/>
      <c r="I196" s="300"/>
      <c r="J196" s="300"/>
      <c r="K196" s="301"/>
    </row>
    <row r="197" ht="21">
      <c r="B197" s="302"/>
      <c r="C197" s="303" t="s">
        <v>1780</v>
      </c>
      <c r="D197" s="303"/>
      <c r="E197" s="303"/>
      <c r="F197" s="303"/>
      <c r="G197" s="303"/>
      <c r="H197" s="303"/>
      <c r="I197" s="303"/>
      <c r="J197" s="303"/>
      <c r="K197" s="304"/>
    </row>
    <row r="198" ht="25.5" customHeight="1">
      <c r="B198" s="302"/>
      <c r="C198" s="371" t="s">
        <v>1781</v>
      </c>
      <c r="D198" s="371"/>
      <c r="E198" s="371"/>
      <c r="F198" s="371" t="s">
        <v>1782</v>
      </c>
      <c r="G198" s="372"/>
      <c r="H198" s="371" t="s">
        <v>1783</v>
      </c>
      <c r="I198" s="371"/>
      <c r="J198" s="371"/>
      <c r="K198" s="304"/>
    </row>
    <row r="199" ht="5.25" customHeight="1">
      <c r="B199" s="335"/>
      <c r="C199" s="332"/>
      <c r="D199" s="332"/>
      <c r="E199" s="332"/>
      <c r="F199" s="332"/>
      <c r="G199" s="313"/>
      <c r="H199" s="332"/>
      <c r="I199" s="332"/>
      <c r="J199" s="332"/>
      <c r="K199" s="356"/>
    </row>
    <row r="200" ht="15" customHeight="1">
      <c r="B200" s="335"/>
      <c r="C200" s="313" t="s">
        <v>1773</v>
      </c>
      <c r="D200" s="313"/>
      <c r="E200" s="313"/>
      <c r="F200" s="334" t="s">
        <v>42</v>
      </c>
      <c r="G200" s="313"/>
      <c r="H200" s="313" t="s">
        <v>1784</v>
      </c>
      <c r="I200" s="313"/>
      <c r="J200" s="313"/>
      <c r="K200" s="356"/>
    </row>
    <row r="201" ht="15" customHeight="1">
      <c r="B201" s="335"/>
      <c r="C201" s="341"/>
      <c r="D201" s="313"/>
      <c r="E201" s="313"/>
      <c r="F201" s="334" t="s">
        <v>43</v>
      </c>
      <c r="G201" s="313"/>
      <c r="H201" s="313" t="s">
        <v>1785</v>
      </c>
      <c r="I201" s="313"/>
      <c r="J201" s="313"/>
      <c r="K201" s="356"/>
    </row>
    <row r="202" ht="15" customHeight="1">
      <c r="B202" s="335"/>
      <c r="C202" s="341"/>
      <c r="D202" s="313"/>
      <c r="E202" s="313"/>
      <c r="F202" s="334" t="s">
        <v>46</v>
      </c>
      <c r="G202" s="313"/>
      <c r="H202" s="313" t="s">
        <v>1786</v>
      </c>
      <c r="I202" s="313"/>
      <c r="J202" s="313"/>
      <c r="K202" s="356"/>
    </row>
    <row r="203" ht="15" customHeight="1">
      <c r="B203" s="335"/>
      <c r="C203" s="313"/>
      <c r="D203" s="313"/>
      <c r="E203" s="313"/>
      <c r="F203" s="334" t="s">
        <v>44</v>
      </c>
      <c r="G203" s="313"/>
      <c r="H203" s="313" t="s">
        <v>1787</v>
      </c>
      <c r="I203" s="313"/>
      <c r="J203" s="313"/>
      <c r="K203" s="356"/>
    </row>
    <row r="204" ht="15" customHeight="1">
      <c r="B204" s="335"/>
      <c r="C204" s="313"/>
      <c r="D204" s="313"/>
      <c r="E204" s="313"/>
      <c r="F204" s="334" t="s">
        <v>45</v>
      </c>
      <c r="G204" s="313"/>
      <c r="H204" s="313" t="s">
        <v>1788</v>
      </c>
      <c r="I204" s="313"/>
      <c r="J204" s="313"/>
      <c r="K204" s="356"/>
    </row>
    <row r="205" ht="15" customHeight="1">
      <c r="B205" s="335"/>
      <c r="C205" s="313"/>
      <c r="D205" s="313"/>
      <c r="E205" s="313"/>
      <c r="F205" s="334"/>
      <c r="G205" s="313"/>
      <c r="H205" s="313"/>
      <c r="I205" s="313"/>
      <c r="J205" s="313"/>
      <c r="K205" s="356"/>
    </row>
    <row r="206" ht="15" customHeight="1">
      <c r="B206" s="335"/>
      <c r="C206" s="313" t="s">
        <v>1729</v>
      </c>
      <c r="D206" s="313"/>
      <c r="E206" s="313"/>
      <c r="F206" s="334" t="s">
        <v>78</v>
      </c>
      <c r="G206" s="313"/>
      <c r="H206" s="313" t="s">
        <v>1789</v>
      </c>
      <c r="I206" s="313"/>
      <c r="J206" s="313"/>
      <c r="K206" s="356"/>
    </row>
    <row r="207" ht="15" customHeight="1">
      <c r="B207" s="335"/>
      <c r="C207" s="341"/>
      <c r="D207" s="313"/>
      <c r="E207" s="313"/>
      <c r="F207" s="334" t="s">
        <v>1627</v>
      </c>
      <c r="G207" s="313"/>
      <c r="H207" s="313" t="s">
        <v>1628</v>
      </c>
      <c r="I207" s="313"/>
      <c r="J207" s="313"/>
      <c r="K207" s="356"/>
    </row>
    <row r="208" ht="15" customHeight="1">
      <c r="B208" s="335"/>
      <c r="C208" s="313"/>
      <c r="D208" s="313"/>
      <c r="E208" s="313"/>
      <c r="F208" s="334" t="s">
        <v>1625</v>
      </c>
      <c r="G208" s="313"/>
      <c r="H208" s="313" t="s">
        <v>1790</v>
      </c>
      <c r="I208" s="313"/>
      <c r="J208" s="313"/>
      <c r="K208" s="356"/>
    </row>
    <row r="209" ht="15" customHeight="1">
      <c r="B209" s="373"/>
      <c r="C209" s="341"/>
      <c r="D209" s="341"/>
      <c r="E209" s="341"/>
      <c r="F209" s="334" t="s">
        <v>1629</v>
      </c>
      <c r="G209" s="319"/>
      <c r="H209" s="360" t="s">
        <v>1630</v>
      </c>
      <c r="I209" s="360"/>
      <c r="J209" s="360"/>
      <c r="K209" s="374"/>
    </row>
    <row r="210" ht="15" customHeight="1">
      <c r="B210" s="373"/>
      <c r="C210" s="341"/>
      <c r="D210" s="341"/>
      <c r="E210" s="341"/>
      <c r="F210" s="334" t="s">
        <v>1631</v>
      </c>
      <c r="G210" s="319"/>
      <c r="H210" s="360" t="s">
        <v>1791</v>
      </c>
      <c r="I210" s="360"/>
      <c r="J210" s="360"/>
      <c r="K210" s="374"/>
    </row>
    <row r="211" ht="15" customHeight="1">
      <c r="B211" s="373"/>
      <c r="C211" s="341"/>
      <c r="D211" s="341"/>
      <c r="E211" s="341"/>
      <c r="F211" s="375"/>
      <c r="G211" s="319"/>
      <c r="H211" s="376"/>
      <c r="I211" s="376"/>
      <c r="J211" s="376"/>
      <c r="K211" s="374"/>
    </row>
    <row r="212" ht="15" customHeight="1">
      <c r="B212" s="373"/>
      <c r="C212" s="313" t="s">
        <v>1753</v>
      </c>
      <c r="D212" s="341"/>
      <c r="E212" s="341"/>
      <c r="F212" s="334">
        <v>1</v>
      </c>
      <c r="G212" s="319"/>
      <c r="H212" s="360" t="s">
        <v>1792</v>
      </c>
      <c r="I212" s="360"/>
      <c r="J212" s="360"/>
      <c r="K212" s="374"/>
    </row>
    <row r="213" ht="15" customHeight="1">
      <c r="B213" s="373"/>
      <c r="C213" s="341"/>
      <c r="D213" s="341"/>
      <c r="E213" s="341"/>
      <c r="F213" s="334">
        <v>2</v>
      </c>
      <c r="G213" s="319"/>
      <c r="H213" s="360" t="s">
        <v>1793</v>
      </c>
      <c r="I213" s="360"/>
      <c r="J213" s="360"/>
      <c r="K213" s="374"/>
    </row>
    <row r="214" ht="15" customHeight="1">
      <c r="B214" s="373"/>
      <c r="C214" s="341"/>
      <c r="D214" s="341"/>
      <c r="E214" s="341"/>
      <c r="F214" s="334">
        <v>3</v>
      </c>
      <c r="G214" s="319"/>
      <c r="H214" s="360" t="s">
        <v>1794</v>
      </c>
      <c r="I214" s="360"/>
      <c r="J214" s="360"/>
      <c r="K214" s="374"/>
    </row>
    <row r="215" ht="15" customHeight="1">
      <c r="B215" s="373"/>
      <c r="C215" s="341"/>
      <c r="D215" s="341"/>
      <c r="E215" s="341"/>
      <c r="F215" s="334">
        <v>4</v>
      </c>
      <c r="G215" s="319"/>
      <c r="H215" s="360" t="s">
        <v>1795</v>
      </c>
      <c r="I215" s="360"/>
      <c r="J215" s="360"/>
      <c r="K215" s="374"/>
    </row>
    <row r="216" ht="12.75" customHeight="1">
      <c r="B216" s="377"/>
      <c r="C216" s="378"/>
      <c r="D216" s="378"/>
      <c r="E216" s="378"/>
      <c r="F216" s="378"/>
      <c r="G216" s="378"/>
      <c r="H216" s="378"/>
      <c r="I216" s="378"/>
      <c r="J216" s="378"/>
      <c r="K216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Avuk</dc:creator>
  <cp:lastModifiedBy>Marek Avuk</cp:lastModifiedBy>
  <dcterms:created xsi:type="dcterms:W3CDTF">2018-09-07T07:53:00Z</dcterms:created>
  <dcterms:modified xsi:type="dcterms:W3CDTF">2018-09-07T07:53:55Z</dcterms:modified>
</cp:coreProperties>
</file>