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70" yWindow="705" windowWidth="20775" windowHeight="7365" activeTab="0"/>
  </bookViews>
  <sheets>
    <sheet name="Rekapitulace stavby" sheetId="1" r:id="rId1"/>
    <sheet name="VON - Vedlejší a ostatní ..." sheetId="2" r:id="rId2"/>
    <sheet name="01-1 - Architektonicko-st..." sheetId="3" r:id="rId3"/>
    <sheet name="02-1 - Architektonicko-st..." sheetId="4" r:id="rId4"/>
    <sheet name="03-1 - Architektonicko-st..." sheetId="5" r:id="rId5"/>
    <sheet name="Pokyny pro vyplnění" sheetId="6" r:id="rId6"/>
  </sheets>
  <definedNames>
    <definedName name="_xlnm._FilterDatabase" localSheetId="2" hidden="1">'01-1 - Architektonicko-st...'!$C$93:$K$275</definedName>
    <definedName name="_xlnm._FilterDatabase" localSheetId="3" hidden="1">'02-1 - Architektonicko-st...'!$C$96:$K$590</definedName>
    <definedName name="_xlnm._FilterDatabase" localSheetId="4" hidden="1">'03-1 - Architektonicko-st...'!$C$88:$K$234</definedName>
    <definedName name="_xlnm._FilterDatabase" localSheetId="1" hidden="1">'VON - Vedlejší a ostatní ...'!$C$83:$K$100</definedName>
    <definedName name="_xlnm.Print_Area" localSheetId="2">'01-1 - Architektonicko-st...'!$C$4:$J$38,'01-1 - Architektonicko-st...'!$C$44:$J$73,'01-1 - Architektonicko-st...'!$C$79:$K$275</definedName>
    <definedName name="_xlnm.Print_Area" localSheetId="3">'02-1 - Architektonicko-st...'!$C$4:$J$38,'02-1 - Architektonicko-st...'!$C$44:$J$76,'02-1 - Architektonicko-st...'!$C$82:$K$590</definedName>
    <definedName name="_xlnm.Print_Area" localSheetId="4">'03-1 - Architektonicko-st...'!$C$4:$J$38,'03-1 - Architektonicko-st...'!$C$44:$J$68,'03-1 - Architektonicko-st...'!$C$74:$K$234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Area" localSheetId="1">'VON - Vedlejší a ostatní ...'!$C$4:$J$38,'VON - Vedlejší a ostatní ...'!$C$44:$J$63,'VON - Vedlejší a ostatní ...'!$C$69:$K$100</definedName>
    <definedName name="_xlnm.Print_Titles" localSheetId="0">'Rekapitulace stavby'!$49:$49</definedName>
    <definedName name="_xlnm.Print_Titles" localSheetId="1">'VON - Vedlejší a ostatní ...'!$83:$83</definedName>
    <definedName name="_xlnm.Print_Titles" localSheetId="2">'01-1 - Architektonicko-st...'!$93:$93</definedName>
    <definedName name="_xlnm.Print_Titles" localSheetId="3">'02-1 - Architektonicko-st...'!$96:$96</definedName>
    <definedName name="_xlnm.Print_Titles" localSheetId="4">'03-1 - Architektonicko-st...'!$88:$88</definedName>
  </definedNames>
  <calcPr calcId="145621"/>
</workbook>
</file>

<file path=xl/sharedStrings.xml><?xml version="1.0" encoding="utf-8"?>
<sst xmlns="http://schemas.openxmlformats.org/spreadsheetml/2006/main" count="8926" uniqueCount="1339">
  <si>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</si>
  <si>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</si>
  <si>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</si>
  <si>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</si>
  <si>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</si>
  <si>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</si>
  <si>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</si>
  <si>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{8c76f7f0-6a4c-4cb7-978d-0f46ae75902d}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</si>
  <si>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</si>
  <si>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</si>
  <si>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</si>
  <si>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</si>
  <si>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</si>
  <si>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</si>
  <si>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</si>
  <si>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</si>
  <si>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</si>
  <si>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18-001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</si>
  <si>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</si>
  <si>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</si>
  <si>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Gymnázium a OA Pelhřimov - Oprava dešťové kanalizace</t>
  </si>
  <si>
    <t>KSO:</t>
  </si>
  <si>
    <t>8013912</t>
  </si>
  <si>
    <t>CC-CZ:</t>
  </si>
  <si>
    <t>Místo:</t>
  </si>
  <si>
    <t>Pelhřimov</t>
  </si>
  <si>
    <t>Datum:</t>
  </si>
  <si>
    <t>22. 6. 2018</t>
  </si>
  <si>
    <t>Zadavatel:</t>
  </si>
  <si>
    <t>IČ:</t>
  </si>
  <si>
    <t>70890749</t>
  </si>
  <si>
    <t>Kraj Vysočina</t>
  </si>
  <si>
    <t>DIČ:</t>
  </si>
  <si>
    <t>CZ70890749</t>
  </si>
  <si>
    <t>Uchazeč:</t>
  </si>
  <si>
    <t>Vyplň údaj</t>
  </si>
  <si>
    <t>Projektant:</t>
  </si>
  <si>
    <t>28094026</t>
  </si>
  <si>
    <t>PROJEKT CENTRUM NOVA s.r.o.</t>
  </si>
  <si>
    <t>CZ28094026</t>
  </si>
  <si>
    <t>True</t>
  </si>
  <si>
    <t>Poznámka: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</si>
  <si>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
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
- Kde není výslovně uvedeno, bude pracovní postup a technologie provádění stanovena oprávněnou osobou zhotovitele 
- Pro sestavení SOUPISU PRACÍ v podrobnostech vymezených vyhl. č. 169/2016Sb. byla použita v převážné míře cenová soustava ÚRS.
- V případě nejasností u některé z položek uváděných v supisu prací, kontaktuje uchazeč zadavatele.
- Vlastní položky, komplety, soubory a položky s vyšší cenou než dle ceníku jsou stanoveny na základě zkušeností projektanta z období 3 let a odpovídají situaci na trhu.
- Stavba doloží množství odpadu uloženého na skládce platným vážnými lístky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</si>
  <si>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</si>
  <si>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</si>
  <si>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</si>
  <si>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</si>
  <si>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</si>
  <si>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</si>
  <si>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</si>
  <si>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</si>
  <si>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</si>
  <si>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</si>
  <si>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</si>
  <si>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</si>
  <si>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</si>
  <si>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</si>
  <si>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</si>
  <si>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</si>
  <si>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</si>
  <si>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</si>
  <si>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</si>
  <si>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</si>
  <si>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</si>
  <si>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</si>
  <si>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</si>
  <si>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</si>
  <si>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</si>
  <si>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</si>
  <si>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</si>
  <si>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</si>
  <si>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</si>
  <si>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</si>
  <si>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</si>
  <si>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</si>
  <si>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</si>
  <si>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</si>
  <si>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</si>
  <si>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</si>
  <si>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</si>
  <si>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</si>
  <si>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VON</t>
  </si>
  <si>
    <t>Vedlejší a ostatní náklady</t>
  </si>
  <si>
    <t>1</t>
  </si>
  <si>
    <t>{555708be-58bd-43b9-b532-622103cf23d6}</t>
  </si>
  <si>
    <t>2</t>
  </si>
  <si>
    <t>/</t>
  </si>
  <si>
    <t>Soupis</t>
  </si>
  <si>
    <t>{cd95bff9-15ab-4e58-99c2-51ebd84f6fcd}</t>
  </si>
  <si>
    <t>SO-01</t>
  </si>
  <si>
    <t>Hlavní budova</t>
  </si>
  <si>
    <t>STA</t>
  </si>
  <si>
    <t>{fe939f4b-7123-4f58-9325-94446b8bd67e}</t>
  </si>
  <si>
    <t>01-1</t>
  </si>
  <si>
    <t>Architektonicko-stavební řešení</t>
  </si>
  <si>
    <t>{d5395230-a904-4edf-841d-732c62333c52}</t>
  </si>
  <si>
    <t>SO-02</t>
  </si>
  <si>
    <t>Přístavba</t>
  </si>
  <si>
    <t>{751825e2-f2eb-456c-ab12-0131eecffae9}</t>
  </si>
  <si>
    <t>02-1</t>
  </si>
  <si>
    <t>{0bc09e09-d27c-4c25-acad-dedb09b182c3}</t>
  </si>
  <si>
    <t>SO-03</t>
  </si>
  <si>
    <t>Kanalizace</t>
  </si>
  <si>
    <t>{6c1916e0-a641-4b84-a919-a40f3145f667}</t>
  </si>
  <si>
    <t>03-1</t>
  </si>
  <si>
    <t>{35888f23-9499-41ff-ba13-8300095afeb2}</t>
  </si>
  <si>
    <t>801 39 12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</si>
  <si>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</si>
  <si>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</si>
  <si>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</si>
  <si>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</si>
  <si>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</si>
  <si>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</si>
  <si>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</si>
  <si>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VON - Vedlejší a ostatní náklady</t>
  </si>
  <si>
    <t>Soupis: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</si>
  <si>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Tento soupis prací řeší vedlejší a ostatní náklady dle vyhl. 169/2016Sb. §9 a 10 v tomto jediném společném soupisu pro všechny uváděné stavební a inženýrské objekty v zakázce.</t>
  </si>
  <si>
    <t>REKAPITULACE ČLENĚNÍ SOUPISU PRACÍ</t>
  </si>
  <si>
    <t>Kód dílu - Popis</t>
  </si>
  <si>
    <t>Cena celkem [CZK]</t>
  </si>
  <si>
    <t>Náklady soupisu celkem</t>
  </si>
  <si>
    <t>-1</t>
  </si>
  <si>
    <t>OST - Ostatní</t>
  </si>
  <si>
    <t xml:space="preserve">    O02 - Vedlejší a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</si>
  <si>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</si>
  <si>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</si>
  <si>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</si>
  <si>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</si>
  <si>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</si>
  <si>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</si>
  <si>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</si>
  <si>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</si>
  <si>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</si>
  <si>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</si>
  <si>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</si>
  <si>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</si>
  <si>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</si>
  <si>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</si>
  <si>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OST</t>
  </si>
  <si>
    <t>Ostatní</t>
  </si>
  <si>
    <t>4</t>
  </si>
  <si>
    <t>ROZPOCET</t>
  </si>
  <si>
    <t>O02</t>
  </si>
  <si>
    <t>K</t>
  </si>
  <si>
    <t>0101</t>
  </si>
  <si>
    <t>Zařízení staveniště, BOZP</t>
  </si>
  <si>
    <t>kpl</t>
  </si>
  <si>
    <t>1394522077</t>
  </si>
  <si>
    <t>PP</t>
  </si>
  <si>
    <t>Veškeré náklady a činnosti související s vybudováním, provozem a likvidací staveniště, včetně zajištění připojení na elektrickou energii, vodu a odvodnění staveniště, provádění každodenního hrubého úklidu staveniště a průběžné likvidace vznikajících odpadů oprávněnou osobou. Čištění a úklid příjezdových a přístupových komunikací.
Standardní prvky BOZP (oplocení staveniště, mobilní oplocení, výstražné značení, přechody výkopů vč. oplocení, zábradlí, atd - vč. jejich dodávky, montáže, údržby a demontáže, resp. likvidace) a povinosti vyplývající z plánu BOZP vč. připomínek příslušných úřadů.</t>
  </si>
  <si>
    <t>0104</t>
  </si>
  <si>
    <t>Poskytnutí zařízení staveniště (jeho části) pro umožnění činnosti TDS, AD, SÚ, atd. po dobu výstavby.</t>
  </si>
  <si>
    <t>1596164259</t>
  </si>
  <si>
    <t>Poskytnutí krytého, čistého prostoru včetně vybavení pracovním stolem a 4 židlemi (např. stavební buňka - kancelář stavby, místnost v objektu, ...)</t>
  </si>
  <si>
    <t>3</t>
  </si>
  <si>
    <t>0301</t>
  </si>
  <si>
    <t xml:space="preserve">Vytýčení stávajících inženýrských sítí </t>
  </si>
  <si>
    <t>-1546264288</t>
  </si>
  <si>
    <t>Vytýčení stávajících inženýrských sítí provedeno vč. stabiliztace bodů pro potřeby stavby</t>
  </si>
  <si>
    <t>0505</t>
  </si>
  <si>
    <t>Kompletace dokladové části stavby k předání a převzetí díla</t>
  </si>
  <si>
    <t>1047780156</t>
  </si>
  <si>
    <t>Doklady o vlastnostech materiálů, o provedených zkouškách a měření, o výchozích kontrolách provozuschopnosti,  o zaškolení obsluhy, revizní zprávy-bez závad, doklady o oprávnění k provádění prací, doklady o likvidaci odpadů, návody k obsluze, kopie záručních listů   - 3x tištěně a 1x  na CD nosiči</t>
  </si>
  <si>
    <t>5</t>
  </si>
  <si>
    <t>0601</t>
  </si>
  <si>
    <t>Zpracování a předložení harmonogramů před podpisem smlouvy.</t>
  </si>
  <si>
    <t>1477048399</t>
  </si>
  <si>
    <t xml:space="preserve">Náklady na vyhotovení a předložení finančního a časového harmonogramu prací a plnění před podpisem smlouvy. </t>
  </si>
  <si>
    <t>7</t>
  </si>
  <si>
    <t>0603</t>
  </si>
  <si>
    <t>Náklady spojené prováděním stavby uvnitř stávajícího objektu za provozu</t>
  </si>
  <si>
    <t>1348733875</t>
  </si>
  <si>
    <t xml:space="preserve">Náklady spojené s prováděním stavby uvnitř stávajícícho objektu za stávajícícho provozu objektu vč. technologií. Omezení vlivu stavby - zakrytí konstrukcí a technologií (prach, hluk, klimatickým podmínkám), zajištění konstrukcí a technologií proti poškození. Náklady na pravidelný úklid objektu, omezení manipulačních a stavebních ploch, další související omezující vlivy.                                                                                                  </t>
  </si>
  <si>
    <t>6</t>
  </si>
  <si>
    <t>0602</t>
  </si>
  <si>
    <t>Náklady spojené prováděním stavby v blízkosti stávajících objektů, technologie a zeleně</t>
  </si>
  <si>
    <t>-1881381711</t>
  </si>
  <si>
    <t xml:space="preserve">Náklady spojené s prováděním stavby v blízkosti stávajících objektů (provozů), technologií a zeleně. Omezení vlivu stavby na sousední objekty a stávající technologie - zakrytí konstrukcí a technologií (prach, hluk), zajištění přístupu do sousedních objektů, zajištění konstrukcí a technologií proti poškození. Ochrana stávající vzrostlé zeleně po dobu výstavby.                                                                                                                                                        </t>
  </si>
  <si>
    <t>SO-01 - Hlavní budova</t>
  </si>
  <si>
    <t>01-1 - Architektonicko-stavební řešení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</si>
  <si>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 A. Průvodní a technická zpráva B1. Situace širších vztahů B2. Koordinační situační výkres 1.   Půdorys 1PP – bourací práce 2.   Půdorys 1PP – navrhované konstrukce 3.   Půdorys 1PP – bourací práce 4.   Půdorys 1NP – bourací práce 5.   Půdorys 2NP – bourací práce 6.   Půdorys 3NP – bourací práce 7.   Půdorys 4NP – bourací práce  8.   Půdorys 1PP – navrhované konstrukce 9.   Půdorys 1NP – navrhované konstrukce 10. Půdorys 2NP – navrhované konstrukce 11. Půdorys 3NP – navrhované konstrukce 12. Půdorys 4NP – navrhované konstrukce 13. Tabulky PSV – navrhované konstrukce 14. Schema stoupacího potrubí  15. Požárně bezpečnostní řešení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</si>
  <si>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</si>
  <si>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</si>
  <si>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</si>
  <si>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</si>
  <si>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</si>
  <si>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</si>
  <si>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</si>
  <si>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</si>
  <si>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</si>
  <si>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</si>
  <si>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</si>
  <si>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771 - Podlahy z dlaždic</t>
  </si>
  <si>
    <t>HSV</t>
  </si>
  <si>
    <t>Práce a dodávky HSV</t>
  </si>
  <si>
    <t>Zemní práce</t>
  </si>
  <si>
    <t>139711101</t>
  </si>
  <si>
    <t>Vykopávky v uzavřených prostorách v hornině tř. 1 až 4</t>
  </si>
  <si>
    <t>m3</t>
  </si>
  <si>
    <t>CS ÚRS 2018 01</t>
  </si>
  <si>
    <t>-1038940153</t>
  </si>
  <si>
    <t>Vykopávka v uzavřených prostorách  s naložením výkopku na dopravní prostředek v hornině tř. 1 až 4</t>
  </si>
  <si>
    <t>VV</t>
  </si>
  <si>
    <t>1,9*1,7*1,45*2</t>
  </si>
  <si>
    <t>Součet</t>
  </si>
  <si>
    <t>162201201</t>
  </si>
  <si>
    <t>Vodorovné přemístění do 10 m nošením výkopku z horniny tř. 1 až 4</t>
  </si>
  <si>
    <t>-2108232986</t>
  </si>
  <si>
    <t>Vodorovné přemístění výkopku nebo sypaniny nošením s vyprázdněním nádoby na hromady nebo do dopravního prostředku na vzdálenost do 10 m z horniny tř. 1 až 4</t>
  </si>
  <si>
    <t>9,367</t>
  </si>
  <si>
    <t>-3,712</t>
  </si>
  <si>
    <t>162201209</t>
  </si>
  <si>
    <t>Příplatek k vodorovnému přemístění nošením ZKD 10 m nošení výkopku z horniny tř. 1 až 4</t>
  </si>
  <si>
    <t>-760342736</t>
  </si>
  <si>
    <t>Vodorovné přemístění výkopku nebo sypaniny nošením s vyprázdněním nádoby na hromady nebo do dopravního prostředku na vzdálenost do 10 m z horniny Příplatek k ceně za každých dalších 10 m</t>
  </si>
  <si>
    <t>5,655*2</t>
  </si>
  <si>
    <t>162601102</t>
  </si>
  <si>
    <t>Vodorovné přemístění do 5000 m výkopku/sypaniny z horniny tř. 1 až 4</t>
  </si>
  <si>
    <t>-1449589576</t>
  </si>
  <si>
    <t>Vodorovné přemístění výkopku nebo sypaniny po suchu  na obvyklém dopravním prostředku, bez naložení výkopku, avšak se složením bez rozhrnutí z horniny tř. 1 až 4 na vzdálenost přes 4 000 do 5 000 m</t>
  </si>
  <si>
    <t>171201211</t>
  </si>
  <si>
    <t>Poplatek za uložení stavebního odpadu - zeminy a kameniva na skládce</t>
  </si>
  <si>
    <t>t</t>
  </si>
  <si>
    <t>-378048203</t>
  </si>
  <si>
    <t xml:space="preserve">Poplatek za uložení stavebního odpadu na skládce (skládkovné) zeminy a kameniva  </t>
  </si>
  <si>
    <t>11,31*2,1</t>
  </si>
  <si>
    <t>174101102</t>
  </si>
  <si>
    <t>Zásyp v uzavřených prostorech sypaninou se zhutněním</t>
  </si>
  <si>
    <t>-812017502</t>
  </si>
  <si>
    <t>Zásyp sypaninou z jakékoliv horniny  s uložením výkopku ve vrstvách se zhutněním v uzavřených prostorách s urovnáním povrchu zásypu</t>
  </si>
  <si>
    <t>-1,5*1,3*1,45*2</t>
  </si>
  <si>
    <t>Zakládání</t>
  </si>
  <si>
    <t>271572211</t>
  </si>
  <si>
    <t>Podsyp pod základové konstrukce se zhutněním z netříděného štěrkopísku</t>
  </si>
  <si>
    <t>-2131399684</t>
  </si>
  <si>
    <t>Podsyp pod základové konstrukce se zhutněním a urovnáním povrchu ze štěrkopísku netříděného</t>
  </si>
  <si>
    <t>1,9*1,7*0,15*2</t>
  </si>
  <si>
    <t>8</t>
  </si>
  <si>
    <t>273313611</t>
  </si>
  <si>
    <t>Základové desky z betonu tř. C 16/20</t>
  </si>
  <si>
    <t>-1823908299</t>
  </si>
  <si>
    <t>Základy z betonu prostého desky z betonu kamenem neprokládaného tř. C 16/20</t>
  </si>
  <si>
    <t>1,9*1,7*0,1*2</t>
  </si>
  <si>
    <t>9</t>
  </si>
  <si>
    <t>273362021</t>
  </si>
  <si>
    <t>Výztuž základových desek svařovanými sítěmi Kari</t>
  </si>
  <si>
    <t>-2085752607</t>
  </si>
  <si>
    <t>Výztuž základů desek ze svařovaných sítí z drátů typu KARI</t>
  </si>
  <si>
    <t>1,9*1,7*0,00444*1,15*2</t>
  </si>
  <si>
    <t>Svislé a kompletní konstrukce</t>
  </si>
  <si>
    <t>10</t>
  </si>
  <si>
    <t>346271113</t>
  </si>
  <si>
    <t>Přizdívky z cihel betonových tl 65 mm</t>
  </si>
  <si>
    <t>m2</t>
  </si>
  <si>
    <t>-1838609331</t>
  </si>
  <si>
    <t>Přizdívky z cihel betonových na cementovou maltu M20 z cihel betonových, tloušťka přizdívky 65 mm</t>
  </si>
  <si>
    <t>(1,5+1,3)*2*(1,45-0,15-0,1)*2</t>
  </si>
  <si>
    <t>11</t>
  </si>
  <si>
    <t>346271114</t>
  </si>
  <si>
    <t>Přizdívky z cihel betonových  tl 140 mm</t>
  </si>
  <si>
    <t>1643491521</t>
  </si>
  <si>
    <t>Přizdívky z cihel betonových na cementovou maltu M20 z cihel betonových, tloušťka přizdívky 140 mm</t>
  </si>
  <si>
    <t>(1,3+1,1)*2*(1,45-0,15-0,1)*2</t>
  </si>
  <si>
    <t>12</t>
  </si>
  <si>
    <t>359901111</t>
  </si>
  <si>
    <t>Vyčištění stok</t>
  </si>
  <si>
    <t>m</t>
  </si>
  <si>
    <t>832224722</t>
  </si>
  <si>
    <t>Vyčištění stok  jakékoliv výšky</t>
  </si>
  <si>
    <t>13</t>
  </si>
  <si>
    <t>359901212</t>
  </si>
  <si>
    <t>Monitoring stoky jakékoli výšky na stávající kanalizaci</t>
  </si>
  <si>
    <t>-1261488636</t>
  </si>
  <si>
    <t>Monitoring stok (kamerový systém) jakékoli výšky stávající kanalizace</t>
  </si>
  <si>
    <t>60*2+50</t>
  </si>
  <si>
    <t>Úpravy povrchů, podlahy a osazování výplní</t>
  </si>
  <si>
    <t>14</t>
  </si>
  <si>
    <t>631311117</t>
  </si>
  <si>
    <t>Mazanina tl do 80 mm z betonu prostého bez zvýšených nároků na prostředí tř. C 30/37</t>
  </si>
  <si>
    <t>-716873293</t>
  </si>
  <si>
    <t>Mazanina z betonu  prostého bez zvýšených nároků na prostředí tl. přes 50 do 80 mm tř. C 30/37</t>
  </si>
  <si>
    <t>vybetonování poklopu</t>
  </si>
  <si>
    <t>1*0,8*0,07*2</t>
  </si>
  <si>
    <t>631311125</t>
  </si>
  <si>
    <t>Mazanina tl do 120 mm z betonu prostého bez zvýšených nároků na prostředí tř. C 20/25</t>
  </si>
  <si>
    <t>1866459885</t>
  </si>
  <si>
    <t>Mazanina z betonu  prostého bez zvýšených nároků na prostředí tl. přes 80 do 120 mm tř. C 20/25</t>
  </si>
  <si>
    <t>Trubní vedení</t>
  </si>
  <si>
    <t>16</t>
  </si>
  <si>
    <t>870001</t>
  </si>
  <si>
    <t>M+D úprava kanalizace v místě nových šachet</t>
  </si>
  <si>
    <t>kus</t>
  </si>
  <si>
    <t>-1490958661</t>
  </si>
  <si>
    <t>17</t>
  </si>
  <si>
    <t>877365211</t>
  </si>
  <si>
    <t>Montáž tvarovek z tvrdého PVC-systém KG nebo z polypropylenu-systém KG 2000 jednoosé DN 250</t>
  </si>
  <si>
    <t>-334127345</t>
  </si>
  <si>
    <t>Montáž tvarovek na kanalizačním potrubí z trub z plastu  z tvrdého PVC nebo z polypropylenu v otevřeném výkopu jednoosých DN 250</t>
  </si>
  <si>
    <t>18</t>
  </si>
  <si>
    <t>M</t>
  </si>
  <si>
    <t>28611623</t>
  </si>
  <si>
    <t xml:space="preserve">čistící kus kanalizace plastové KG DN 250  </t>
  </si>
  <si>
    <t>263669230</t>
  </si>
  <si>
    <t>Ostatní konstrukce a práce, bourání</t>
  </si>
  <si>
    <t>19</t>
  </si>
  <si>
    <t>952901111</t>
  </si>
  <si>
    <t>Vyčištění budov bytové a občanské výstavby při výšce podlaží do 4 m</t>
  </si>
  <si>
    <t>654763121</t>
  </si>
  <si>
    <t>Vyčištění budov nebo objektů před předáním do užívání  budov bytové nebo občanské výstavby, světlé výšky podlaží do 4 m</t>
  </si>
  <si>
    <t>5*5*2</t>
  </si>
  <si>
    <t>20</t>
  </si>
  <si>
    <t>953943123</t>
  </si>
  <si>
    <t>Osazování výrobků do 15 kg/kus do betonu bez jejich dodání</t>
  </si>
  <si>
    <t>-428622295</t>
  </si>
  <si>
    <t>Osazování drobných kovových předmětů  výrobků ostatních jinde neuvedených do betonu se zajištěním polohy k bednění či k výztuži před zabetonováním hmotnosti přes 5 do 15 kg/kus</t>
  </si>
  <si>
    <t>553-ZV01</t>
  </si>
  <si>
    <t>poklop pro zadláždění 800x1000mm, úprava žárový Pz - specifikace viz tab.PSV ozn.ZV/01</t>
  </si>
  <si>
    <t>-1482430178</t>
  </si>
  <si>
    <t>22</t>
  </si>
  <si>
    <t>953961113</t>
  </si>
  <si>
    <t>Kotvy chemickým tmelem M 12 do betonu, ŽB nebo kamene s vyvrtáním otvoru</t>
  </si>
  <si>
    <t>1160384857</t>
  </si>
  <si>
    <t>Kotvy chemické s vyvrtáním otvoru  do betonu, železobetonu nebo tvrdého kamene tmel, velikost M 12</t>
  </si>
  <si>
    <t>propojení stávajícíh a nových betonových mazanin</t>
  </si>
  <si>
    <t>tyč pr.12mm dl.0,4m á 30cm = 18kusů /1vrstvu</t>
  </si>
  <si>
    <t>18*4</t>
  </si>
  <si>
    <t>23</t>
  </si>
  <si>
    <t>13021013</t>
  </si>
  <si>
    <t>tyč ocelová žebírková jakost BSt 500S výztuž do betonu D 12mm</t>
  </si>
  <si>
    <t>1307242751</t>
  </si>
  <si>
    <t>0,4*0,0009*18*4</t>
  </si>
  <si>
    <t>0,026*0,1</t>
  </si>
  <si>
    <t>24</t>
  </si>
  <si>
    <t>965042131</t>
  </si>
  <si>
    <t>Bourání podkladů pod dlažby nebo mazanin betonových nebo z litého asfaltu tl do 100 mm pl do 4 m2</t>
  </si>
  <si>
    <t>2084159926</t>
  </si>
  <si>
    <t>Bourání mazanin betonových nebo z litého asfaltu tl. do 100 mm, plochy do 4 m2</t>
  </si>
  <si>
    <t>1,9*1,7*0,1*(2+2)</t>
  </si>
  <si>
    <t>25</t>
  </si>
  <si>
    <t>965049111</t>
  </si>
  <si>
    <t>Příplatek k bourání betonových mazanin za bourání mazanin se svařovanou sítí tl do 100 mm</t>
  </si>
  <si>
    <t>543040899</t>
  </si>
  <si>
    <t>Bourání mazanin Příplatek k cenám za bourání mazanin betonových se svařovanou sítí, tl. do 100 mm</t>
  </si>
  <si>
    <t>26</t>
  </si>
  <si>
    <t>965081333</t>
  </si>
  <si>
    <t>Bourání podlah z dlaždic betonových, teracových nebo čedičových tl do 30 mm plochy přes 1 m2</t>
  </si>
  <si>
    <t>-1148045235</t>
  </si>
  <si>
    <t>Bourání podlah z dlaždic bez podkladního lože nebo mazaniny, s jakoukoliv výplní spár betonových, teracových nebo čedičových tl. do 30 mm, plochy přes 1 m2</t>
  </si>
  <si>
    <t>1,7*1,9*2</t>
  </si>
  <si>
    <t>27</t>
  </si>
  <si>
    <t>977312112</t>
  </si>
  <si>
    <t>Řezání stávajících betonových mazanin vyztužených hl do 100 mm</t>
  </si>
  <si>
    <t>-1365911037</t>
  </si>
  <si>
    <t>Řezání stávajících betonových mazanin s vyztužením hloubky přes 50 do 100 mm</t>
  </si>
  <si>
    <t>(1,9+1,7)*2*(2+2)</t>
  </si>
  <si>
    <t>997</t>
  </si>
  <si>
    <t>Přesun sutě</t>
  </si>
  <si>
    <t>28</t>
  </si>
  <si>
    <t>997013211</t>
  </si>
  <si>
    <t>Vnitrostaveništní doprava suti a vybouraných hmot pro budovy v do 6 m ručně</t>
  </si>
  <si>
    <t>1593492245</t>
  </si>
  <si>
    <t>Vnitrostaveništní doprava suti a vybouraných hmot  vodorovně do 50 m svisle ručně (nošením po schodech) pro budovy a haly výšky do 6 m</t>
  </si>
  <si>
    <t>29</t>
  </si>
  <si>
    <t>997013501</t>
  </si>
  <si>
    <t>Odvoz suti a vybouraných hmot na skládku nebo meziskládku do 1 km se složením</t>
  </si>
  <si>
    <t>1547217679</t>
  </si>
  <si>
    <t>Odvoz suti a vybouraných hmot na skládku nebo meziskládku  se složením, na vzdálenost do 1 km</t>
  </si>
  <si>
    <t>30</t>
  </si>
  <si>
    <t>997013509</t>
  </si>
  <si>
    <t>Příplatek k odvozu suti a vybouraných hmot na skládku ZKD 1 km přes 1 km</t>
  </si>
  <si>
    <t>-1624074387</t>
  </si>
  <si>
    <t>Odvoz suti a vybouraných hmot na skládku nebo meziskládku  se složením, na vzdálenost Příplatek k ceně za každý další i započatý 1 km přes 1 km</t>
  </si>
  <si>
    <t>3,48*4</t>
  </si>
  <si>
    <t>0,026*34</t>
  </si>
  <si>
    <t>31</t>
  </si>
  <si>
    <t>997013801</t>
  </si>
  <si>
    <t xml:space="preserve">Poplatek za uložení na skládce (skládkovné) stavebního odpadu betonového  </t>
  </si>
  <si>
    <t>-1507107313</t>
  </si>
  <si>
    <t>Poplatek za uložení stavebního odpadu na skládce (skládkovné) z prostého betonu zatříděného do Katalogu odpadů pod kódem 170 101</t>
  </si>
  <si>
    <t>3,506</t>
  </si>
  <si>
    <t>-0,026</t>
  </si>
  <si>
    <t>32</t>
  </si>
  <si>
    <t>997013814</t>
  </si>
  <si>
    <t xml:space="preserve">Poplatek za uložení na skládce (skládkovné) stavebního odpadu izolací  </t>
  </si>
  <si>
    <t>1095698091</t>
  </si>
  <si>
    <t>Poplatek za uložení stavebního odpadu na skládce (skládkovné) z izolačních materiálů zatříděného do Katalogu odpadů pod kódem 170 604</t>
  </si>
  <si>
    <t>od.711</t>
  </si>
  <si>
    <t>0,026</t>
  </si>
  <si>
    <t>998</t>
  </si>
  <si>
    <t>Přesun hmot</t>
  </si>
  <si>
    <t>33</t>
  </si>
  <si>
    <t>998018001</t>
  </si>
  <si>
    <t>Přesun hmot ruční pro budovy v do 6 m</t>
  </si>
  <si>
    <t>-2625024</t>
  </si>
  <si>
    <t>Přesun hmot pro budovy občanské výstavby, bydlení, výrobu a služby  ruční - bez užití mechanizace vodorovná dopravní vzdálenost do 100 m pro budovy s jakoukoliv nosnou konstrukcí výšky do 6 m</t>
  </si>
  <si>
    <t>PSV</t>
  </si>
  <si>
    <t>Práce a dodávky PSV</t>
  </si>
  <si>
    <t>711</t>
  </si>
  <si>
    <t>Izolace proti vodě, vlhkosti a plynům</t>
  </si>
  <si>
    <t>34</t>
  </si>
  <si>
    <t>711131811</t>
  </si>
  <si>
    <t>Odstranění izolace proti zemní vlhkosti vodorovné</t>
  </si>
  <si>
    <t>-1717590108</t>
  </si>
  <si>
    <t>Odstranění izolace proti zemní vlhkosti  na ploše vodorovné V</t>
  </si>
  <si>
    <t>35</t>
  </si>
  <si>
    <t>711111001</t>
  </si>
  <si>
    <t>Provedení izolace proti zemní vlhkosti vodorovné za studena nátěrem penetračním</t>
  </si>
  <si>
    <t>-181130980</t>
  </si>
  <si>
    <t>Provedení izolace proti zemní vlhkosti natěradly a tmely za studena  na ploše vodorovné V nátěrem penetračním</t>
  </si>
  <si>
    <t>36</t>
  </si>
  <si>
    <t>711112001</t>
  </si>
  <si>
    <t>Provedení izolace proti zemní vlhkosti svislé za studena nátěrem penetračním</t>
  </si>
  <si>
    <t>962542038</t>
  </si>
  <si>
    <t>Provedení izolace proti zemní vlhkosti natěradly a tmely za studena  na ploše svislé S nátěrem penetračním</t>
  </si>
  <si>
    <t>37</t>
  </si>
  <si>
    <t>11163150</t>
  </si>
  <si>
    <t>lak asfaltový penetrační</t>
  </si>
  <si>
    <t>1558696864</t>
  </si>
  <si>
    <t>6,46*0,0003</t>
  </si>
  <si>
    <t>11,52*0,00035</t>
  </si>
  <si>
    <t>38</t>
  </si>
  <si>
    <t>711141559</t>
  </si>
  <si>
    <t>Provedení izolace proti zemní vlhkosti pásy přitavením vodorovné NAIP</t>
  </si>
  <si>
    <t>-477397</t>
  </si>
  <si>
    <t>Provedení izolace proti zemní vlhkosti pásy přitavením  NAIP na ploše vodorovné V</t>
  </si>
  <si>
    <t>39</t>
  </si>
  <si>
    <t>711142559</t>
  </si>
  <si>
    <t>Provedení izolace proti zemní vlhkosti pásy přitavením svislé NAIP</t>
  </si>
  <si>
    <t>1345021774</t>
  </si>
  <si>
    <t>Provedení izolace proti zemní vlhkosti pásy přitavením  NAIP na ploše svislé S</t>
  </si>
  <si>
    <t>40</t>
  </si>
  <si>
    <t>62852673</t>
  </si>
  <si>
    <t>pásy s modifikovaným asfaltem vložka skleněná rohož přírodní</t>
  </si>
  <si>
    <t>-1789588984</t>
  </si>
  <si>
    <t>6,46*1,15</t>
  </si>
  <si>
    <t>11,52*1,2</t>
  </si>
  <si>
    <t>41</t>
  </si>
  <si>
    <t>998711101</t>
  </si>
  <si>
    <t>Přesun hmot tonážní pro izolace proti vodě, vlhkosti a plynům v objektech výšky do 6 m</t>
  </si>
  <si>
    <t>826688981</t>
  </si>
  <si>
    <t>Přesun hmot pro izolace proti vodě, vlhkosti a plynům  stanovený z hmotnosti přesunovaného materiálu vodorovná dopravní vzdálenost do 50 m v objektech výšky do 6 m</t>
  </si>
  <si>
    <t>771</t>
  </si>
  <si>
    <t>Podlahy z dlaždic</t>
  </si>
  <si>
    <t>42</t>
  </si>
  <si>
    <t>771554113</t>
  </si>
  <si>
    <t>Montáž podlah z dlaždic teracových lepených flexibilním lepidlem do 12 ks/m2</t>
  </si>
  <si>
    <t>-649746230</t>
  </si>
  <si>
    <t>Montáž podlah z dlaždic teracových  lepených flexibilním lepidlem přes 9 do 12 ks/ m2</t>
  </si>
  <si>
    <t>1,9*1,7*2</t>
  </si>
  <si>
    <t>-1*0,8*2</t>
  </si>
  <si>
    <t>43</t>
  </si>
  <si>
    <t>59247001</t>
  </si>
  <si>
    <t>dlaždice teracová 30x30x3 cm = přizpůsobit stávající</t>
  </si>
  <si>
    <t>1416530686</t>
  </si>
  <si>
    <t>dlaždice teracová 30x30x3 cm</t>
  </si>
  <si>
    <t>4,86*1,1</t>
  </si>
  <si>
    <t>44</t>
  </si>
  <si>
    <t>771559191</t>
  </si>
  <si>
    <t>Příplatek k montáži podlah z dlaždic teracových za plochu do 5 m2</t>
  </si>
  <si>
    <t>457027070</t>
  </si>
  <si>
    <t>Montáž podlah z dlaždic teracových  Příplatek k cenám za plochu do 5 m2 jednotlivě</t>
  </si>
  <si>
    <t>45</t>
  </si>
  <si>
    <t>771574118</t>
  </si>
  <si>
    <t>Montáž podlah keramických režných hladkých lepených flexibilním lepidlem do 45 ks/m2</t>
  </si>
  <si>
    <t>967016338</t>
  </si>
  <si>
    <t>Montáž podlah z dlaždic keramických  lepených flexibilním lepidlem režných nebo glazovaných hladkých přes 35 do 45 ks/ m2</t>
  </si>
  <si>
    <t>1*0,8*2</t>
  </si>
  <si>
    <t>46</t>
  </si>
  <si>
    <t>59761116</t>
  </si>
  <si>
    <t xml:space="preserve">dlaždice keramické hutné </t>
  </si>
  <si>
    <t>-1139647989</t>
  </si>
  <si>
    <t>1,6*2</t>
  </si>
  <si>
    <t>47</t>
  </si>
  <si>
    <t>771579191</t>
  </si>
  <si>
    <t>Příplatek k montáž podlah keramických za plochu do 5 m2</t>
  </si>
  <si>
    <t>-1466786531</t>
  </si>
  <si>
    <t>Montáž podlah z dlaždic keramických  Příplatek k cenám za plochu do 5 m2 jednotlivě</t>
  </si>
  <si>
    <t>48</t>
  </si>
  <si>
    <t>771591111</t>
  </si>
  <si>
    <t>Podlahy penetrace podkladu</t>
  </si>
  <si>
    <t>-1038185504</t>
  </si>
  <si>
    <t>Podlahy - ostatní práce  penetrace podkladu</t>
  </si>
  <si>
    <t>49</t>
  </si>
  <si>
    <t>998771101</t>
  </si>
  <si>
    <t>Přesun hmot tonážní pro podlahy z dlaždic v objektech v do 6 m</t>
  </si>
  <si>
    <t>59106714</t>
  </si>
  <si>
    <t>Přesun hmot pro podlahy z dlaždic stanovený z hmotnosti přesunovaného materiálu vodorovná dopravní vzdálenost do 50 m v objektech výšky do 6 m</t>
  </si>
  <si>
    <t>SO-02 - Přístavba</t>
  </si>
  <si>
    <t>02-1 - Architektonicko-stavební řešení</t>
  </si>
  <si>
    <t xml:space="preserve">    713 - Izolace tepelné</t>
  </si>
  <si>
    <t xml:space="preserve">    721 - Zdravotechnika - vnitřní kanalizace</t>
  </si>
  <si>
    <t xml:space="preserve">    725 - Zdravotechnika - zařizovací předměty</t>
  </si>
  <si>
    <t xml:space="preserve">    727 - Zdravotechnika - požární ochrana</t>
  </si>
  <si>
    <t xml:space="preserve">    766 - Konstrukce truhlářské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</si>
  <si>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</si>
  <si>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</si>
  <si>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</si>
  <si>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340271045</t>
  </si>
  <si>
    <t>Zazdívka otvorů v příčkách nebo stěnách plochy do 4 m2  tvárnicemi pórobetonovými tl 150 mm</t>
  </si>
  <si>
    <t>-1471011694</t>
  </si>
  <si>
    <t>Zazdívka otvorů v příčkách nebo stěnách pórobetonovými tvárnicemi plochy přes 1 m2 do 4 m2, objemová hmotnost 500 kg/m3, tloušťka příčky 150 mm</t>
  </si>
  <si>
    <t>viz bourání otvorů</t>
  </si>
  <si>
    <t>30,03</t>
  </si>
  <si>
    <t>349231811</t>
  </si>
  <si>
    <t>Přizdívka ostění z cihel tl do 150 mm</t>
  </si>
  <si>
    <t>-873932491</t>
  </si>
  <si>
    <t>Přizdívka z cihel ostění ve vybouraných otvorech, s vysekáním kapes pro zavázaní přes 80 do 150 mm</t>
  </si>
  <si>
    <t>T01</t>
  </si>
  <si>
    <t>(1,45+2*2)*0,15*4</t>
  </si>
  <si>
    <t>-1908022334</t>
  </si>
  <si>
    <t>-657451023</t>
  </si>
  <si>
    <t>612315302</t>
  </si>
  <si>
    <t>Vápenná štuková omítka ostění nebo nadpraží</t>
  </si>
  <si>
    <t>-1172204754</t>
  </si>
  <si>
    <t>Vápenná omítka ostění nebo nadpraží štuková</t>
  </si>
  <si>
    <t>viz přizdívka ostění</t>
  </si>
  <si>
    <t>3,27*2</t>
  </si>
  <si>
    <t>612325223</t>
  </si>
  <si>
    <t>Vápenocementová štuková omítka malých ploch do 1,0 m2 na stěnách</t>
  </si>
  <si>
    <t>-1284103610</t>
  </si>
  <si>
    <t>Vápenocementová omítka jednotlivých malých ploch štuková na stěnách, plochy jednotlivě přes 0,25 do 1 m2</t>
  </si>
  <si>
    <t>č043</t>
  </si>
  <si>
    <t>č154</t>
  </si>
  <si>
    <t>č156</t>
  </si>
  <si>
    <t>č225</t>
  </si>
  <si>
    <t>č226</t>
  </si>
  <si>
    <t>č322</t>
  </si>
  <si>
    <t>612325225</t>
  </si>
  <si>
    <t>Vápenocementová štuková omítka malých ploch do 4,0 m2 na stěnách</t>
  </si>
  <si>
    <t>-773305803</t>
  </si>
  <si>
    <t>Vápenocementová omítka jednotlivých malých ploch štuková na stěnách, plochy jednotlivě přes 1,0 do 4 m2</t>
  </si>
  <si>
    <t>č038</t>
  </si>
  <si>
    <t>č039</t>
  </si>
  <si>
    <t>č042</t>
  </si>
  <si>
    <t>č045</t>
  </si>
  <si>
    <t>č150</t>
  </si>
  <si>
    <t>č323</t>
  </si>
  <si>
    <t>č402</t>
  </si>
  <si>
    <t>619991001</t>
  </si>
  <si>
    <t>Zakrytí podlah fólií přilepenou lepící páskou</t>
  </si>
  <si>
    <t>3955644</t>
  </si>
  <si>
    <t>Zakrytí vnitřních ploch před znečištěním  včetně pozdějšího odkrytí podlah fólií přilepenou lepící páskou</t>
  </si>
  <si>
    <t>5*2</t>
  </si>
  <si>
    <t>5*3</t>
  </si>
  <si>
    <t>výměna dveří</t>
  </si>
  <si>
    <t>10*4</t>
  </si>
  <si>
    <t>619995001</t>
  </si>
  <si>
    <t>Začištění omítek kolem oken, dveří, podlah nebo obkladů</t>
  </si>
  <si>
    <t>-161023764</t>
  </si>
  <si>
    <t>Začištění omítek (s dodáním hmot)  kolem oken, dveří, podlah, obkladů apod.</t>
  </si>
  <si>
    <t>0,9</t>
  </si>
  <si>
    <t>0,6</t>
  </si>
  <si>
    <t>0,4</t>
  </si>
  <si>
    <t>0,5+1,35</t>
  </si>
  <si>
    <t>1,3+0,3+1,5*2</t>
  </si>
  <si>
    <t>0,3</t>
  </si>
  <si>
    <t>0,5+1,5*2</t>
  </si>
  <si>
    <t>č320</t>
  </si>
  <si>
    <t>0,5</t>
  </si>
  <si>
    <t>0,8+0,4+1,4*2</t>
  </si>
  <si>
    <t>631312141</t>
  </si>
  <si>
    <t>Doplnění rýh v dosavadních mazaninách betonem prostým</t>
  </si>
  <si>
    <t>907504147</t>
  </si>
  <si>
    <t>Doplnění dosavadních mazanin prostým betonem  s dodáním hmot, bez potěru, plochy jednotlivě rýh v dosavadních mazaninách</t>
  </si>
  <si>
    <t>zabetonování zárubní v podlahách</t>
  </si>
  <si>
    <t>1,45*0,1*0,1*4</t>
  </si>
  <si>
    <t>641941111</t>
  </si>
  <si>
    <t xml:space="preserve">Osazování rámů do 1 m2 </t>
  </si>
  <si>
    <t>71715987</t>
  </si>
  <si>
    <t>Osazování rámů kovových okenních  na cementovou maltu, o ploše do 1 m2</t>
  </si>
  <si>
    <t>3+24+1</t>
  </si>
  <si>
    <t>56245721</t>
  </si>
  <si>
    <t>dvířka revizní 300x300 mm - ozn.ZV01</t>
  </si>
  <si>
    <t>691760573</t>
  </si>
  <si>
    <t>562457211</t>
  </si>
  <si>
    <t>dvířka revizní 300x300 mm - ozn.ZV02</t>
  </si>
  <si>
    <t>415286475</t>
  </si>
  <si>
    <t>562457031</t>
  </si>
  <si>
    <t>dvířka revizní 900x300 mm - ozn.ZV03</t>
  </si>
  <si>
    <t>31724523</t>
  </si>
  <si>
    <t>642944221</t>
  </si>
  <si>
    <t>Osazování ocelových zárubní dodatečné pl přes 2,5 m2</t>
  </si>
  <si>
    <t>-1969473520</t>
  </si>
  <si>
    <t>Osazení ocelových dveřních zárubní lisovaných nebo z úhelníků dodatečně  s vybetonováním prahu, plochy přes 2,5 m2</t>
  </si>
  <si>
    <t>55331163</t>
  </si>
  <si>
    <t>zárubeň ocelová pro běžné zdění 160 1450 dvoukřídlá</t>
  </si>
  <si>
    <t>-99509499</t>
  </si>
  <si>
    <t>949101111</t>
  </si>
  <si>
    <t>Lešení pomocné pro objekty pozemních staveb s lešeňovou podlahou v do 1,9 m zatížení do 150 kg/m2</t>
  </si>
  <si>
    <t>-940620367</t>
  </si>
  <si>
    <t>Lešení pomocné pracovní pro objekty pozemních staveb  pro zatížení do 150 kg/m2, o výšce lešeňové podlahy do 1,9 m</t>
  </si>
  <si>
    <t>1413055164</t>
  </si>
  <si>
    <t>145*2</t>
  </si>
  <si>
    <t>968072456</t>
  </si>
  <si>
    <t>Vybourání kovových dveřních zárubní pl přes 2 m2</t>
  </si>
  <si>
    <t>1627244367</t>
  </si>
  <si>
    <t>Vybourání kovových rámů oken s křídly, dveřních zárubní, vrat, stěn, ostění nebo obkladů  dveřních zárubní, plochy přes 2 m2</t>
  </si>
  <si>
    <t>1,45*2*4</t>
  </si>
  <si>
    <t>969021111</t>
  </si>
  <si>
    <t>Vybourání kanalizačního potrubí DN do 100</t>
  </si>
  <si>
    <t>1531105442</t>
  </si>
  <si>
    <t>Vybourání kanalizačního potrubí  DN do 100 mm</t>
  </si>
  <si>
    <t>ozn.1</t>
  </si>
  <si>
    <t>14,05+3,6</t>
  </si>
  <si>
    <t>ozn.2</t>
  </si>
  <si>
    <t>3,6+3,6</t>
  </si>
  <si>
    <t>ozn.3</t>
  </si>
  <si>
    <t>10,48+3,6</t>
  </si>
  <si>
    <t>ozn.5</t>
  </si>
  <si>
    <t>ozn.8</t>
  </si>
  <si>
    <t>3,6</t>
  </si>
  <si>
    <t>969021121</t>
  </si>
  <si>
    <t>Vybourání kanalizačního potrubí DN do 200</t>
  </si>
  <si>
    <t>1388474745</t>
  </si>
  <si>
    <t>Vybourání kanalizačního potrubí  DN do 200 mm</t>
  </si>
  <si>
    <t>Dl.</t>
  </si>
  <si>
    <t>DII.</t>
  </si>
  <si>
    <t>DIII</t>
  </si>
  <si>
    <t>6,88+3,6</t>
  </si>
  <si>
    <t>DIV</t>
  </si>
  <si>
    <t>971033631</t>
  </si>
  <si>
    <t>Vybourání otvorů ve zdivu cihelném pl do 4 m2 na MVC nebo MV tl do 150 mm</t>
  </si>
  <si>
    <t>-997319444</t>
  </si>
  <si>
    <t>Vybourání otvorů ve zdivu základovém nebo nadzákladovém z cihel, tvárnic, příčkovek  z cihel pálených na maltu vápennou nebo vápenocementovou plochy do 4 m2, tl. do 150 mm</t>
  </si>
  <si>
    <t>pozn.1</t>
  </si>
  <si>
    <t>0,9*3,3</t>
  </si>
  <si>
    <t>0,6*3,3</t>
  </si>
  <si>
    <t>0,4*3,3</t>
  </si>
  <si>
    <t>0,3*3,3</t>
  </si>
  <si>
    <t>0,5*3,3</t>
  </si>
  <si>
    <t>0,3*3,3*2</t>
  </si>
  <si>
    <t>974031165</t>
  </si>
  <si>
    <t>Vysekání rýh ve zdivu cihelném hl do 150 mm š do 200 mm</t>
  </si>
  <si>
    <t>1363258522</t>
  </si>
  <si>
    <t>Vysekání rýh ve zdivu cihelném na maltu vápennou nebo vápenocementovou  do hl. 150 mm a šířky do 200 mm</t>
  </si>
  <si>
    <t>3,28+0,32</t>
  </si>
  <si>
    <t>0,32+3,28+0,32</t>
  </si>
  <si>
    <t>č401</t>
  </si>
  <si>
    <t>0,32*3,28</t>
  </si>
  <si>
    <t>974042553</t>
  </si>
  <si>
    <t>Vysekání rýh v dlažbě betonové nebo jiné monolitické hl do 100 mm š do 100 mm</t>
  </si>
  <si>
    <t>-1725474754</t>
  </si>
  <si>
    <t>Vysekání rýh v betonové nebo jiné monolitické dlažbě s betonovým podkladem  do hl. 100 mm a šířky do 100 mm</t>
  </si>
  <si>
    <t>demontáž zárubní</t>
  </si>
  <si>
    <t>1,45*4</t>
  </si>
  <si>
    <t>976072221</t>
  </si>
  <si>
    <t>Vybourání revizních dvířek pl do 0,3 m2 ze zdiva cihelného</t>
  </si>
  <si>
    <t>-1117897893</t>
  </si>
  <si>
    <t>pozn.5</t>
  </si>
  <si>
    <t>pozn.3</t>
  </si>
  <si>
    <t>978059511</t>
  </si>
  <si>
    <t>Odsekání a odebrání obkladů stěn z vnitřních obkládaček plochy do 1 m2</t>
  </si>
  <si>
    <t>-995298119</t>
  </si>
  <si>
    <t>Odsekání obkladů  stěn včetně otlučení podkladní omítky až na zdivo z obkládaček vnitřních, z jakýchkoliv materiálů, plochy do 1 m2</t>
  </si>
  <si>
    <t>pozn.2</t>
  </si>
  <si>
    <t>0,4*1,5</t>
  </si>
  <si>
    <t>0,5*1,35</t>
  </si>
  <si>
    <t>0,3*2,6</t>
  </si>
  <si>
    <t>0,5*1,5</t>
  </si>
  <si>
    <t>0,5*2</t>
  </si>
  <si>
    <t>0,5*1,55</t>
  </si>
  <si>
    <t>978059541</t>
  </si>
  <si>
    <t>Odsekání a odebrání obkladů stěn z vnitřních obkládaček plochy přes 1 m2</t>
  </si>
  <si>
    <t>107922763</t>
  </si>
  <si>
    <t>Odsekání obkladů  stěn včetně otlučení podkladní omítky až na zdivo z obkládaček vnitřních, z jakýchkoliv materiálů, plochy přes 1 m2</t>
  </si>
  <si>
    <t>0,9*2</t>
  </si>
  <si>
    <t>0,6*2,7</t>
  </si>
  <si>
    <t>(1,3+0,3)*1,5</t>
  </si>
  <si>
    <t>(0,8+0,4)*1,4</t>
  </si>
  <si>
    <t>997013215</t>
  </si>
  <si>
    <t>Vnitrostaveništní doprava suti a vybouraných hmot pro budovy v do 18 m ručně</t>
  </si>
  <si>
    <t>1213129139</t>
  </si>
  <si>
    <t>Vnitrostaveništní doprava suti a vybouraných hmot  vodorovně do 50 m svisle ručně (nošením po schodech) pro budovy a haly výšky přes 15 do 18 m</t>
  </si>
  <si>
    <t>-478636725</t>
  </si>
  <si>
    <t>-1958575733</t>
  </si>
  <si>
    <t>16,667*4</t>
  </si>
  <si>
    <t>Poplatek za uložení na skládce (skládkovné) stavebního odpadu betonového kód odpadu 170 101</t>
  </si>
  <si>
    <t>-245046245</t>
  </si>
  <si>
    <t>998018003</t>
  </si>
  <si>
    <t>Přesun hmot ruční pro budovy v do 24 m</t>
  </si>
  <si>
    <t>-1321977015</t>
  </si>
  <si>
    <t>Přesun hmot pro budovy občanské výstavby, bydlení, výrobu a služby  ruční - bez užití mechanizace vodorovná dopravní vzdálenost do 100 m pro budovy s jakoukoliv nosnou konstrukcí výšky přes 12 do 24 m</t>
  </si>
  <si>
    <t>713</t>
  </si>
  <si>
    <t>Izolace tepelné</t>
  </si>
  <si>
    <t>713463213</t>
  </si>
  <si>
    <t>Montáž izolace tepelné potrubí potrubními pouzdry s Al fólií staženými Al páskou 1x D do 150 mm</t>
  </si>
  <si>
    <t>1682291129</t>
  </si>
  <si>
    <t>Montáž izolace tepelné potrubí a ohybů tvarovkami nebo deskami potrubními pouzdry s povrchovou úpravou hliníkovou fólií (izolační materiál ve specifikaci) přelepenými samolepící hliníkovou páskou potrubí D přes 100 do 150 mm jednovrstvá</t>
  </si>
  <si>
    <t>71346302</t>
  </si>
  <si>
    <t>Izolační potrubní pouzdro z kamenné vlny s Al fólií DN 133 mm, tl. 30 mm  (λ = 0,033 W.m-1.K-1 při 10°C)</t>
  </si>
  <si>
    <t>1392474565</t>
  </si>
  <si>
    <t>721</t>
  </si>
  <si>
    <t>Zdravotechnika - vnitřní kanalizace</t>
  </si>
  <si>
    <t>721140913</t>
  </si>
  <si>
    <t>Potrubí litinové propojení potrubí DN 75</t>
  </si>
  <si>
    <t>1709805441</t>
  </si>
  <si>
    <t>Opravy odpadního potrubí litinového  propojení dosavadního potrubí DN 75</t>
  </si>
  <si>
    <t>721140916</t>
  </si>
  <si>
    <t>Potrubí litinové propojení potrubí DN 125</t>
  </si>
  <si>
    <t>1939946482</t>
  </si>
  <si>
    <t>Opravy odpadního potrubí litinového  propojení dosavadního potrubí DN 125</t>
  </si>
  <si>
    <t>721140923</t>
  </si>
  <si>
    <t>Potrubí litinové odpadní krácení trub DN 75</t>
  </si>
  <si>
    <t>1511820677</t>
  </si>
  <si>
    <t>Opravy odpadního potrubí litinového  krácení trub DN 75</t>
  </si>
  <si>
    <t>721140926</t>
  </si>
  <si>
    <t>Potrubí litinové odpadní krácení trub DN 125</t>
  </si>
  <si>
    <t>-113691323</t>
  </si>
  <si>
    <t>Opravy odpadního potrubí litinového  krácení trub DN 125</t>
  </si>
  <si>
    <t>721174024</t>
  </si>
  <si>
    <t>Potrubí kanalizační z PP odpadní DN 70</t>
  </si>
  <si>
    <t>-1159138386</t>
  </si>
  <si>
    <t>Potrubí z plastových trub polypropylenové odpadní (svislé) DN 70</t>
  </si>
  <si>
    <t>4.5+8+15+18.5</t>
  </si>
  <si>
    <t>721174025</t>
  </si>
  <si>
    <t>Potrubí kanalizační z PP odpadní DN 100</t>
  </si>
  <si>
    <t>-1698352940</t>
  </si>
  <si>
    <t>Potrubí z plastových trub polypropylenové odpadní (svislé) DN 100</t>
  </si>
  <si>
    <t>721174043</t>
  </si>
  <si>
    <t>Potrubí kanalizační z PP připojovací DN 50</t>
  </si>
  <si>
    <t>-1414535107</t>
  </si>
  <si>
    <t>Potrubí z plastových trub polypropylenové připojovací DN 50</t>
  </si>
  <si>
    <t>1+5+2+2.5</t>
  </si>
  <si>
    <t>721174056</t>
  </si>
  <si>
    <t>Potrubí kanalizační z PP dešťové DN 125</t>
  </si>
  <si>
    <t>1801573749</t>
  </si>
  <si>
    <t>Potrubí z plastových trub polypropylenové dešťové DN 125</t>
  </si>
  <si>
    <t>11*2+15+18*2</t>
  </si>
  <si>
    <t>721194104</t>
  </si>
  <si>
    <t>Vyvedení a upevnění odpadních výpustek DN 40</t>
  </si>
  <si>
    <t>-555685705</t>
  </si>
  <si>
    <t>Vyměření přípojek na potrubí vyvedení a upevnění odpadních výpustek DN 40</t>
  </si>
  <si>
    <t>721290111</t>
  </si>
  <si>
    <t>Zkouška těsnosti potrubí kanalizace vodou do DN 125</t>
  </si>
  <si>
    <t>-235094793</t>
  </si>
  <si>
    <t>Zkouška těsnosti kanalizace  v objektech vodou do DN 125</t>
  </si>
  <si>
    <t>46+10,5+73+5</t>
  </si>
  <si>
    <t>72199</t>
  </si>
  <si>
    <t xml:space="preserve">Stavební přípomoce pro vnitřní kanalizaci - prostupy stropů </t>
  </si>
  <si>
    <t>1955993840</t>
  </si>
  <si>
    <t>Stavební přípomoce pro vnitřní kanalizaci - prostupy stropů 
Provedení a zpětné zapravení vč. začištění prostupů potrubí stropem v instalačních šachtách betonem C16/20-XO.</t>
  </si>
  <si>
    <t>17+16</t>
  </si>
  <si>
    <t>998721103</t>
  </si>
  <si>
    <t>Přesun hmot tonážní pro vnitřní kanalizace v objektech v do 24 m</t>
  </si>
  <si>
    <t>-1690419397</t>
  </si>
  <si>
    <t>Přesun hmot pro vnitřní kanalizace  stanovený z hmotnosti přesunovaného materiálu vodorovná dopravní vzdálenost do 50 m v objektech výšky přes 12 do 24 m</t>
  </si>
  <si>
    <t>998721181</t>
  </si>
  <si>
    <t>Příplatek k přesunu hmot tonážní 721 prováděný bez použití mechanizace</t>
  </si>
  <si>
    <t>899403553</t>
  </si>
  <si>
    <t>Přesun hmot pro vnitřní kanalizace  stanovený z hmotnosti přesunovaného materiálu Příplatek k ceně za přesun prováděný bez použití mechanizace pro jakoukoliv výšku objektu</t>
  </si>
  <si>
    <t>725</t>
  </si>
  <si>
    <t>Zdravotechnika - zařizovací předměty</t>
  </si>
  <si>
    <t>725210821</t>
  </si>
  <si>
    <t>Demontáž umyvadel bez výtokových armatur</t>
  </si>
  <si>
    <t>soubor</t>
  </si>
  <si>
    <t>-742512323</t>
  </si>
  <si>
    <t>Demontáž umyvadel  bez výtokových armatur umyvadel</t>
  </si>
  <si>
    <t>725219102</t>
  </si>
  <si>
    <t>Montáž umyvadla připevněného na šrouby do zdiva</t>
  </si>
  <si>
    <t>-1435179437</t>
  </si>
  <si>
    <t>Umyvadla montáž umyvadel ostatních typů na šrouby do zdiva</t>
  </si>
  <si>
    <t>50</t>
  </si>
  <si>
    <t>64211005</t>
  </si>
  <si>
    <t>umyvadlo keramické závěsné bílé 550x420mm</t>
  </si>
  <si>
    <t>642328846</t>
  </si>
  <si>
    <t>51</t>
  </si>
  <si>
    <t>725813111</t>
  </si>
  <si>
    <t>Ventil rohový bez připojovací trubičky nebo flexi hadičky G 1/2</t>
  </si>
  <si>
    <t>189712534</t>
  </si>
  <si>
    <t>Ventily rohové bez připojovací trubičky nebo flexi hadičky G 1/2</t>
  </si>
  <si>
    <t>52</t>
  </si>
  <si>
    <t>725820801</t>
  </si>
  <si>
    <t>Demontáž baterie nástěnné do G 3 / 4</t>
  </si>
  <si>
    <t>1194173041</t>
  </si>
  <si>
    <t>Demontáž baterií  nástěnných do G 3/4</t>
  </si>
  <si>
    <t>53</t>
  </si>
  <si>
    <t>725829121</t>
  </si>
  <si>
    <t xml:space="preserve">Montáž baterie umyvadlové nástěnné pákové a klasické ostatní typ </t>
  </si>
  <si>
    <t>1811725616</t>
  </si>
  <si>
    <t>Baterie umyvadlové montáž ostatních typů nástěnných pákových nebo klasických</t>
  </si>
  <si>
    <t>54</t>
  </si>
  <si>
    <t>55145615</t>
  </si>
  <si>
    <t>baterie umyvadlová nástěnná páková 150 mm chrom</t>
  </si>
  <si>
    <t>-1074782141</t>
  </si>
  <si>
    <t>55</t>
  </si>
  <si>
    <t>725829131</t>
  </si>
  <si>
    <t>Montáž baterie umyvadlové stojánkové G 1/2 ostatní typ</t>
  </si>
  <si>
    <t>2108208122</t>
  </si>
  <si>
    <t>Baterie umyvadlové montáž ostatních typů stojánkových G 1/2</t>
  </si>
  <si>
    <t>56</t>
  </si>
  <si>
    <t>55144048</t>
  </si>
  <si>
    <t>baterie umyvadlová páková</t>
  </si>
  <si>
    <t>-1034975305</t>
  </si>
  <si>
    <t>57</t>
  </si>
  <si>
    <t>725861102</t>
  </si>
  <si>
    <t>Zápachová uzávěrka pro umyvadla DN 40</t>
  </si>
  <si>
    <t>990497227</t>
  </si>
  <si>
    <t>Zápachové uzávěrky zařizovacích předmětů pro umyvadla DN 40</t>
  </si>
  <si>
    <t>58</t>
  </si>
  <si>
    <t>998725103</t>
  </si>
  <si>
    <t>Přesun hmot tonážní pro zařizovací předměty v objektech v do 24 m</t>
  </si>
  <si>
    <t>1794838150</t>
  </si>
  <si>
    <t>Přesun hmot pro zařizovací předměty  stanovený z hmotnosti přesunovaného materiálu vodorovná dopravní vzdálenost do 50 m v objektech výšky přes 12 do 24 m</t>
  </si>
  <si>
    <t>59</t>
  </si>
  <si>
    <t>998725181</t>
  </si>
  <si>
    <t>Příplatek k přesunu hmot tonážní 725 prováděný bez použití mechanizace</t>
  </si>
  <si>
    <t>-57477951</t>
  </si>
  <si>
    <t>Přesun hmot pro zařizovací předměty  stanovený z hmotnosti přesunovaného materiálu Příplatek k cenám za přesun prováděný bez použití mechanizace pro jakoukoliv výšku objektu</t>
  </si>
  <si>
    <t>60</t>
  </si>
  <si>
    <t>725590813</t>
  </si>
  <si>
    <t>Přemístění vnitrostaveništní demontovaných zařizovacích předmětů v objektech výšky do 24 m</t>
  </si>
  <si>
    <t>1310926055</t>
  </si>
  <si>
    <t>Vnitrostaveništní přemístění vybouraných (demontovaných) hmot  zařizovacích předmětů vodorovně do 100 m v objektech výšky přes 12 do 24 m</t>
  </si>
  <si>
    <t>727</t>
  </si>
  <si>
    <t>Zdravotechnika - požární ochrana</t>
  </si>
  <si>
    <t>61</t>
  </si>
  <si>
    <t>72711111R</t>
  </si>
  <si>
    <t>Kompletní protipožární prostup ocleového potrubí max. DN 32 mm, provedený pomocí protipožárního ochranného pásu (požární odolnost min. 45 minut)</t>
  </si>
  <si>
    <t>2016401292</t>
  </si>
  <si>
    <t>Kompletní protipožární prostup provedený pomocí protipožárního ochranného pásu (požární odolnost min. 45 minut) vč. tmelení, škrabání, (stavební přípomoce) atd. ...</t>
  </si>
  <si>
    <t>5*5*2*3</t>
  </si>
  <si>
    <t>62</t>
  </si>
  <si>
    <t>727121105</t>
  </si>
  <si>
    <t>Protipožární manžeta D 75 mm z jedné strany dělící konstrukce požární odolnost min. 45 min.</t>
  </si>
  <si>
    <t>-1295050626</t>
  </si>
  <si>
    <t>Protipožární ochranné manžety z jedné strany dělící konstrukce požární odolnost min. 45 min. D 75</t>
  </si>
  <si>
    <t>5+5+4+2+1</t>
  </si>
  <si>
    <t>63</t>
  </si>
  <si>
    <t>727121108</t>
  </si>
  <si>
    <t xml:space="preserve">Protipožární manžeta D 125 mm z jedné strany dělící konstrukce požární odolnost min. 45 min. </t>
  </si>
  <si>
    <t>-1289516530</t>
  </si>
  <si>
    <t>Protipožární ochranné manžety z jedné strany dělící konstrukce požární odolnost  min. 45 min. D 125</t>
  </si>
  <si>
    <t>5+1+4+3*2</t>
  </si>
  <si>
    <t>766</t>
  </si>
  <si>
    <t>Konstrukce truhlářské</t>
  </si>
  <si>
    <t>64</t>
  </si>
  <si>
    <t>766431811</t>
  </si>
  <si>
    <t>Demontáž truhlářského obložení sloupů a pilířů z panelů plochy do 1,5 m2 - uložení pro další použití</t>
  </si>
  <si>
    <t>379114290</t>
  </si>
  <si>
    <t>Demontáž obložení sloupů nebo pilířů  panely, plochy do 1,5 m2</t>
  </si>
  <si>
    <t>pozn.6</t>
  </si>
  <si>
    <t>2*2,7</t>
  </si>
  <si>
    <t>1,2*1,4</t>
  </si>
  <si>
    <t>65</t>
  </si>
  <si>
    <t>766431822</t>
  </si>
  <si>
    <t>Demontáž truhlářského obložení sloupů a pilířů podkladových roštů - uložení pro další použití</t>
  </si>
  <si>
    <t>726247317</t>
  </si>
  <si>
    <t>Demontáž obložení sloupů nebo pilířů  podkladových roštů</t>
  </si>
  <si>
    <t>66</t>
  </si>
  <si>
    <t>766414242</t>
  </si>
  <si>
    <t>Montáž obložení stěn plochy do 5 m2 panely z aglomerovaných desek do 1,50 m2  (obložení stěn použito stávající)</t>
  </si>
  <si>
    <t>-983317612</t>
  </si>
  <si>
    <t>Montáž obložení stěn  plochy do 5 m2 panely obkladovými z aglomerovaných desek, plochy přes 0,60 do 1,50 m2</t>
  </si>
  <si>
    <t>67</t>
  </si>
  <si>
    <t>766417211</t>
  </si>
  <si>
    <t>Montáž obložení stěn podkladového roštu (rošt použit stávající)</t>
  </si>
  <si>
    <t>386413771</t>
  </si>
  <si>
    <t>Montáž obložení stěn  rošt podkladový</t>
  </si>
  <si>
    <t>68</t>
  </si>
  <si>
    <t>766660031</t>
  </si>
  <si>
    <t>Montáž dveřních křídel otvíravých 2křídlových požárních do ocelové zárubně</t>
  </si>
  <si>
    <t>427058128</t>
  </si>
  <si>
    <t>Montáž dveřních křídel dřevěných nebo plastových  otevíravých do ocelové zárubně protipožárních dvoukřídlových jakékoliv šířky</t>
  </si>
  <si>
    <t>69</t>
  </si>
  <si>
    <t>61165614</t>
  </si>
  <si>
    <t>dveře vnitřní požárně odolné CPL fólie EI (EW) 30 D3 2křídlové 145x197cm - specifikace viz tab.PSV ozn.T01</t>
  </si>
  <si>
    <t>1353779247</t>
  </si>
  <si>
    <t>dveře vnitřní požárně odolné CPL fólie EI (EW) 30 D3 2křídlové 145x197cm</t>
  </si>
  <si>
    <t>70</t>
  </si>
  <si>
    <t>766660717</t>
  </si>
  <si>
    <t>Montáž dveřních křídel samozavírače na ocelovou zárubeň</t>
  </si>
  <si>
    <t>1409026244</t>
  </si>
  <si>
    <t>Montáž dveřních křídel dřevěných nebo plastových ostatní práce samozavírače na zárubeň ocelovou</t>
  </si>
  <si>
    <t>71</t>
  </si>
  <si>
    <t>549002</t>
  </si>
  <si>
    <t>samozavírač dveří s hřebenovou technologií</t>
  </si>
  <si>
    <t>1645656602</t>
  </si>
  <si>
    <t>72</t>
  </si>
  <si>
    <t>766660722</t>
  </si>
  <si>
    <t xml:space="preserve">Montáž dveřního kování  </t>
  </si>
  <si>
    <t>-2011743894</t>
  </si>
  <si>
    <t>Montáž dveřních křídel dřevěných nebo plastových ostatní práce dveřního kování zámku</t>
  </si>
  <si>
    <t>73</t>
  </si>
  <si>
    <t>549146200</t>
  </si>
  <si>
    <t xml:space="preserve">klika včetně rozet a montážního materiálu  </t>
  </si>
  <si>
    <t>-534086360</t>
  </si>
  <si>
    <t xml:space="preserve">kování vrchní dveřní klika včetně rozet a montážního materiálu  </t>
  </si>
  <si>
    <t>74</t>
  </si>
  <si>
    <t>998766103</t>
  </si>
  <si>
    <t>Přesun hmot tonážní pro konstrukce truhlářské v objektech v do 24 m</t>
  </si>
  <si>
    <t>-915329853</t>
  </si>
  <si>
    <t>Přesun hmot pro konstrukce truhlářské stanovený z hmotnosti přesunovaného materiálu vodorovná dopravní vzdálenost do 50 m v objektech výšky přes 12 do 24 m</t>
  </si>
  <si>
    <t>781</t>
  </si>
  <si>
    <t>Dokončovací práce - obklady</t>
  </si>
  <si>
    <t>75</t>
  </si>
  <si>
    <t>781414114</t>
  </si>
  <si>
    <t>Montáž obkladaček vnitřních pórovinových pravoúhlých do 45 ks/m2 lepených flexibilním lepidlem</t>
  </si>
  <si>
    <t>1621733372</t>
  </si>
  <si>
    <t>Montáž obkladů vnitřních stěn z obkladaček a dekorů (listel) pórovinových  lepených flexibilním lepidlem z obkladaček pravoúhlých přes 35 do 45 ks/m2</t>
  </si>
  <si>
    <t>viz odsekání obkladů</t>
  </si>
  <si>
    <t>6,36</t>
  </si>
  <si>
    <t>7,5</t>
  </si>
  <si>
    <t>76</t>
  </si>
  <si>
    <t>59761255</t>
  </si>
  <si>
    <t>obkladačky keramické  I.jakost</t>
  </si>
  <si>
    <t>-1868657071</t>
  </si>
  <si>
    <t>13,86*1,2</t>
  </si>
  <si>
    <t>77</t>
  </si>
  <si>
    <t>781419191</t>
  </si>
  <si>
    <t>Příplatek k montáži obkladů vnitřních pórovinových za plochu do 10 m2</t>
  </si>
  <si>
    <t>301541519</t>
  </si>
  <si>
    <t>Montáž obkladů vnitřních stěn z obkladaček a dekorů (listel) pórovinových  Příplatek k cenám obkladaček za plochu do 10 m2 jednotlivě</t>
  </si>
  <si>
    <t>78</t>
  </si>
  <si>
    <t>781495111</t>
  </si>
  <si>
    <t>Penetrace podkladu vnitřních obkladů</t>
  </si>
  <si>
    <t>172115039</t>
  </si>
  <si>
    <t>Ostatní prvky  ostatní práce penetrace podkladu</t>
  </si>
  <si>
    <t>79</t>
  </si>
  <si>
    <t>998781103</t>
  </si>
  <si>
    <t>Přesun hmot tonážní pro obklady keramické v objektech v do 24 m</t>
  </si>
  <si>
    <t>-1902861274</t>
  </si>
  <si>
    <t>Přesun hmot pro obklady keramické  stanovený z hmotnosti přesunovaného materiálu vodorovná dopravní vzdálenost do 50 m v objektech výšky přes 12 do 24 m</t>
  </si>
  <si>
    <t>783</t>
  </si>
  <si>
    <t>Dokončovací práce - nátěry</t>
  </si>
  <si>
    <t>80</t>
  </si>
  <si>
    <t>783314201</t>
  </si>
  <si>
    <t>Základní antikorozní jednonásobný syntetický standardní nátěr zámečnických konstrukcí</t>
  </si>
  <si>
    <t>-1447896220</t>
  </si>
  <si>
    <t>Základní antikorozní nátěr zámečnických konstrukcí jednonásobný syntetický standardní</t>
  </si>
  <si>
    <t>(1,45+2*2)*(0,16+0,05*2)*4</t>
  </si>
  <si>
    <t>81</t>
  </si>
  <si>
    <t>783317101</t>
  </si>
  <si>
    <t>Krycí jednonásobný syntetický standardní nátěr zámečnických konstrukcí</t>
  </si>
  <si>
    <t>-1734039341</t>
  </si>
  <si>
    <t>Krycí nátěr (email) zámečnických konstrukcí jednonásobný syntetický standardní</t>
  </si>
  <si>
    <t>5,668*2</t>
  </si>
  <si>
    <t>82</t>
  </si>
  <si>
    <t>783806805</t>
  </si>
  <si>
    <t>Odstranění nátěrů z omítek opálením s obroušením</t>
  </si>
  <si>
    <t>-421313741</t>
  </si>
  <si>
    <t>pozn.4</t>
  </si>
  <si>
    <t>83</t>
  </si>
  <si>
    <t>783813131</t>
  </si>
  <si>
    <t>Penetrační syntetický nátěr hladkých, tenkovrstvých zrnitých a štukových omítek</t>
  </si>
  <si>
    <t>1413181949</t>
  </si>
  <si>
    <t>Penetrační nátěr omítek hladkých omítek hladkých, zrnitých tenkovrstvých nebo štukových stupně členitosti 1 a 2 syntetický</t>
  </si>
  <si>
    <t>84</t>
  </si>
  <si>
    <t>783817421</t>
  </si>
  <si>
    <t>Krycí dvojnásobný syntetický nátěr hladkých, zrnitých tenkovrstvých nebo štukových omítek</t>
  </si>
  <si>
    <t>-853893467</t>
  </si>
  <si>
    <t>Krycí (ochranný ) nátěr omítek dvojnásobný hladkých omítek hladkých, zrnitých tenkovrstvých nebo štukových stupně členitosti 1 a 2 syntetický</t>
  </si>
  <si>
    <t>784</t>
  </si>
  <si>
    <t>Dokončovací práce - malby a tapety</t>
  </si>
  <si>
    <t>85</t>
  </si>
  <si>
    <t>784181101</t>
  </si>
  <si>
    <t>Základní akrylátová jednonásobná penetrace podkladu v místnostech výšky do 3,80m</t>
  </si>
  <si>
    <t>-1715370258</t>
  </si>
  <si>
    <t>Penetrace podkladu jednonásobná základní akrylátová v místnostech výšky do 3,80 m</t>
  </si>
  <si>
    <t>3*2</t>
  </si>
  <si>
    <t>3*3</t>
  </si>
  <si>
    <t>nové zárubně</t>
  </si>
  <si>
    <t>3*2*4</t>
  </si>
  <si>
    <t>86</t>
  </si>
  <si>
    <t>784211121</t>
  </si>
  <si>
    <t>Dvojnásobné bílé malby ze směsí za mokra středně otěruvzdorných v místnostech výšky do 3,80 m</t>
  </si>
  <si>
    <t>-273480432</t>
  </si>
  <si>
    <t>Malby z malířských směsí otěruvzdorných za mokra dvojnásobné, bílé za mokra otěruvzdorné středně v místnostech výšky do 3,80 m</t>
  </si>
  <si>
    <t>87</t>
  </si>
  <si>
    <t>784211163</t>
  </si>
  <si>
    <t xml:space="preserve">Příplatek k cenám 2x maleb ze směsí za mokra otěruvzdorných za barevnou malbu </t>
  </si>
  <si>
    <t>-38517362</t>
  </si>
  <si>
    <t>Malby z malířských směsí otěruvzdorných za mokra Příplatek k cenám dvojnásobných maleb za provádění barevné malby tónované na tónovacích automatech</t>
  </si>
  <si>
    <t>SO-03 - Kanalizace</t>
  </si>
  <si>
    <t>03-1 - Architektonicko-stavební řešení</t>
  </si>
  <si>
    <t xml:space="preserve">    5 - Komunikace pozemní</t>
  </si>
  <si>
    <t>113106021</t>
  </si>
  <si>
    <t>Rozebrání dlažeb při překopech komunikací pro pěší z betonových dlaždic ručně</t>
  </si>
  <si>
    <t>-1861704346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</si>
  <si>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betonových nebo kameninových dlaždic, desek nebo tvarovek</t>
  </si>
  <si>
    <t>2*1,5*2</t>
  </si>
  <si>
    <t>113106023</t>
  </si>
  <si>
    <t>Rozebrání dlažeb při překopech komunikací pro pěší ze zámkové dlažby ručně</t>
  </si>
  <si>
    <t>-517946237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</si>
  <si>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</si>
  <si>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2*2</t>
  </si>
  <si>
    <t>113107022</t>
  </si>
  <si>
    <t>Odstranění podkladu z kameniva drceného tl 200 mm při překopech ručně</t>
  </si>
  <si>
    <t>-301289991</t>
  </si>
  <si>
    <t>Odstranění podkladů nebo krytů při překopech inženýrských sítí s přemístěním hmot na skládku ve vzdálenosti do 3 m nebo s naložením na dopravní prostředek ručně z kameniva hrubého drceného, o tl. vrstvy přes 100 do 200 mm</t>
  </si>
  <si>
    <t>6+4</t>
  </si>
  <si>
    <t>113202111</t>
  </si>
  <si>
    <t>Vytrhání obrub krajníků obrubníků stojatých</t>
  </si>
  <si>
    <t>1035081280</t>
  </si>
  <si>
    <t>Vytrhání obrub  s vybouráním lože, s přemístěním hmot na skládku na vzdálenost do 3 m nebo s naložením na dopravní prostředek z krajníků nebo obrubníků stojatých</t>
  </si>
  <si>
    <t>1,5*2</t>
  </si>
  <si>
    <t>131201101</t>
  </si>
  <si>
    <t>Hloubení jam nezapažených v hornině tř. 3 objemu do 100 m3</t>
  </si>
  <si>
    <t>2015497986</t>
  </si>
  <si>
    <t>Hloubení nezapažených jam a zářezů s urovnáním dna do předepsaného profilu a spádu v hornině tř. 3 do 100 m3</t>
  </si>
  <si>
    <t>Š7</t>
  </si>
  <si>
    <t>2*2*1,5</t>
  </si>
  <si>
    <t>132201201</t>
  </si>
  <si>
    <t>Hloubení rýh š do 2000 mm v hornině tř. 3 objemu do 100 m3</t>
  </si>
  <si>
    <t>2068375053</t>
  </si>
  <si>
    <t>Hloubení zapažených i nezapažených rýh šířky přes 600 do 2 000 mm  s urovnáním dna do předepsaného profilu a spádu v hornině tř. 3 do 100 m3</t>
  </si>
  <si>
    <t>odvodnění OŽ</t>
  </si>
  <si>
    <t>(2,5+4)*1*1,25</t>
  </si>
  <si>
    <t>151101201</t>
  </si>
  <si>
    <t>Zřízení příložného pažení stěn výkopu hl do 4 m</t>
  </si>
  <si>
    <t>361366332</t>
  </si>
  <si>
    <t>Zřízení pažení stěn výkopu bez rozepření nebo vzepření  příložné, hloubky do 4 m</t>
  </si>
  <si>
    <t>(2+2)*2*1,5</t>
  </si>
  <si>
    <t>151101211</t>
  </si>
  <si>
    <t>Odstranění příložného pažení stěn hl do 4 m</t>
  </si>
  <si>
    <t>-533836601</t>
  </si>
  <si>
    <t>Odstranění pažení stěn výkopu  s uložením pažin na vzdálenost do 3 m od okraje výkopu příložné, hloubky do 4 m</t>
  </si>
  <si>
    <t>161101101</t>
  </si>
  <si>
    <t>Svislé přemístění výkopku z horniny tř. 1 až 4 hl výkopu do 2,5 m</t>
  </si>
  <si>
    <t>835909285</t>
  </si>
  <si>
    <t>Svislé přemístění výkopku  bez naložení do dopravní nádoby avšak s vyprázdněním dopravní nádoby na hromadu nebo do dopravního prostředku z horniny tř. 1 až 4, při hloubce výkopu přes 1 do 2,5 m</t>
  </si>
  <si>
    <t>-1475733172</t>
  </si>
  <si>
    <t>-4,289</t>
  </si>
  <si>
    <t>407637452</t>
  </si>
  <si>
    <t>Poplatek za uložení stavebního odpadu na skládce (skládkovné) zeminy a kameniv</t>
  </si>
  <si>
    <t>1,711*2,1</t>
  </si>
  <si>
    <t>175101201</t>
  </si>
  <si>
    <t>Zasypání objektu původním terénem sypaninou bez prohození sítem, uloženou do 3 m</t>
  </si>
  <si>
    <t>1504617159</t>
  </si>
  <si>
    <t>Zasypání objektů nad přilehlým původním terénem sypaninou z vhodných hornin 1 až 4 nebo materiálem uloženým ve vzdálenosti do 3 m od vnějšího kraje objektu pro jakoukoliv míru zhutnění bez prohození sypaniny sítem</t>
  </si>
  <si>
    <t>zemina</t>
  </si>
  <si>
    <t>-3,14*0,55*0,55*0,8</t>
  </si>
  <si>
    <t>-3,14*0,62*0,62*0,7</t>
  </si>
  <si>
    <t>podklad zpevněné plochy</t>
  </si>
  <si>
    <t>-3,14*0,41*0,41*0,2</t>
  </si>
  <si>
    <t>175111101</t>
  </si>
  <si>
    <t>Obsypání potrubí ručně sypaninou bez prohození sítem, uloženou do 3 m</t>
  </si>
  <si>
    <t>23924081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</si>
  <si>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</si>
  <si>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175111109</t>
  </si>
  <si>
    <t>Příplatek k obsypání potrubí za ruční prohození sypaninysítem, uložené do 3 m</t>
  </si>
  <si>
    <t>1730476580</t>
  </si>
  <si>
    <t>Obsypání potrubí ručně sypaninou z vhodných hornin tř. 1 až 4 nebo materiálem připraveným podél výkopu ve vzdálenosti do 3 m od jeho kraje, pro jakoukoliv hloubku výkopu a míru zhutnění Příplatek k ceně za prohození sypaniny sítem</t>
  </si>
  <si>
    <t>8,125*0,50</t>
  </si>
  <si>
    <t>181951102</t>
  </si>
  <si>
    <t>Úprava pláně v hornině tř. 1 až 4 se zhutněním</t>
  </si>
  <si>
    <t>1592830331</t>
  </si>
  <si>
    <t>Úprava pláně vyrovnáním výškových rozdílů  v hornině tř. 1 až 4 se zhutněním</t>
  </si>
  <si>
    <t>Komunikace pozemní</t>
  </si>
  <si>
    <t>564851111</t>
  </si>
  <si>
    <t>Podklad ze štěrkodrtě ŠD tl 150 mm</t>
  </si>
  <si>
    <t>-1610971350</t>
  </si>
  <si>
    <t>Podklad ze štěrkodrti ŠD  s rozprostřením a zhutněním, po zhutnění tl. 150 mm</t>
  </si>
  <si>
    <t>3,446</t>
  </si>
  <si>
    <t>5,48</t>
  </si>
  <si>
    <t>596211110</t>
  </si>
  <si>
    <t>Kladení zámkové dlažby komunikací pro pěší tl 60 mm skupiny A pl do 50 m2</t>
  </si>
  <si>
    <t>1182983826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</si>
  <si>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</si>
  <si>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Š7 - zámková dlažba použita stávající</t>
  </si>
  <si>
    <t>-3,14*0,42*0,42</t>
  </si>
  <si>
    <t>596841220</t>
  </si>
  <si>
    <t>Kladení betonové dlažby komunikací pro pěší do lože z cement malty vel do 0,25 m2 plochy do 50 m2</t>
  </si>
  <si>
    <t>-1239750900</t>
  </si>
  <si>
    <t>Kladení dlažby z betonových nebo kameninových dlaždic komunikací pro pěší s vyplněním spár a se smetením přebytečného materiálu na vzdálenost do 3 m s ložem z cementové malty tl. do 30 mm velikosti dlaždic přes 0,09 m2 do 0,25 m2, pro plochy do 50 m2</t>
  </si>
  <si>
    <t>OŽ1+2</t>
  </si>
  <si>
    <t>-2*0,13*2</t>
  </si>
  <si>
    <t>M+D úprava kanalizačního potrubí pro osazení Š7</t>
  </si>
  <si>
    <t>1737481721</t>
  </si>
  <si>
    <t>871265211</t>
  </si>
  <si>
    <t>Kanalizační potrubí z tvrdého PVC jednovrstvé tuhost třídy SN4 DN 110</t>
  </si>
  <si>
    <t>703082230</t>
  </si>
  <si>
    <t>Kanalizační potrubí z tvrdého PVC v otevřeném výkopu ve sklonu do 20 %, hladkého plnostěnného jednovrstvého, tuhost třídy SN 4 DN 110</t>
  </si>
  <si>
    <t>2,5+4</t>
  </si>
  <si>
    <t>877355121</t>
  </si>
  <si>
    <t>Výřez a montáž tvarovek odbočných na potrubí z kanalizačních trub z PVC DN 200</t>
  </si>
  <si>
    <t>106354784</t>
  </si>
  <si>
    <t>Výřez a montáž odbočné tvarovky na potrubí z trub z tvrdého PVC  DN 200</t>
  </si>
  <si>
    <t>napojení OŽ1+2</t>
  </si>
  <si>
    <t>28611112.OSM</t>
  </si>
  <si>
    <t>KGEM trouba DN110x3,2/ 500  SN4</t>
  </si>
  <si>
    <t>-203847929</t>
  </si>
  <si>
    <t>28611351</t>
  </si>
  <si>
    <t>koleno kanalizační PVC KG 110x45°</t>
  </si>
  <si>
    <t>-578048591</t>
  </si>
  <si>
    <t>28611393</t>
  </si>
  <si>
    <t>odbočka kanalizační plastová s hrdlem KG 200/100/45°</t>
  </si>
  <si>
    <t>-1330851822</t>
  </si>
  <si>
    <t>28611570</t>
  </si>
  <si>
    <t>objímka převlečná kanalizace plastové KG DN 200</t>
  </si>
  <si>
    <t>2091149562</t>
  </si>
  <si>
    <t>877355211</t>
  </si>
  <si>
    <t>Montáž tvarovek z tvrdého PVC-systém KG nebo z polypropylenu-systém KG 2000 jednoosé DN 200</t>
  </si>
  <si>
    <t>759815091</t>
  </si>
  <si>
    <t>Montáž tvarovek na kanalizačním potrubí z trub z plastu  z tvrdého PVC nebo z polypropylenu v otevřeném výkopu jednoosých DN 200</t>
  </si>
  <si>
    <t>-618947391</t>
  </si>
  <si>
    <t>894411121</t>
  </si>
  <si>
    <t>Zřízení šachet kanalizačních z betonových dílců na potrubí DN nad 200 do 300 dno beton tř. C 25/30</t>
  </si>
  <si>
    <t>843620953</t>
  </si>
  <si>
    <t>Zřízení šachet kanalizačních z betonových dílců výšky vstupu do 1,50 m s obložením dna betonem tř. C 25/30, na potrubí DN přes 200 do 300</t>
  </si>
  <si>
    <t>59224029</t>
  </si>
  <si>
    <t>dno betonové šachtové DN 300 betonový žlab 100 x 78,5 x 15 cm</t>
  </si>
  <si>
    <t>1054113808</t>
  </si>
  <si>
    <t>59224050</t>
  </si>
  <si>
    <t>skruž pro kanalizační šachty se zabudovanými stupadly 100 x 25 x 12 cm</t>
  </si>
  <si>
    <t>-642331828</t>
  </si>
  <si>
    <t>59224167</t>
  </si>
  <si>
    <t>skruž betonová přechodová 62,5/100x60x12 cm, stupadla poplastovaná</t>
  </si>
  <si>
    <t>-968925626</t>
  </si>
  <si>
    <t>59224176</t>
  </si>
  <si>
    <t>prstenec betonový vyrovnávací 62,5x8x12 cm</t>
  </si>
  <si>
    <t>-308889187</t>
  </si>
  <si>
    <t>899204112</t>
  </si>
  <si>
    <t>Osazení mříží litinových včetně rámů a košů na bahno pro třídu zatížení D400, E600</t>
  </si>
  <si>
    <t>-1383944693</t>
  </si>
  <si>
    <t>55241014</t>
  </si>
  <si>
    <t xml:space="preserve">poklop šachtový třída D 400, kruhový rám 785, vstup 600 mm </t>
  </si>
  <si>
    <t>-205639894</t>
  </si>
  <si>
    <t>916231213</t>
  </si>
  <si>
    <t>Osazení chodníkového obrubníku betonového stojatého s boční opěrou do lože z betonu prostého</t>
  </si>
  <si>
    <t>-1959768574</t>
  </si>
  <si>
    <t>Osazení chodníkového obrubníku betonového se zřízením lože, s vyplněním a zatřením spár cementovou maltou stojatého s boční opěrou z betonu prostého, do lože z betonu prostého</t>
  </si>
  <si>
    <t>59217011</t>
  </si>
  <si>
    <t>obrubník betonový zahradní 50x5x20 cm</t>
  </si>
  <si>
    <t>-650867021</t>
  </si>
  <si>
    <t>916991121</t>
  </si>
  <si>
    <t>Lože pod obrubníky, krajníky nebo obruby z dlažebních kostek z betonu prostého</t>
  </si>
  <si>
    <t>-271614750</t>
  </si>
  <si>
    <t>Lože pod obrubníky, krajníky nebo obruby z dlažebních kostek  z betonu prostého tř. C 16/20</t>
  </si>
  <si>
    <t>obrubníky</t>
  </si>
  <si>
    <t>3*0,3*0,3</t>
  </si>
  <si>
    <t>OŽ</t>
  </si>
  <si>
    <t>2*0,3*0,1*2</t>
  </si>
  <si>
    <t>935113211</t>
  </si>
  <si>
    <t>Osazení odvodňovacího betonového žlabu s krycím roštem šířky do 200 mm</t>
  </si>
  <si>
    <t>-140439922</t>
  </si>
  <si>
    <t>Osazení odvodňovacího žlabu s krycím roštem  betonového šířky do 200 mm</t>
  </si>
  <si>
    <t>59227006R</t>
  </si>
  <si>
    <t>odvodňovací žlab z polymerbetonu, monolitické kompaktní provedení šířky 150 mm (celkové délky 2,0 m)</t>
  </si>
  <si>
    <t>477397648</t>
  </si>
  <si>
    <t xml:space="preserve">odvodňovací žlab z polymerbetonu, monolitické kompaktní provedení šířky 150 mm (celkové délky 2,0 m)
 - 1x systémová vpust dl. 500 mm
 - 2x revizní díl dl. 500 mm
 - 1x žlab natura
 - 2x čelní stěna </t>
  </si>
  <si>
    <t>997221111</t>
  </si>
  <si>
    <t>Vodorovná doprava suti ze sypkých materiálů nošením do 50 m</t>
  </si>
  <si>
    <t>1555102653</t>
  </si>
  <si>
    <t>Vodorovná doprava suti nošením s naložením a se složením ze sypkých materiálů, na vzdálenost do 50 m</t>
  </si>
  <si>
    <t>997221551</t>
  </si>
  <si>
    <t>Vodorovná doprava suti ze sypkých materiálů do 1 km</t>
  </si>
  <si>
    <t>-304409788</t>
  </si>
  <si>
    <t>Vodorovná doprava suti  bez naložení, ale se složením a s hrubým urovnáním ze sypkých materiálů, na vzdálenost do 1 km</t>
  </si>
  <si>
    <t>997221559</t>
  </si>
  <si>
    <t>Příplatek ZKD 1 km u vodorovné dopravy suti ze sypkých materiálů</t>
  </si>
  <si>
    <t>-2078344729</t>
  </si>
  <si>
    <t>Vodorovná doprava suti  bez naložení, ale se složením a s hrubým urovnáním Příplatek k ceně za každý další i započatý 1 km přes 1 km</t>
  </si>
  <si>
    <t>6,085*4</t>
  </si>
  <si>
    <t>997221815</t>
  </si>
  <si>
    <t xml:space="preserve">Poplatek za uložení na skládce (skládkovné) stavebního odpadu </t>
  </si>
  <si>
    <t>-1224700713</t>
  </si>
  <si>
    <t xml:space="preserve">Poplatek za uložení stavebního odpadu na skládce (skládkovné) </t>
  </si>
  <si>
    <t>998276101</t>
  </si>
  <si>
    <t>Přesun hmot pro trubní vedení z trub z plastických hmot otevřený výkop</t>
  </si>
  <si>
    <t>-838084225</t>
  </si>
  <si>
    <t>Přesun hmot pro trubní vedení hloubené z trub z plastických hmot nebo sklolaminátových pro vodovody nebo kanalizace v otevřeném výkopu dopravní vzdálenost do 15 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</si>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</sst>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1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32" fillId="0" borderId="21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2" fillId="0" borderId="22" xfId="0" applyNumberFormat="1" applyFont="1" applyBorder="1" applyAlignment="1">
      <alignment vertical="center"/>
    </xf>
    <xf numFmtId="4" fontId="32" fillId="0" borderId="23" xfId="0" applyNumberFormat="1" applyFont="1" applyBorder="1" applyAlignment="1">
      <alignment vertical="center"/>
    </xf>
    <xf numFmtId="166" fontId="32" fillId="0" borderId="23" xfId="0" applyNumberFormat="1" applyFont="1" applyBorder="1" applyAlignment="1">
      <alignment vertical="center"/>
    </xf>
    <xf numFmtId="4" fontId="32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5" fillId="0" borderId="13" xfId="0" applyNumberFormat="1" applyFont="1" applyBorder="1" applyAlignment="1">
      <alignment/>
    </xf>
    <xf numFmtId="166" fontId="35" fillId="0" borderId="14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9" fillId="0" borderId="27" xfId="0" applyFont="1" applyBorder="1" applyAlignment="1" applyProtection="1">
      <alignment horizontal="center" vertical="center"/>
      <protection locked="0"/>
    </xf>
    <xf numFmtId="49" fontId="39" fillId="0" borderId="27" xfId="0" applyNumberFormat="1" applyFont="1" applyBorder="1" applyAlignment="1" applyProtection="1">
      <alignment horizontal="left" vertical="center" wrapText="1"/>
      <protection locked="0"/>
    </xf>
    <xf numFmtId="0" fontId="39" fillId="0" borderId="27" xfId="0" applyFont="1" applyBorder="1" applyAlignment="1" applyProtection="1">
      <alignment horizontal="left" vertical="center" wrapText="1"/>
      <protection locked="0"/>
    </xf>
    <xf numFmtId="0" fontId="39" fillId="0" borderId="27" xfId="0" applyFont="1" applyBorder="1" applyAlignment="1" applyProtection="1">
      <alignment horizontal="center" vertical="center" wrapText="1"/>
      <protection locked="0"/>
    </xf>
    <xf numFmtId="167" fontId="39" fillId="0" borderId="27" xfId="0" applyNumberFormat="1" applyFont="1" applyBorder="1" applyAlignment="1" applyProtection="1">
      <alignment vertical="center"/>
      <protection locked="0"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 locked="0"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3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 topLeftCell="A1">
      <pane ySplit="1" topLeftCell="A26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19" t="s">
        <v>8</v>
      </c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S2" s="24" t="s">
        <v>9</v>
      </c>
      <c r="BT2" s="24" t="s">
        <v>10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95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2:71" ht="14.45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321" t="s">
        <v>17</v>
      </c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29"/>
      <c r="AQ5" s="31"/>
      <c r="BE5" s="311" t="s">
        <v>18</v>
      </c>
      <c r="BS5" s="24" t="s">
        <v>9</v>
      </c>
    </row>
    <row r="6" spans="2:71" ht="36.95" customHeight="1">
      <c r="B6" s="28"/>
      <c r="C6" s="29"/>
      <c r="D6" s="36" t="s">
        <v>19</v>
      </c>
      <c r="E6" s="29"/>
      <c r="F6" s="29"/>
      <c r="G6" s="29"/>
      <c r="H6" s="29"/>
      <c r="I6" s="29"/>
      <c r="J6" s="29"/>
      <c r="K6" s="334" t="s">
        <v>20</v>
      </c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29"/>
      <c r="AQ6" s="31"/>
      <c r="BE6" s="312"/>
      <c r="BS6" s="24" t="s">
        <v>9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5</v>
      </c>
      <c r="AO7" s="29"/>
      <c r="AP7" s="29"/>
      <c r="AQ7" s="31"/>
      <c r="BE7" s="312"/>
      <c r="BS7" s="24" t="s">
        <v>9</v>
      </c>
    </row>
    <row r="8" spans="2:71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12"/>
      <c r="BS8" s="24" t="s">
        <v>9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12"/>
      <c r="BS9" s="24" t="s">
        <v>9</v>
      </c>
    </row>
    <row r="10" spans="2:71" ht="14.45" customHeight="1">
      <c r="B10" s="28"/>
      <c r="C10" s="29"/>
      <c r="D10" s="37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29</v>
      </c>
      <c r="AL10" s="29"/>
      <c r="AM10" s="29"/>
      <c r="AN10" s="35" t="s">
        <v>30</v>
      </c>
      <c r="AO10" s="29"/>
      <c r="AP10" s="29"/>
      <c r="AQ10" s="31"/>
      <c r="BE10" s="312"/>
      <c r="BS10" s="24" t="s">
        <v>9</v>
      </c>
    </row>
    <row r="11" spans="2:71" ht="18.4" customHeight="1">
      <c r="B11" s="28"/>
      <c r="C11" s="29"/>
      <c r="D11" s="29"/>
      <c r="E11" s="35" t="s">
        <v>31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32</v>
      </c>
      <c r="AL11" s="29"/>
      <c r="AM11" s="29"/>
      <c r="AN11" s="35" t="s">
        <v>33</v>
      </c>
      <c r="AO11" s="29"/>
      <c r="AP11" s="29"/>
      <c r="AQ11" s="31"/>
      <c r="BE11" s="312"/>
      <c r="BS11" s="24" t="s">
        <v>9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12"/>
      <c r="BS12" s="24" t="s">
        <v>9</v>
      </c>
    </row>
    <row r="13" spans="2:71" ht="14.45" customHeight="1">
      <c r="B13" s="28"/>
      <c r="C13" s="29"/>
      <c r="D13" s="37" t="s">
        <v>34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29</v>
      </c>
      <c r="AL13" s="29"/>
      <c r="AM13" s="29"/>
      <c r="AN13" s="39" t="s">
        <v>35</v>
      </c>
      <c r="AO13" s="29"/>
      <c r="AP13" s="29"/>
      <c r="AQ13" s="31"/>
      <c r="BE13" s="312"/>
      <c r="BS13" s="24" t="s">
        <v>9</v>
      </c>
    </row>
    <row r="14" spans="2:71" ht="13.5">
      <c r="B14" s="28"/>
      <c r="C14" s="29"/>
      <c r="D14" s="29"/>
      <c r="E14" s="328" t="s">
        <v>35</v>
      </c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7" t="s">
        <v>32</v>
      </c>
      <c r="AL14" s="29"/>
      <c r="AM14" s="29"/>
      <c r="AN14" s="39" t="s">
        <v>35</v>
      </c>
      <c r="AO14" s="29"/>
      <c r="AP14" s="29"/>
      <c r="AQ14" s="31"/>
      <c r="BE14" s="312"/>
      <c r="BS14" s="24" t="s">
        <v>9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12"/>
      <c r="BS15" s="24" t="s">
        <v>6</v>
      </c>
    </row>
    <row r="16" spans="2:71" ht="14.45" customHeight="1">
      <c r="B16" s="28"/>
      <c r="C16" s="29"/>
      <c r="D16" s="37" t="s">
        <v>36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29</v>
      </c>
      <c r="AL16" s="29"/>
      <c r="AM16" s="29"/>
      <c r="AN16" s="35" t="s">
        <v>37</v>
      </c>
      <c r="AO16" s="29"/>
      <c r="AP16" s="29"/>
      <c r="AQ16" s="31"/>
      <c r="BE16" s="312"/>
      <c r="BS16" s="24" t="s">
        <v>6</v>
      </c>
    </row>
    <row r="17" spans="2:71" ht="18.4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32</v>
      </c>
      <c r="AL17" s="29"/>
      <c r="AM17" s="29"/>
      <c r="AN17" s="35" t="s">
        <v>39</v>
      </c>
      <c r="AO17" s="29"/>
      <c r="AP17" s="29"/>
      <c r="AQ17" s="31"/>
      <c r="BE17" s="312"/>
      <c r="BS17" s="24" t="s">
        <v>40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12"/>
      <c r="BS18" s="24" t="s">
        <v>9</v>
      </c>
    </row>
    <row r="19" spans="2:71" ht="14.45" customHeight="1">
      <c r="B19" s="28"/>
      <c r="C19" s="29"/>
      <c r="D19" s="37" t="s">
        <v>41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12"/>
      <c r="BS19" s="24" t="s">
        <v>9</v>
      </c>
    </row>
    <row r="20" spans="2:71" ht="199.5" customHeight="1">
      <c r="B20" s="28"/>
      <c r="C20" s="29"/>
      <c r="D20" s="29"/>
      <c r="E20" s="330" t="s">
        <v>42</v>
      </c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29"/>
      <c r="AP20" s="29"/>
      <c r="AQ20" s="31"/>
      <c r="BE20" s="312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12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12"/>
    </row>
    <row r="23" spans="2:57" s="1" customFormat="1" ht="25.9" customHeight="1">
      <c r="B23" s="41"/>
      <c r="C23" s="42"/>
      <c r="D23" s="43" t="s">
        <v>43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31">
        <f>ROUND(AG51,2)</f>
        <v>0</v>
      </c>
      <c r="AL23" s="332"/>
      <c r="AM23" s="332"/>
      <c r="AN23" s="332"/>
      <c r="AO23" s="332"/>
      <c r="AP23" s="42"/>
      <c r="AQ23" s="45"/>
      <c r="BE23" s="312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12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33" t="s">
        <v>44</v>
      </c>
      <c r="M25" s="333"/>
      <c r="N25" s="333"/>
      <c r="O25" s="333"/>
      <c r="P25" s="42"/>
      <c r="Q25" s="42"/>
      <c r="R25" s="42"/>
      <c r="S25" s="42"/>
      <c r="T25" s="42"/>
      <c r="U25" s="42"/>
      <c r="V25" s="42"/>
      <c r="W25" s="333" t="s">
        <v>45</v>
      </c>
      <c r="X25" s="333"/>
      <c r="Y25" s="333"/>
      <c r="Z25" s="333"/>
      <c r="AA25" s="333"/>
      <c r="AB25" s="333"/>
      <c r="AC25" s="333"/>
      <c r="AD25" s="333"/>
      <c r="AE25" s="333"/>
      <c r="AF25" s="42"/>
      <c r="AG25" s="42"/>
      <c r="AH25" s="42"/>
      <c r="AI25" s="42"/>
      <c r="AJ25" s="42"/>
      <c r="AK25" s="333" t="s">
        <v>46</v>
      </c>
      <c r="AL25" s="333"/>
      <c r="AM25" s="333"/>
      <c r="AN25" s="333"/>
      <c r="AO25" s="333"/>
      <c r="AP25" s="42"/>
      <c r="AQ25" s="45"/>
      <c r="BE25" s="312"/>
    </row>
    <row r="26" spans="2:57" s="2" customFormat="1" ht="14.45" customHeight="1">
      <c r="B26" s="47"/>
      <c r="C26" s="48"/>
      <c r="D26" s="49" t="s">
        <v>47</v>
      </c>
      <c r="E26" s="48"/>
      <c r="F26" s="49" t="s">
        <v>48</v>
      </c>
      <c r="G26" s="48"/>
      <c r="H26" s="48"/>
      <c r="I26" s="48"/>
      <c r="J26" s="48"/>
      <c r="K26" s="48"/>
      <c r="L26" s="327">
        <v>0.21</v>
      </c>
      <c r="M26" s="314"/>
      <c r="N26" s="314"/>
      <c r="O26" s="314"/>
      <c r="P26" s="48"/>
      <c r="Q26" s="48"/>
      <c r="R26" s="48"/>
      <c r="S26" s="48"/>
      <c r="T26" s="48"/>
      <c r="U26" s="48"/>
      <c r="V26" s="48"/>
      <c r="W26" s="313">
        <f>ROUND(AZ51,2)</f>
        <v>0</v>
      </c>
      <c r="X26" s="314"/>
      <c r="Y26" s="314"/>
      <c r="Z26" s="314"/>
      <c r="AA26" s="314"/>
      <c r="AB26" s="314"/>
      <c r="AC26" s="314"/>
      <c r="AD26" s="314"/>
      <c r="AE26" s="314"/>
      <c r="AF26" s="48"/>
      <c r="AG26" s="48"/>
      <c r="AH26" s="48"/>
      <c r="AI26" s="48"/>
      <c r="AJ26" s="48"/>
      <c r="AK26" s="313">
        <f>ROUND(AV51,2)</f>
        <v>0</v>
      </c>
      <c r="AL26" s="314"/>
      <c r="AM26" s="314"/>
      <c r="AN26" s="314"/>
      <c r="AO26" s="314"/>
      <c r="AP26" s="48"/>
      <c r="AQ26" s="50"/>
      <c r="BE26" s="312"/>
    </row>
    <row r="27" spans="2:57" s="2" customFormat="1" ht="14.45" customHeight="1">
      <c r="B27" s="47"/>
      <c r="C27" s="48"/>
      <c r="D27" s="48"/>
      <c r="E27" s="48"/>
      <c r="F27" s="49" t="s">
        <v>49</v>
      </c>
      <c r="G27" s="48"/>
      <c r="H27" s="48"/>
      <c r="I27" s="48"/>
      <c r="J27" s="48"/>
      <c r="K27" s="48"/>
      <c r="L27" s="327">
        <v>0.15</v>
      </c>
      <c r="M27" s="314"/>
      <c r="N27" s="314"/>
      <c r="O27" s="314"/>
      <c r="P27" s="48"/>
      <c r="Q27" s="48"/>
      <c r="R27" s="48"/>
      <c r="S27" s="48"/>
      <c r="T27" s="48"/>
      <c r="U27" s="48"/>
      <c r="V27" s="48"/>
      <c r="W27" s="313">
        <f>ROUND(BA51,2)</f>
        <v>0</v>
      </c>
      <c r="X27" s="314"/>
      <c r="Y27" s="314"/>
      <c r="Z27" s="314"/>
      <c r="AA27" s="314"/>
      <c r="AB27" s="314"/>
      <c r="AC27" s="314"/>
      <c r="AD27" s="314"/>
      <c r="AE27" s="314"/>
      <c r="AF27" s="48"/>
      <c r="AG27" s="48"/>
      <c r="AH27" s="48"/>
      <c r="AI27" s="48"/>
      <c r="AJ27" s="48"/>
      <c r="AK27" s="313">
        <f>ROUND(AW51,2)</f>
        <v>0</v>
      </c>
      <c r="AL27" s="314"/>
      <c r="AM27" s="314"/>
      <c r="AN27" s="314"/>
      <c r="AO27" s="314"/>
      <c r="AP27" s="48"/>
      <c r="AQ27" s="50"/>
      <c r="BE27" s="312"/>
    </row>
    <row r="28" spans="2:57" s="2" customFormat="1" ht="14.45" customHeight="1" hidden="1">
      <c r="B28" s="47"/>
      <c r="C28" s="48"/>
      <c r="D28" s="48"/>
      <c r="E28" s="48"/>
      <c r="F28" s="49" t="s">
        <v>50</v>
      </c>
      <c r="G28" s="48"/>
      <c r="H28" s="48"/>
      <c r="I28" s="48"/>
      <c r="J28" s="48"/>
      <c r="K28" s="48"/>
      <c r="L28" s="327">
        <v>0.21</v>
      </c>
      <c r="M28" s="314"/>
      <c r="N28" s="314"/>
      <c r="O28" s="314"/>
      <c r="P28" s="48"/>
      <c r="Q28" s="48"/>
      <c r="R28" s="48"/>
      <c r="S28" s="48"/>
      <c r="T28" s="48"/>
      <c r="U28" s="48"/>
      <c r="V28" s="48"/>
      <c r="W28" s="313">
        <f>ROUND(BB51,2)</f>
        <v>0</v>
      </c>
      <c r="X28" s="314"/>
      <c r="Y28" s="314"/>
      <c r="Z28" s="314"/>
      <c r="AA28" s="314"/>
      <c r="AB28" s="314"/>
      <c r="AC28" s="314"/>
      <c r="AD28" s="314"/>
      <c r="AE28" s="314"/>
      <c r="AF28" s="48"/>
      <c r="AG28" s="48"/>
      <c r="AH28" s="48"/>
      <c r="AI28" s="48"/>
      <c r="AJ28" s="48"/>
      <c r="AK28" s="313">
        <v>0</v>
      </c>
      <c r="AL28" s="314"/>
      <c r="AM28" s="314"/>
      <c r="AN28" s="314"/>
      <c r="AO28" s="314"/>
      <c r="AP28" s="48"/>
      <c r="AQ28" s="50"/>
      <c r="BE28" s="312"/>
    </row>
    <row r="29" spans="2:57" s="2" customFormat="1" ht="14.45" customHeight="1" hidden="1">
      <c r="B29" s="47"/>
      <c r="C29" s="48"/>
      <c r="D29" s="48"/>
      <c r="E29" s="48"/>
      <c r="F29" s="49" t="s">
        <v>51</v>
      </c>
      <c r="G29" s="48"/>
      <c r="H29" s="48"/>
      <c r="I29" s="48"/>
      <c r="J29" s="48"/>
      <c r="K29" s="48"/>
      <c r="L29" s="327">
        <v>0.15</v>
      </c>
      <c r="M29" s="314"/>
      <c r="N29" s="314"/>
      <c r="O29" s="314"/>
      <c r="P29" s="48"/>
      <c r="Q29" s="48"/>
      <c r="R29" s="48"/>
      <c r="S29" s="48"/>
      <c r="T29" s="48"/>
      <c r="U29" s="48"/>
      <c r="V29" s="48"/>
      <c r="W29" s="313">
        <f>ROUND(BC51,2)</f>
        <v>0</v>
      </c>
      <c r="X29" s="314"/>
      <c r="Y29" s="314"/>
      <c r="Z29" s="314"/>
      <c r="AA29" s="314"/>
      <c r="AB29" s="314"/>
      <c r="AC29" s="314"/>
      <c r="AD29" s="314"/>
      <c r="AE29" s="314"/>
      <c r="AF29" s="48"/>
      <c r="AG29" s="48"/>
      <c r="AH29" s="48"/>
      <c r="AI29" s="48"/>
      <c r="AJ29" s="48"/>
      <c r="AK29" s="313">
        <v>0</v>
      </c>
      <c r="AL29" s="314"/>
      <c r="AM29" s="314"/>
      <c r="AN29" s="314"/>
      <c r="AO29" s="314"/>
      <c r="AP29" s="48"/>
      <c r="AQ29" s="50"/>
      <c r="BE29" s="312"/>
    </row>
    <row r="30" spans="2:57" s="2" customFormat="1" ht="14.45" customHeight="1" hidden="1">
      <c r="B30" s="47"/>
      <c r="C30" s="48"/>
      <c r="D30" s="48"/>
      <c r="E30" s="48"/>
      <c r="F30" s="49" t="s">
        <v>52</v>
      </c>
      <c r="G30" s="48"/>
      <c r="H30" s="48"/>
      <c r="I30" s="48"/>
      <c r="J30" s="48"/>
      <c r="K30" s="48"/>
      <c r="L30" s="327">
        <v>0</v>
      </c>
      <c r="M30" s="314"/>
      <c r="N30" s="314"/>
      <c r="O30" s="314"/>
      <c r="P30" s="48"/>
      <c r="Q30" s="48"/>
      <c r="R30" s="48"/>
      <c r="S30" s="48"/>
      <c r="T30" s="48"/>
      <c r="U30" s="48"/>
      <c r="V30" s="48"/>
      <c r="W30" s="313">
        <f>ROUND(BD51,2)</f>
        <v>0</v>
      </c>
      <c r="X30" s="314"/>
      <c r="Y30" s="314"/>
      <c r="Z30" s="314"/>
      <c r="AA30" s="314"/>
      <c r="AB30" s="314"/>
      <c r="AC30" s="314"/>
      <c r="AD30" s="314"/>
      <c r="AE30" s="314"/>
      <c r="AF30" s="48"/>
      <c r="AG30" s="48"/>
      <c r="AH30" s="48"/>
      <c r="AI30" s="48"/>
      <c r="AJ30" s="48"/>
      <c r="AK30" s="313">
        <v>0</v>
      </c>
      <c r="AL30" s="314"/>
      <c r="AM30" s="314"/>
      <c r="AN30" s="314"/>
      <c r="AO30" s="314"/>
      <c r="AP30" s="48"/>
      <c r="AQ30" s="50"/>
      <c r="BE30" s="312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12"/>
    </row>
    <row r="32" spans="2:57" s="1" customFormat="1" ht="25.9" customHeight="1">
      <c r="B32" s="41"/>
      <c r="C32" s="51"/>
      <c r="D32" s="52" t="s">
        <v>53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54</v>
      </c>
      <c r="U32" s="53"/>
      <c r="V32" s="53"/>
      <c r="W32" s="53"/>
      <c r="X32" s="315" t="s">
        <v>55</v>
      </c>
      <c r="Y32" s="316"/>
      <c r="Z32" s="316"/>
      <c r="AA32" s="316"/>
      <c r="AB32" s="316"/>
      <c r="AC32" s="53"/>
      <c r="AD32" s="53"/>
      <c r="AE32" s="53"/>
      <c r="AF32" s="53"/>
      <c r="AG32" s="53"/>
      <c r="AH32" s="53"/>
      <c r="AI32" s="53"/>
      <c r="AJ32" s="53"/>
      <c r="AK32" s="317">
        <f>SUM(AK23:AK30)</f>
        <v>0</v>
      </c>
      <c r="AL32" s="316"/>
      <c r="AM32" s="316"/>
      <c r="AN32" s="316"/>
      <c r="AO32" s="318"/>
      <c r="AP32" s="51"/>
      <c r="AQ32" s="55"/>
      <c r="BE32" s="312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41"/>
    </row>
    <row r="39" spans="2:44" s="1" customFormat="1" ht="36.95" customHeight="1">
      <c r="B39" s="41"/>
      <c r="C39" s="61" t="s">
        <v>56</v>
      </c>
      <c r="AR39" s="41"/>
    </row>
    <row r="40" spans="2:44" s="1" customFormat="1" ht="6.95" customHeight="1">
      <c r="B40" s="41"/>
      <c r="AR40" s="41"/>
    </row>
    <row r="41" spans="2:44" s="3" customFormat="1" ht="14.45" customHeight="1">
      <c r="B41" s="62"/>
      <c r="C41" s="63" t="s">
        <v>16</v>
      </c>
      <c r="L41" s="3" t="str">
        <f>K5</f>
        <v>18-001</v>
      </c>
      <c r="AR41" s="62"/>
    </row>
    <row r="42" spans="2:44" s="4" customFormat="1" ht="36.95" customHeight="1">
      <c r="B42" s="64"/>
      <c r="C42" s="65" t="s">
        <v>19</v>
      </c>
      <c r="L42" s="345" t="str">
        <f>K6</f>
        <v>Gymnázium a OA Pelhřimov - Oprava dešťové kanalizace</v>
      </c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R42" s="64"/>
    </row>
    <row r="43" spans="2:44" s="1" customFormat="1" ht="6.95" customHeight="1">
      <c r="B43" s="41"/>
      <c r="AR43" s="41"/>
    </row>
    <row r="44" spans="2:44" s="1" customFormat="1" ht="13.5">
      <c r="B44" s="41"/>
      <c r="C44" s="63" t="s">
        <v>24</v>
      </c>
      <c r="L44" s="66" t="str">
        <f>IF(K8="","",K8)</f>
        <v>Pelhřimov</v>
      </c>
      <c r="AI44" s="63" t="s">
        <v>26</v>
      </c>
      <c r="AM44" s="347" t="str">
        <f>IF(AN8="","",AN8)</f>
        <v>22. 6. 2018</v>
      </c>
      <c r="AN44" s="347"/>
      <c r="AR44" s="41"/>
    </row>
    <row r="45" spans="2:44" s="1" customFormat="1" ht="6.95" customHeight="1">
      <c r="B45" s="41"/>
      <c r="AR45" s="41"/>
    </row>
    <row r="46" spans="2:56" s="1" customFormat="1" ht="13.5">
      <c r="B46" s="41"/>
      <c r="C46" s="63" t="s">
        <v>28</v>
      </c>
      <c r="L46" s="3" t="str">
        <f>IF(E11="","",E11)</f>
        <v>Kraj Vysočina</v>
      </c>
      <c r="AI46" s="63" t="s">
        <v>36</v>
      </c>
      <c r="AM46" s="339" t="str">
        <f>IF(E17="","",E17)</f>
        <v>PROJEKT CENTRUM NOVA s.r.o.</v>
      </c>
      <c r="AN46" s="339"/>
      <c r="AO46" s="339"/>
      <c r="AP46" s="339"/>
      <c r="AR46" s="41"/>
      <c r="AS46" s="340" t="s">
        <v>57</v>
      </c>
      <c r="AT46" s="341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3.5">
      <c r="B47" s="41"/>
      <c r="C47" s="63" t="s">
        <v>34</v>
      </c>
      <c r="L47" s="3" t="str">
        <f>IF(E14="Vyplň údaj","",E14)</f>
        <v/>
      </c>
      <c r="AR47" s="41"/>
      <c r="AS47" s="342"/>
      <c r="AT47" s="343"/>
      <c r="AU47" s="42"/>
      <c r="AV47" s="42"/>
      <c r="AW47" s="42"/>
      <c r="AX47" s="42"/>
      <c r="AY47" s="42"/>
      <c r="AZ47" s="42"/>
      <c r="BA47" s="42"/>
      <c r="BB47" s="42"/>
      <c r="BC47" s="42"/>
      <c r="BD47" s="70"/>
    </row>
    <row r="48" spans="2:56" s="1" customFormat="1" ht="10.9" customHeight="1">
      <c r="B48" s="41"/>
      <c r="AR48" s="41"/>
      <c r="AS48" s="342"/>
      <c r="AT48" s="343"/>
      <c r="AU48" s="42"/>
      <c r="AV48" s="42"/>
      <c r="AW48" s="42"/>
      <c r="AX48" s="42"/>
      <c r="AY48" s="42"/>
      <c r="AZ48" s="42"/>
      <c r="BA48" s="42"/>
      <c r="BB48" s="42"/>
      <c r="BC48" s="42"/>
      <c r="BD48" s="70"/>
    </row>
    <row r="49" spans="2:56" s="1" customFormat="1" ht="29.25" customHeight="1">
      <c r="B49" s="41"/>
      <c r="C49" s="336" t="s">
        <v>58</v>
      </c>
      <c r="D49" s="337"/>
      <c r="E49" s="337"/>
      <c r="F49" s="337"/>
      <c r="G49" s="337"/>
      <c r="H49" s="71"/>
      <c r="I49" s="344" t="s">
        <v>59</v>
      </c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48" t="s">
        <v>60</v>
      </c>
      <c r="AH49" s="337"/>
      <c r="AI49" s="337"/>
      <c r="AJ49" s="337"/>
      <c r="AK49" s="337"/>
      <c r="AL49" s="337"/>
      <c r="AM49" s="337"/>
      <c r="AN49" s="344" t="s">
        <v>61</v>
      </c>
      <c r="AO49" s="337"/>
      <c r="AP49" s="337"/>
      <c r="AQ49" s="72" t="s">
        <v>62</v>
      </c>
      <c r="AR49" s="41"/>
      <c r="AS49" s="73" t="s">
        <v>63</v>
      </c>
      <c r="AT49" s="74" t="s">
        <v>64</v>
      </c>
      <c r="AU49" s="74" t="s">
        <v>65</v>
      </c>
      <c r="AV49" s="74" t="s">
        <v>66</v>
      </c>
      <c r="AW49" s="74" t="s">
        <v>67</v>
      </c>
      <c r="AX49" s="74" t="s">
        <v>68</v>
      </c>
      <c r="AY49" s="74" t="s">
        <v>69</v>
      </c>
      <c r="AZ49" s="74" t="s">
        <v>70</v>
      </c>
      <c r="BA49" s="74" t="s">
        <v>71</v>
      </c>
      <c r="BB49" s="74" t="s">
        <v>72</v>
      </c>
      <c r="BC49" s="74" t="s">
        <v>73</v>
      </c>
      <c r="BD49" s="75" t="s">
        <v>74</v>
      </c>
    </row>
    <row r="50" spans="2:56" s="1" customFormat="1" ht="10.9" customHeight="1">
      <c r="B50" s="41"/>
      <c r="AR50" s="41"/>
      <c r="AS50" s="76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9"/>
    </row>
    <row r="51" spans="2:90" s="4" customFormat="1" ht="32.45" customHeight="1">
      <c r="B51" s="64"/>
      <c r="C51" s="77" t="s">
        <v>75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350">
        <f>ROUND(AG52+AG54+AG56+AG58,2)</f>
        <v>0</v>
      </c>
      <c r="AH51" s="350"/>
      <c r="AI51" s="350"/>
      <c r="AJ51" s="350"/>
      <c r="AK51" s="350"/>
      <c r="AL51" s="350"/>
      <c r="AM51" s="350"/>
      <c r="AN51" s="351">
        <f aca="true" t="shared" si="0" ref="AN51:AN59">SUM(AG51,AT51)</f>
        <v>0</v>
      </c>
      <c r="AO51" s="351"/>
      <c r="AP51" s="351"/>
      <c r="AQ51" s="79" t="s">
        <v>5</v>
      </c>
      <c r="AR51" s="64"/>
      <c r="AS51" s="80">
        <f>ROUND(AS52+AS54+AS56+AS58,2)</f>
        <v>0</v>
      </c>
      <c r="AT51" s="81">
        <f aca="true" t="shared" si="1" ref="AT51:AT59">ROUND(SUM(AV51:AW51),2)</f>
        <v>0</v>
      </c>
      <c r="AU51" s="82">
        <f>ROUND(AU52+AU54+AU56+AU58,5)</f>
        <v>0</v>
      </c>
      <c r="AV51" s="81">
        <f>ROUND(AZ51*L26,2)</f>
        <v>0</v>
      </c>
      <c r="AW51" s="81">
        <f>ROUND(BA51*L27,2)</f>
        <v>0</v>
      </c>
      <c r="AX51" s="81">
        <f>ROUND(BB51*L26,2)</f>
        <v>0</v>
      </c>
      <c r="AY51" s="81">
        <f>ROUND(BC51*L27,2)</f>
        <v>0</v>
      </c>
      <c r="AZ51" s="81">
        <f>ROUND(AZ52+AZ54+AZ56+AZ58,2)</f>
        <v>0</v>
      </c>
      <c r="BA51" s="81">
        <f>ROUND(BA52+BA54+BA56+BA58,2)</f>
        <v>0</v>
      </c>
      <c r="BB51" s="81">
        <f>ROUND(BB52+BB54+BB56+BB58,2)</f>
        <v>0</v>
      </c>
      <c r="BC51" s="81">
        <f>ROUND(BC52+BC54+BC56+BC58,2)</f>
        <v>0</v>
      </c>
      <c r="BD51" s="83">
        <f>ROUND(BD52+BD54+BD56+BD58,2)</f>
        <v>0</v>
      </c>
      <c r="BS51" s="65" t="s">
        <v>76</v>
      </c>
      <c r="BT51" s="65" t="s">
        <v>77</v>
      </c>
      <c r="BU51" s="84" t="s">
        <v>78</v>
      </c>
      <c r="BV51" s="65" t="s">
        <v>79</v>
      </c>
      <c r="BW51" s="65" t="s">
        <v>7</v>
      </c>
      <c r="BX51" s="65" t="s">
        <v>80</v>
      </c>
      <c r="CL51" s="65" t="s">
        <v>22</v>
      </c>
    </row>
    <row r="52" spans="2:91" s="5" customFormat="1" ht="16.5" customHeight="1">
      <c r="B52" s="85"/>
      <c r="C52" s="86"/>
      <c r="D52" s="335" t="s">
        <v>81</v>
      </c>
      <c r="E52" s="335"/>
      <c r="F52" s="335"/>
      <c r="G52" s="335"/>
      <c r="H52" s="335"/>
      <c r="I52" s="87"/>
      <c r="J52" s="335" t="s">
        <v>82</v>
      </c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49">
        <f>ROUND(AG53,2)</f>
        <v>0</v>
      </c>
      <c r="AH52" s="326"/>
      <c r="AI52" s="326"/>
      <c r="AJ52" s="326"/>
      <c r="AK52" s="326"/>
      <c r="AL52" s="326"/>
      <c r="AM52" s="326"/>
      <c r="AN52" s="325">
        <f t="shared" si="0"/>
        <v>0</v>
      </c>
      <c r="AO52" s="326"/>
      <c r="AP52" s="326"/>
      <c r="AQ52" s="88" t="s">
        <v>81</v>
      </c>
      <c r="AR52" s="85"/>
      <c r="AS52" s="89">
        <f>ROUND(AS53,2)</f>
        <v>0</v>
      </c>
      <c r="AT52" s="90">
        <f t="shared" si="1"/>
        <v>0</v>
      </c>
      <c r="AU52" s="91">
        <f>ROUND(AU53,5)</f>
        <v>0</v>
      </c>
      <c r="AV52" s="90">
        <f>ROUND(AZ52*L26,2)</f>
        <v>0</v>
      </c>
      <c r="AW52" s="90">
        <f>ROUND(BA52*L27,2)</f>
        <v>0</v>
      </c>
      <c r="AX52" s="90">
        <f>ROUND(BB52*L26,2)</f>
        <v>0</v>
      </c>
      <c r="AY52" s="90">
        <f>ROUND(BC52*L27,2)</f>
        <v>0</v>
      </c>
      <c r="AZ52" s="90">
        <f>ROUND(AZ53,2)</f>
        <v>0</v>
      </c>
      <c r="BA52" s="90">
        <f>ROUND(BA53,2)</f>
        <v>0</v>
      </c>
      <c r="BB52" s="90">
        <f>ROUND(BB53,2)</f>
        <v>0</v>
      </c>
      <c r="BC52" s="90">
        <f>ROUND(BC53,2)</f>
        <v>0</v>
      </c>
      <c r="BD52" s="92">
        <f>ROUND(BD53,2)</f>
        <v>0</v>
      </c>
      <c r="BS52" s="93" t="s">
        <v>76</v>
      </c>
      <c r="BT52" s="93" t="s">
        <v>83</v>
      </c>
      <c r="BU52" s="93" t="s">
        <v>78</v>
      </c>
      <c r="BV52" s="93" t="s">
        <v>79</v>
      </c>
      <c r="BW52" s="93" t="s">
        <v>84</v>
      </c>
      <c r="BX52" s="93" t="s">
        <v>7</v>
      </c>
      <c r="CL52" s="93" t="s">
        <v>5</v>
      </c>
      <c r="CM52" s="93" t="s">
        <v>85</v>
      </c>
    </row>
    <row r="53" spans="1:90" s="6" customFormat="1" ht="16.5" customHeight="1">
      <c r="A53" s="94" t="s">
        <v>86</v>
      </c>
      <c r="B53" s="95"/>
      <c r="C53" s="9"/>
      <c r="D53" s="9"/>
      <c r="E53" s="338" t="s">
        <v>81</v>
      </c>
      <c r="F53" s="338"/>
      <c r="G53" s="338"/>
      <c r="H53" s="338"/>
      <c r="I53" s="338"/>
      <c r="J53" s="9"/>
      <c r="K53" s="338" t="s">
        <v>82</v>
      </c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23">
        <f>'VON - Vedlejší a ostatní ...'!J29</f>
        <v>0</v>
      </c>
      <c r="AH53" s="324"/>
      <c r="AI53" s="324"/>
      <c r="AJ53" s="324"/>
      <c r="AK53" s="324"/>
      <c r="AL53" s="324"/>
      <c r="AM53" s="324"/>
      <c r="AN53" s="323">
        <f t="shared" si="0"/>
        <v>0</v>
      </c>
      <c r="AO53" s="324"/>
      <c r="AP53" s="324"/>
      <c r="AQ53" s="96" t="s">
        <v>87</v>
      </c>
      <c r="AR53" s="95"/>
      <c r="AS53" s="97">
        <v>0</v>
      </c>
      <c r="AT53" s="98">
        <f t="shared" si="1"/>
        <v>0</v>
      </c>
      <c r="AU53" s="99">
        <f>'VON - Vedlejší a ostatní ...'!P84</f>
        <v>0</v>
      </c>
      <c r="AV53" s="98">
        <f>'VON - Vedlejší a ostatní ...'!J32</f>
        <v>0</v>
      </c>
      <c r="AW53" s="98">
        <f>'VON - Vedlejší a ostatní ...'!J33</f>
        <v>0</v>
      </c>
      <c r="AX53" s="98">
        <f>'VON - Vedlejší a ostatní ...'!J34</f>
        <v>0</v>
      </c>
      <c r="AY53" s="98">
        <f>'VON - Vedlejší a ostatní ...'!J35</f>
        <v>0</v>
      </c>
      <c r="AZ53" s="98">
        <f>'VON - Vedlejší a ostatní ...'!F32</f>
        <v>0</v>
      </c>
      <c r="BA53" s="98">
        <f>'VON - Vedlejší a ostatní ...'!F33</f>
        <v>0</v>
      </c>
      <c r="BB53" s="98">
        <f>'VON - Vedlejší a ostatní ...'!F34</f>
        <v>0</v>
      </c>
      <c r="BC53" s="98">
        <f>'VON - Vedlejší a ostatní ...'!F35</f>
        <v>0</v>
      </c>
      <c r="BD53" s="100">
        <f>'VON - Vedlejší a ostatní ...'!F36</f>
        <v>0</v>
      </c>
      <c r="BT53" s="101" t="s">
        <v>85</v>
      </c>
      <c r="BV53" s="101" t="s">
        <v>79</v>
      </c>
      <c r="BW53" s="101" t="s">
        <v>88</v>
      </c>
      <c r="BX53" s="101" t="s">
        <v>84</v>
      </c>
      <c r="CL53" s="101" t="s">
        <v>22</v>
      </c>
    </row>
    <row r="54" spans="2:91" s="5" customFormat="1" ht="16.5" customHeight="1">
      <c r="B54" s="85"/>
      <c r="C54" s="86"/>
      <c r="D54" s="335" t="s">
        <v>89</v>
      </c>
      <c r="E54" s="335"/>
      <c r="F54" s="335"/>
      <c r="G54" s="335"/>
      <c r="H54" s="335"/>
      <c r="I54" s="87"/>
      <c r="J54" s="335" t="s">
        <v>90</v>
      </c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49">
        <f>ROUND(AG55,2)</f>
        <v>0</v>
      </c>
      <c r="AH54" s="326"/>
      <c r="AI54" s="326"/>
      <c r="AJ54" s="326"/>
      <c r="AK54" s="326"/>
      <c r="AL54" s="326"/>
      <c r="AM54" s="326"/>
      <c r="AN54" s="325">
        <f t="shared" si="0"/>
        <v>0</v>
      </c>
      <c r="AO54" s="326"/>
      <c r="AP54" s="326"/>
      <c r="AQ54" s="88" t="s">
        <v>91</v>
      </c>
      <c r="AR54" s="85"/>
      <c r="AS54" s="89">
        <f>ROUND(AS55,2)</f>
        <v>0</v>
      </c>
      <c r="AT54" s="90">
        <f t="shared" si="1"/>
        <v>0</v>
      </c>
      <c r="AU54" s="91">
        <f>ROUND(AU55,5)</f>
        <v>0</v>
      </c>
      <c r="AV54" s="90">
        <f>ROUND(AZ54*L26,2)</f>
        <v>0</v>
      </c>
      <c r="AW54" s="90">
        <f>ROUND(BA54*L27,2)</f>
        <v>0</v>
      </c>
      <c r="AX54" s="90">
        <f>ROUND(BB54*L26,2)</f>
        <v>0</v>
      </c>
      <c r="AY54" s="90">
        <f>ROUND(BC54*L27,2)</f>
        <v>0</v>
      </c>
      <c r="AZ54" s="90">
        <f>ROUND(AZ55,2)</f>
        <v>0</v>
      </c>
      <c r="BA54" s="90">
        <f>ROUND(BA55,2)</f>
        <v>0</v>
      </c>
      <c r="BB54" s="90">
        <f>ROUND(BB55,2)</f>
        <v>0</v>
      </c>
      <c r="BC54" s="90">
        <f>ROUND(BC55,2)</f>
        <v>0</v>
      </c>
      <c r="BD54" s="92">
        <f>ROUND(BD55,2)</f>
        <v>0</v>
      </c>
      <c r="BS54" s="93" t="s">
        <v>76</v>
      </c>
      <c r="BT54" s="93" t="s">
        <v>83</v>
      </c>
      <c r="BU54" s="93" t="s">
        <v>78</v>
      </c>
      <c r="BV54" s="93" t="s">
        <v>79</v>
      </c>
      <c r="BW54" s="93" t="s">
        <v>92</v>
      </c>
      <c r="BX54" s="93" t="s">
        <v>7</v>
      </c>
      <c r="CL54" s="93" t="s">
        <v>5</v>
      </c>
      <c r="CM54" s="93" t="s">
        <v>85</v>
      </c>
    </row>
    <row r="55" spans="1:90" s="6" customFormat="1" ht="16.5" customHeight="1">
      <c r="A55" s="94" t="s">
        <v>86</v>
      </c>
      <c r="B55" s="95"/>
      <c r="C55" s="9"/>
      <c r="D55" s="9"/>
      <c r="E55" s="338" t="s">
        <v>93</v>
      </c>
      <c r="F55" s="338"/>
      <c r="G55" s="338"/>
      <c r="H55" s="338"/>
      <c r="I55" s="338"/>
      <c r="J55" s="9"/>
      <c r="K55" s="338" t="s">
        <v>94</v>
      </c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8"/>
      <c r="AE55" s="338"/>
      <c r="AF55" s="338"/>
      <c r="AG55" s="323">
        <f>'01-1 - Architektonicko-st...'!J29</f>
        <v>0</v>
      </c>
      <c r="AH55" s="324"/>
      <c r="AI55" s="324"/>
      <c r="AJ55" s="324"/>
      <c r="AK55" s="324"/>
      <c r="AL55" s="324"/>
      <c r="AM55" s="324"/>
      <c r="AN55" s="323">
        <f t="shared" si="0"/>
        <v>0</v>
      </c>
      <c r="AO55" s="324"/>
      <c r="AP55" s="324"/>
      <c r="AQ55" s="96" t="s">
        <v>87</v>
      </c>
      <c r="AR55" s="95"/>
      <c r="AS55" s="97">
        <v>0</v>
      </c>
      <c r="AT55" s="98">
        <f t="shared" si="1"/>
        <v>0</v>
      </c>
      <c r="AU55" s="99">
        <f>'01-1 - Architektonicko-st...'!P94</f>
        <v>0</v>
      </c>
      <c r="AV55" s="98">
        <f>'01-1 - Architektonicko-st...'!J32</f>
        <v>0</v>
      </c>
      <c r="AW55" s="98">
        <f>'01-1 - Architektonicko-st...'!J33</f>
        <v>0</v>
      </c>
      <c r="AX55" s="98">
        <f>'01-1 - Architektonicko-st...'!J34</f>
        <v>0</v>
      </c>
      <c r="AY55" s="98">
        <f>'01-1 - Architektonicko-st...'!J35</f>
        <v>0</v>
      </c>
      <c r="AZ55" s="98">
        <f>'01-1 - Architektonicko-st...'!F32</f>
        <v>0</v>
      </c>
      <c r="BA55" s="98">
        <f>'01-1 - Architektonicko-st...'!F33</f>
        <v>0</v>
      </c>
      <c r="BB55" s="98">
        <f>'01-1 - Architektonicko-st...'!F34</f>
        <v>0</v>
      </c>
      <c r="BC55" s="98">
        <f>'01-1 - Architektonicko-st...'!F35</f>
        <v>0</v>
      </c>
      <c r="BD55" s="100">
        <f>'01-1 - Architektonicko-st...'!F36</f>
        <v>0</v>
      </c>
      <c r="BT55" s="101" t="s">
        <v>85</v>
      </c>
      <c r="BV55" s="101" t="s">
        <v>79</v>
      </c>
      <c r="BW55" s="101" t="s">
        <v>95</v>
      </c>
      <c r="BX55" s="101" t="s">
        <v>92</v>
      </c>
      <c r="CL55" s="101" t="s">
        <v>22</v>
      </c>
    </row>
    <row r="56" spans="2:91" s="5" customFormat="1" ht="16.5" customHeight="1">
      <c r="B56" s="85"/>
      <c r="C56" s="86"/>
      <c r="D56" s="335" t="s">
        <v>96</v>
      </c>
      <c r="E56" s="335"/>
      <c r="F56" s="335"/>
      <c r="G56" s="335"/>
      <c r="H56" s="335"/>
      <c r="I56" s="87"/>
      <c r="J56" s="335" t="s">
        <v>97</v>
      </c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49">
        <f>ROUND(AG57,2)</f>
        <v>0</v>
      </c>
      <c r="AH56" s="326"/>
      <c r="AI56" s="326"/>
      <c r="AJ56" s="326"/>
      <c r="AK56" s="326"/>
      <c r="AL56" s="326"/>
      <c r="AM56" s="326"/>
      <c r="AN56" s="325">
        <f t="shared" si="0"/>
        <v>0</v>
      </c>
      <c r="AO56" s="326"/>
      <c r="AP56" s="326"/>
      <c r="AQ56" s="88" t="s">
        <v>91</v>
      </c>
      <c r="AR56" s="85"/>
      <c r="AS56" s="89">
        <f>ROUND(AS57,2)</f>
        <v>0</v>
      </c>
      <c r="AT56" s="90">
        <f t="shared" si="1"/>
        <v>0</v>
      </c>
      <c r="AU56" s="91">
        <f>ROUND(AU57,5)</f>
        <v>0</v>
      </c>
      <c r="AV56" s="90">
        <f>ROUND(AZ56*L26,2)</f>
        <v>0</v>
      </c>
      <c r="AW56" s="90">
        <f>ROUND(BA56*L27,2)</f>
        <v>0</v>
      </c>
      <c r="AX56" s="90">
        <f>ROUND(BB56*L26,2)</f>
        <v>0</v>
      </c>
      <c r="AY56" s="90">
        <f>ROUND(BC56*L27,2)</f>
        <v>0</v>
      </c>
      <c r="AZ56" s="90">
        <f>ROUND(AZ57,2)</f>
        <v>0</v>
      </c>
      <c r="BA56" s="90">
        <f>ROUND(BA57,2)</f>
        <v>0</v>
      </c>
      <c r="BB56" s="90">
        <f>ROUND(BB57,2)</f>
        <v>0</v>
      </c>
      <c r="BC56" s="90">
        <f>ROUND(BC57,2)</f>
        <v>0</v>
      </c>
      <c r="BD56" s="92">
        <f>ROUND(BD57,2)</f>
        <v>0</v>
      </c>
      <c r="BS56" s="93" t="s">
        <v>76</v>
      </c>
      <c r="BT56" s="93" t="s">
        <v>83</v>
      </c>
      <c r="BU56" s="93" t="s">
        <v>78</v>
      </c>
      <c r="BV56" s="93" t="s">
        <v>79</v>
      </c>
      <c r="BW56" s="93" t="s">
        <v>98</v>
      </c>
      <c r="BX56" s="93" t="s">
        <v>7</v>
      </c>
      <c r="CL56" s="93" t="s">
        <v>5</v>
      </c>
      <c r="CM56" s="93" t="s">
        <v>85</v>
      </c>
    </row>
    <row r="57" spans="1:90" s="6" customFormat="1" ht="16.5" customHeight="1">
      <c r="A57" s="94" t="s">
        <v>86</v>
      </c>
      <c r="B57" s="95"/>
      <c r="C57" s="9"/>
      <c r="D57" s="9"/>
      <c r="E57" s="338" t="s">
        <v>99</v>
      </c>
      <c r="F57" s="338"/>
      <c r="G57" s="338"/>
      <c r="H57" s="338"/>
      <c r="I57" s="338"/>
      <c r="J57" s="9"/>
      <c r="K57" s="338" t="s">
        <v>94</v>
      </c>
      <c r="L57" s="338"/>
      <c r="M57" s="338"/>
      <c r="N57" s="338"/>
      <c r="O57" s="338"/>
      <c r="P57" s="338"/>
      <c r="Q57" s="338"/>
      <c r="R57" s="338"/>
      <c r="S57" s="338"/>
      <c r="T57" s="338"/>
      <c r="U57" s="338"/>
      <c r="V57" s="338"/>
      <c r="W57" s="338"/>
      <c r="X57" s="338"/>
      <c r="Y57" s="338"/>
      <c r="Z57" s="338"/>
      <c r="AA57" s="338"/>
      <c r="AB57" s="338"/>
      <c r="AC57" s="338"/>
      <c r="AD57" s="338"/>
      <c r="AE57" s="338"/>
      <c r="AF57" s="338"/>
      <c r="AG57" s="323">
        <f>'02-1 - Architektonicko-st...'!J29</f>
        <v>0</v>
      </c>
      <c r="AH57" s="324"/>
      <c r="AI57" s="324"/>
      <c r="AJ57" s="324"/>
      <c r="AK57" s="324"/>
      <c r="AL57" s="324"/>
      <c r="AM57" s="324"/>
      <c r="AN57" s="323">
        <f t="shared" si="0"/>
        <v>0</v>
      </c>
      <c r="AO57" s="324"/>
      <c r="AP57" s="324"/>
      <c r="AQ57" s="96" t="s">
        <v>87</v>
      </c>
      <c r="AR57" s="95"/>
      <c r="AS57" s="97">
        <v>0</v>
      </c>
      <c r="AT57" s="98">
        <f t="shared" si="1"/>
        <v>0</v>
      </c>
      <c r="AU57" s="99">
        <f>'02-1 - Architektonicko-st...'!P97</f>
        <v>0</v>
      </c>
      <c r="AV57" s="98">
        <f>'02-1 - Architektonicko-st...'!J32</f>
        <v>0</v>
      </c>
      <c r="AW57" s="98">
        <f>'02-1 - Architektonicko-st...'!J33</f>
        <v>0</v>
      </c>
      <c r="AX57" s="98">
        <f>'02-1 - Architektonicko-st...'!J34</f>
        <v>0</v>
      </c>
      <c r="AY57" s="98">
        <f>'02-1 - Architektonicko-st...'!J35</f>
        <v>0</v>
      </c>
      <c r="AZ57" s="98">
        <f>'02-1 - Architektonicko-st...'!F32</f>
        <v>0</v>
      </c>
      <c r="BA57" s="98">
        <f>'02-1 - Architektonicko-st...'!F33</f>
        <v>0</v>
      </c>
      <c r="BB57" s="98">
        <f>'02-1 - Architektonicko-st...'!F34</f>
        <v>0</v>
      </c>
      <c r="BC57" s="98">
        <f>'02-1 - Architektonicko-st...'!F35</f>
        <v>0</v>
      </c>
      <c r="BD57" s="100">
        <f>'02-1 - Architektonicko-st...'!F36</f>
        <v>0</v>
      </c>
      <c r="BT57" s="101" t="s">
        <v>85</v>
      </c>
      <c r="BV57" s="101" t="s">
        <v>79</v>
      </c>
      <c r="BW57" s="101" t="s">
        <v>100</v>
      </c>
      <c r="BX57" s="101" t="s">
        <v>98</v>
      </c>
      <c r="CL57" s="101" t="s">
        <v>22</v>
      </c>
    </row>
    <row r="58" spans="2:91" s="5" customFormat="1" ht="16.5" customHeight="1">
      <c r="B58" s="85"/>
      <c r="C58" s="86"/>
      <c r="D58" s="335" t="s">
        <v>101</v>
      </c>
      <c r="E58" s="335"/>
      <c r="F58" s="335"/>
      <c r="G58" s="335"/>
      <c r="H58" s="335"/>
      <c r="I58" s="87"/>
      <c r="J58" s="335" t="s">
        <v>102</v>
      </c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49">
        <f>ROUND(AG59,2)</f>
        <v>0</v>
      </c>
      <c r="AH58" s="326"/>
      <c r="AI58" s="326"/>
      <c r="AJ58" s="326"/>
      <c r="AK58" s="326"/>
      <c r="AL58" s="326"/>
      <c r="AM58" s="326"/>
      <c r="AN58" s="325">
        <f t="shared" si="0"/>
        <v>0</v>
      </c>
      <c r="AO58" s="326"/>
      <c r="AP58" s="326"/>
      <c r="AQ58" s="88" t="s">
        <v>91</v>
      </c>
      <c r="AR58" s="85"/>
      <c r="AS58" s="89">
        <f>ROUND(AS59,2)</f>
        <v>0</v>
      </c>
      <c r="AT58" s="90">
        <f t="shared" si="1"/>
        <v>0</v>
      </c>
      <c r="AU58" s="91">
        <f>ROUND(AU59,5)</f>
        <v>0</v>
      </c>
      <c r="AV58" s="90">
        <f>ROUND(AZ58*L26,2)</f>
        <v>0</v>
      </c>
      <c r="AW58" s="90">
        <f>ROUND(BA58*L27,2)</f>
        <v>0</v>
      </c>
      <c r="AX58" s="90">
        <f>ROUND(BB58*L26,2)</f>
        <v>0</v>
      </c>
      <c r="AY58" s="90">
        <f>ROUND(BC58*L27,2)</f>
        <v>0</v>
      </c>
      <c r="AZ58" s="90">
        <f>ROUND(AZ59,2)</f>
        <v>0</v>
      </c>
      <c r="BA58" s="90">
        <f>ROUND(BA59,2)</f>
        <v>0</v>
      </c>
      <c r="BB58" s="90">
        <f>ROUND(BB59,2)</f>
        <v>0</v>
      </c>
      <c r="BC58" s="90">
        <f>ROUND(BC59,2)</f>
        <v>0</v>
      </c>
      <c r="BD58" s="92">
        <f>ROUND(BD59,2)</f>
        <v>0</v>
      </c>
      <c r="BS58" s="93" t="s">
        <v>76</v>
      </c>
      <c r="BT58" s="93" t="s">
        <v>83</v>
      </c>
      <c r="BU58" s="93" t="s">
        <v>78</v>
      </c>
      <c r="BV58" s="93" t="s">
        <v>79</v>
      </c>
      <c r="BW58" s="93" t="s">
        <v>103</v>
      </c>
      <c r="BX58" s="93" t="s">
        <v>7</v>
      </c>
      <c r="CL58" s="93" t="s">
        <v>5</v>
      </c>
      <c r="CM58" s="93" t="s">
        <v>85</v>
      </c>
    </row>
    <row r="59" spans="1:90" s="6" customFormat="1" ht="16.5" customHeight="1">
      <c r="A59" s="94" t="s">
        <v>86</v>
      </c>
      <c r="B59" s="95"/>
      <c r="C59" s="9"/>
      <c r="D59" s="9"/>
      <c r="E59" s="338" t="s">
        <v>104</v>
      </c>
      <c r="F59" s="338"/>
      <c r="G59" s="338"/>
      <c r="H59" s="338"/>
      <c r="I59" s="338"/>
      <c r="J59" s="9"/>
      <c r="K59" s="338" t="s">
        <v>94</v>
      </c>
      <c r="L59" s="338"/>
      <c r="M59" s="338"/>
      <c r="N59" s="338"/>
      <c r="O59" s="338"/>
      <c r="P59" s="338"/>
      <c r="Q59" s="338"/>
      <c r="R59" s="338"/>
      <c r="S59" s="338"/>
      <c r="T59" s="338"/>
      <c r="U59" s="338"/>
      <c r="V59" s="338"/>
      <c r="W59" s="338"/>
      <c r="X59" s="338"/>
      <c r="Y59" s="338"/>
      <c r="Z59" s="338"/>
      <c r="AA59" s="338"/>
      <c r="AB59" s="338"/>
      <c r="AC59" s="338"/>
      <c r="AD59" s="338"/>
      <c r="AE59" s="338"/>
      <c r="AF59" s="338"/>
      <c r="AG59" s="323">
        <f>'03-1 - Architektonicko-st...'!J29</f>
        <v>0</v>
      </c>
      <c r="AH59" s="324"/>
      <c r="AI59" s="324"/>
      <c r="AJ59" s="324"/>
      <c r="AK59" s="324"/>
      <c r="AL59" s="324"/>
      <c r="AM59" s="324"/>
      <c r="AN59" s="323">
        <f t="shared" si="0"/>
        <v>0</v>
      </c>
      <c r="AO59" s="324"/>
      <c r="AP59" s="324"/>
      <c r="AQ59" s="96" t="s">
        <v>87</v>
      </c>
      <c r="AR59" s="95"/>
      <c r="AS59" s="102">
        <v>0</v>
      </c>
      <c r="AT59" s="103">
        <f t="shared" si="1"/>
        <v>0</v>
      </c>
      <c r="AU59" s="104">
        <f>'03-1 - Architektonicko-st...'!P89</f>
        <v>0</v>
      </c>
      <c r="AV59" s="103">
        <f>'03-1 - Architektonicko-st...'!J32</f>
        <v>0</v>
      </c>
      <c r="AW59" s="103">
        <f>'03-1 - Architektonicko-st...'!J33</f>
        <v>0</v>
      </c>
      <c r="AX59" s="103">
        <f>'03-1 - Architektonicko-st...'!J34</f>
        <v>0</v>
      </c>
      <c r="AY59" s="103">
        <f>'03-1 - Architektonicko-st...'!J35</f>
        <v>0</v>
      </c>
      <c r="AZ59" s="103">
        <f>'03-1 - Architektonicko-st...'!F32</f>
        <v>0</v>
      </c>
      <c r="BA59" s="103">
        <f>'03-1 - Architektonicko-st...'!F33</f>
        <v>0</v>
      </c>
      <c r="BB59" s="103">
        <f>'03-1 - Architektonicko-st...'!F34</f>
        <v>0</v>
      </c>
      <c r="BC59" s="103">
        <f>'03-1 - Architektonicko-st...'!F35</f>
        <v>0</v>
      </c>
      <c r="BD59" s="105">
        <f>'03-1 - Architektonicko-st...'!F36</f>
        <v>0</v>
      </c>
      <c r="BT59" s="101" t="s">
        <v>85</v>
      </c>
      <c r="BV59" s="101" t="s">
        <v>79</v>
      </c>
      <c r="BW59" s="101" t="s">
        <v>105</v>
      </c>
      <c r="BX59" s="101" t="s">
        <v>103</v>
      </c>
      <c r="CL59" s="101" t="s">
        <v>106</v>
      </c>
    </row>
    <row r="60" spans="2:44" s="1" customFormat="1" ht="30" customHeight="1">
      <c r="B60" s="41"/>
      <c r="AR60" s="41"/>
    </row>
    <row r="61" spans="2:44" s="1" customFormat="1" ht="6.95" customHeight="1"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41"/>
    </row>
  </sheetData>
  <mergeCells count="69">
    <mergeCell ref="AG58:AM58"/>
    <mergeCell ref="AG59:AM59"/>
    <mergeCell ref="AG51:AM51"/>
    <mergeCell ref="AN51:AP51"/>
    <mergeCell ref="AG53:AM53"/>
    <mergeCell ref="AG54:AM54"/>
    <mergeCell ref="AG55:AM55"/>
    <mergeCell ref="AG56:AM56"/>
    <mergeCell ref="AG57:AM57"/>
    <mergeCell ref="E59:I59"/>
    <mergeCell ref="AM46:AP46"/>
    <mergeCell ref="AS46:AT48"/>
    <mergeCell ref="AN49:AP49"/>
    <mergeCell ref="L42:AO42"/>
    <mergeCell ref="AM44:AN44"/>
    <mergeCell ref="I49:AF49"/>
    <mergeCell ref="AG49:AM49"/>
    <mergeCell ref="K53:AF53"/>
    <mergeCell ref="J54:AF54"/>
    <mergeCell ref="K55:AF55"/>
    <mergeCell ref="J56:AF56"/>
    <mergeCell ref="K57:AF57"/>
    <mergeCell ref="J58:AF58"/>
    <mergeCell ref="K59:AF59"/>
    <mergeCell ref="AN53:AP53"/>
    <mergeCell ref="D58:H58"/>
    <mergeCell ref="C49:G49"/>
    <mergeCell ref="D52:H52"/>
    <mergeCell ref="E53:I53"/>
    <mergeCell ref="D54:H54"/>
    <mergeCell ref="E55:I55"/>
    <mergeCell ref="D56:H56"/>
    <mergeCell ref="E57:I57"/>
    <mergeCell ref="L30:O30"/>
    <mergeCell ref="AK30:AO30"/>
    <mergeCell ref="K6:AO6"/>
    <mergeCell ref="J52:AF52"/>
    <mergeCell ref="W29:AE29"/>
    <mergeCell ref="AK29:AO29"/>
    <mergeCell ref="AN52:AP52"/>
    <mergeCell ref="AG52:AM52"/>
    <mergeCell ref="L26:O26"/>
    <mergeCell ref="W26:AE26"/>
    <mergeCell ref="AK26:AO26"/>
    <mergeCell ref="L27:O27"/>
    <mergeCell ref="W27:AE27"/>
    <mergeCell ref="AK27:AO27"/>
    <mergeCell ref="AN59:AP59"/>
    <mergeCell ref="AN57:AP57"/>
    <mergeCell ref="AN54:AP54"/>
    <mergeCell ref="AN55:AP55"/>
    <mergeCell ref="AN56:AP56"/>
    <mergeCell ref="AN58:AP58"/>
    <mergeCell ref="BE5:BE32"/>
    <mergeCell ref="W30:AE30"/>
    <mergeCell ref="X32:AB32"/>
    <mergeCell ref="AK32:AO32"/>
    <mergeCell ref="AR2:BE2"/>
    <mergeCell ref="K5:AO5"/>
    <mergeCell ref="W28:AE28"/>
    <mergeCell ref="AK28:AO28"/>
    <mergeCell ref="L29:O29"/>
    <mergeCell ref="L28:O28"/>
    <mergeCell ref="E14:AJ14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3" location="'VON - Vedlejší a ostatní ...'!C2" display="/"/>
    <hyperlink ref="A55" location="'01-1 - Architektonicko-st...'!C2" display="/"/>
    <hyperlink ref="A57" location="'02-1 - Architektonicko-st...'!C2" display="/"/>
    <hyperlink ref="A59" location="'03-1 - Architektonicko-st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107</v>
      </c>
      <c r="G1" s="360" t="s">
        <v>108</v>
      </c>
      <c r="H1" s="360"/>
      <c r="I1" s="110"/>
      <c r="J1" s="109" t="s">
        <v>109</v>
      </c>
      <c r="K1" s="108" t="s">
        <v>110</v>
      </c>
      <c r="L1" s="109" t="s">
        <v>111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19" t="s">
        <v>8</v>
      </c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24" t="s">
        <v>88</v>
      </c>
    </row>
    <row r="3" spans="2:46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85</v>
      </c>
    </row>
    <row r="4" spans="2:46" ht="36.95" customHeight="1">
      <c r="B4" s="28"/>
      <c r="C4" s="29"/>
      <c r="D4" s="30" t="s">
        <v>112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2:11" ht="13.5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2:11" ht="16.5" customHeight="1">
      <c r="B7" s="28"/>
      <c r="C7" s="29"/>
      <c r="D7" s="29"/>
      <c r="E7" s="352" t="str">
        <f>'Rekapitulace stavby'!K6</f>
        <v>Gymnázium a OA Pelhřimov - Oprava dešťové kanalizace</v>
      </c>
      <c r="F7" s="353"/>
      <c r="G7" s="353"/>
      <c r="H7" s="353"/>
      <c r="I7" s="112"/>
      <c r="J7" s="29"/>
      <c r="K7" s="31"/>
    </row>
    <row r="8" spans="2:11" ht="13.5">
      <c r="B8" s="28"/>
      <c r="C8" s="29"/>
      <c r="D8" s="37" t="s">
        <v>113</v>
      </c>
      <c r="E8" s="29"/>
      <c r="F8" s="29"/>
      <c r="G8" s="29"/>
      <c r="H8" s="29"/>
      <c r="I8" s="112"/>
      <c r="J8" s="29"/>
      <c r="K8" s="31"/>
    </row>
    <row r="9" spans="2:11" s="1" customFormat="1" ht="16.5" customHeight="1">
      <c r="B9" s="41"/>
      <c r="C9" s="42"/>
      <c r="D9" s="42"/>
      <c r="E9" s="352" t="s">
        <v>114</v>
      </c>
      <c r="F9" s="354"/>
      <c r="G9" s="354"/>
      <c r="H9" s="354"/>
      <c r="I9" s="113"/>
      <c r="J9" s="42"/>
      <c r="K9" s="45"/>
    </row>
    <row r="10" spans="2:11" s="1" customFormat="1" ht="13.5">
      <c r="B10" s="41"/>
      <c r="C10" s="42"/>
      <c r="D10" s="37" t="s">
        <v>115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355" t="s">
        <v>114</v>
      </c>
      <c r="F11" s="354"/>
      <c r="G11" s="354"/>
      <c r="H11" s="354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14" t="s">
        <v>23</v>
      </c>
      <c r="J13" s="35" t="s">
        <v>5</v>
      </c>
      <c r="K13" s="45"/>
    </row>
    <row r="14" spans="2:11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14" t="s">
        <v>26</v>
      </c>
      <c r="J14" s="115" t="str">
        <f>'Rekapitulace stavby'!AN8</f>
        <v>22. 6. 2018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14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14" t="s">
        <v>32</v>
      </c>
      <c r="J17" s="35" t="s">
        <v>33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7" t="s">
        <v>34</v>
      </c>
      <c r="E19" s="42"/>
      <c r="F19" s="42"/>
      <c r="G19" s="42"/>
      <c r="H19" s="42"/>
      <c r="I19" s="114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7" t="s">
        <v>36</v>
      </c>
      <c r="E22" s="42"/>
      <c r="F22" s="42"/>
      <c r="G22" s="42"/>
      <c r="H22" s="42"/>
      <c r="I22" s="114" t="s">
        <v>29</v>
      </c>
      <c r="J22" s="35" t="s">
        <v>37</v>
      </c>
      <c r="K22" s="45"/>
    </row>
    <row r="23" spans="2:11" s="1" customFormat="1" ht="18" customHeight="1">
      <c r="B23" s="41"/>
      <c r="C23" s="42"/>
      <c r="D23" s="42"/>
      <c r="E23" s="35" t="s">
        <v>38</v>
      </c>
      <c r="F23" s="42"/>
      <c r="G23" s="42"/>
      <c r="H23" s="42"/>
      <c r="I23" s="114" t="s">
        <v>32</v>
      </c>
      <c r="J23" s="35" t="s">
        <v>39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7" t="s">
        <v>41</v>
      </c>
      <c r="E25" s="42"/>
      <c r="F25" s="42"/>
      <c r="G25" s="42"/>
      <c r="H25" s="42"/>
      <c r="I25" s="113"/>
      <c r="J25" s="42"/>
      <c r="K25" s="45"/>
    </row>
    <row r="26" spans="2:11" s="7" customFormat="1" ht="213.75" customHeight="1">
      <c r="B26" s="116"/>
      <c r="C26" s="117"/>
      <c r="D26" s="117"/>
      <c r="E26" s="330" t="s">
        <v>116</v>
      </c>
      <c r="F26" s="330"/>
      <c r="G26" s="330"/>
      <c r="H26" s="330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43</v>
      </c>
      <c r="E29" s="42"/>
      <c r="F29" s="42"/>
      <c r="G29" s="42"/>
      <c r="H29" s="42"/>
      <c r="I29" s="113"/>
      <c r="J29" s="123">
        <f>ROUND(J84,2)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24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25">
        <f>ROUND(SUM(BE84:BE100),2)</f>
        <v>0</v>
      </c>
      <c r="G32" s="42"/>
      <c r="H32" s="42"/>
      <c r="I32" s="126">
        <v>0.21</v>
      </c>
      <c r="J32" s="125">
        <f>ROUND(ROUND((SUM(BE84:BE100)),2)*I32,2)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25">
        <f>ROUND(SUM(BF84:BF100),2)</f>
        <v>0</v>
      </c>
      <c r="G33" s="42"/>
      <c r="H33" s="42"/>
      <c r="I33" s="126">
        <v>0.15</v>
      </c>
      <c r="J33" s="125">
        <f>ROUND(ROUND((SUM(BF84:BF100)),2)*I33,2)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25">
        <f>ROUND(SUM(BG84:BG100),2)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25">
        <f>ROUND(SUM(BH84:BH100),2)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25">
        <f>ROUND(SUM(BI84:BI100),2)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53</v>
      </c>
      <c r="E38" s="71"/>
      <c r="F38" s="71"/>
      <c r="G38" s="129" t="s">
        <v>54</v>
      </c>
      <c r="H38" s="130" t="s">
        <v>55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0" t="s">
        <v>117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>
      <c r="B47" s="41"/>
      <c r="C47" s="42"/>
      <c r="D47" s="42"/>
      <c r="E47" s="352" t="str">
        <f>E7</f>
        <v>Gymnázium a OA Pelhřimov - Oprava dešťové kanalizace</v>
      </c>
      <c r="F47" s="353"/>
      <c r="G47" s="353"/>
      <c r="H47" s="353"/>
      <c r="I47" s="113"/>
      <c r="J47" s="42"/>
      <c r="K47" s="45"/>
    </row>
    <row r="48" spans="2:11" ht="13.5">
      <c r="B48" s="28"/>
      <c r="C48" s="37" t="s">
        <v>113</v>
      </c>
      <c r="D48" s="29"/>
      <c r="E48" s="29"/>
      <c r="F48" s="29"/>
      <c r="G48" s="29"/>
      <c r="H48" s="29"/>
      <c r="I48" s="112"/>
      <c r="J48" s="29"/>
      <c r="K48" s="31"/>
    </row>
    <row r="49" spans="2:11" s="1" customFormat="1" ht="16.5" customHeight="1">
      <c r="B49" s="41"/>
      <c r="C49" s="42"/>
      <c r="D49" s="42"/>
      <c r="E49" s="352" t="s">
        <v>114</v>
      </c>
      <c r="F49" s="354"/>
      <c r="G49" s="354"/>
      <c r="H49" s="354"/>
      <c r="I49" s="113"/>
      <c r="J49" s="42"/>
      <c r="K49" s="45"/>
    </row>
    <row r="50" spans="2:11" s="1" customFormat="1" ht="14.45" customHeight="1">
      <c r="B50" s="41"/>
      <c r="C50" s="37" t="s">
        <v>115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17.25" customHeight="1">
      <c r="B51" s="41"/>
      <c r="C51" s="42"/>
      <c r="D51" s="42"/>
      <c r="E51" s="355" t="str">
        <f>E11</f>
        <v>VON - Vedlejší a ostatní náklady</v>
      </c>
      <c r="F51" s="354"/>
      <c r="G51" s="354"/>
      <c r="H51" s="354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Pelhřimov</v>
      </c>
      <c r="G53" s="42"/>
      <c r="H53" s="42"/>
      <c r="I53" s="114" t="s">
        <v>26</v>
      </c>
      <c r="J53" s="115" t="str">
        <f>IF(J14="","",J14)</f>
        <v>22. 6. 2018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3.5">
      <c r="B55" s="41"/>
      <c r="C55" s="37" t="s">
        <v>28</v>
      </c>
      <c r="D55" s="42"/>
      <c r="E55" s="42"/>
      <c r="F55" s="35" t="str">
        <f>E17</f>
        <v>Kraj Vysočina</v>
      </c>
      <c r="G55" s="42"/>
      <c r="H55" s="42"/>
      <c r="I55" s="114" t="s">
        <v>36</v>
      </c>
      <c r="J55" s="330" t="str">
        <f>E23</f>
        <v>PROJEKT CENTRUM NOVA s.r.o.</v>
      </c>
      <c r="K55" s="45"/>
    </row>
    <row r="56" spans="2:11" s="1" customFormat="1" ht="14.45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13"/>
      <c r="J56" s="356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118</v>
      </c>
      <c r="D58" s="127"/>
      <c r="E58" s="127"/>
      <c r="F58" s="127"/>
      <c r="G58" s="127"/>
      <c r="H58" s="127"/>
      <c r="I58" s="138"/>
      <c r="J58" s="139" t="s">
        <v>119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120</v>
      </c>
      <c r="D60" s="42"/>
      <c r="E60" s="42"/>
      <c r="F60" s="42"/>
      <c r="G60" s="42"/>
      <c r="H60" s="42"/>
      <c r="I60" s="113"/>
      <c r="J60" s="123">
        <f>J84</f>
        <v>0</v>
      </c>
      <c r="K60" s="45"/>
      <c r="AU60" s="24" t="s">
        <v>121</v>
      </c>
    </row>
    <row r="61" spans="2:11" s="8" customFormat="1" ht="24.95" customHeight="1">
      <c r="B61" s="142"/>
      <c r="C61" s="143"/>
      <c r="D61" s="144" t="s">
        <v>122</v>
      </c>
      <c r="E61" s="145"/>
      <c r="F61" s="145"/>
      <c r="G61" s="145"/>
      <c r="H61" s="145"/>
      <c r="I61" s="146"/>
      <c r="J61" s="147">
        <f>J85</f>
        <v>0</v>
      </c>
      <c r="K61" s="148"/>
    </row>
    <row r="62" spans="2:11" s="9" customFormat="1" ht="19.9" customHeight="1">
      <c r="B62" s="149"/>
      <c r="C62" s="150"/>
      <c r="D62" s="151" t="s">
        <v>123</v>
      </c>
      <c r="E62" s="152"/>
      <c r="F62" s="152"/>
      <c r="G62" s="152"/>
      <c r="H62" s="152"/>
      <c r="I62" s="153"/>
      <c r="J62" s="154">
        <f>J86</f>
        <v>0</v>
      </c>
      <c r="K62" s="155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34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35"/>
      <c r="J68" s="60"/>
      <c r="K68" s="60"/>
      <c r="L68" s="41"/>
    </row>
    <row r="69" spans="2:12" s="1" customFormat="1" ht="36.95" customHeight="1">
      <c r="B69" s="41"/>
      <c r="C69" s="61" t="s">
        <v>124</v>
      </c>
      <c r="I69" s="156"/>
      <c r="L69" s="41"/>
    </row>
    <row r="70" spans="2:12" s="1" customFormat="1" ht="6.95" customHeight="1">
      <c r="B70" s="41"/>
      <c r="I70" s="156"/>
      <c r="L70" s="41"/>
    </row>
    <row r="71" spans="2:12" s="1" customFormat="1" ht="14.45" customHeight="1">
      <c r="B71" s="41"/>
      <c r="C71" s="63" t="s">
        <v>19</v>
      </c>
      <c r="I71" s="156"/>
      <c r="L71" s="41"/>
    </row>
    <row r="72" spans="2:12" s="1" customFormat="1" ht="16.5" customHeight="1">
      <c r="B72" s="41"/>
      <c r="E72" s="357" t="str">
        <f>E7</f>
        <v>Gymnázium a OA Pelhřimov - Oprava dešťové kanalizace</v>
      </c>
      <c r="F72" s="358"/>
      <c r="G72" s="358"/>
      <c r="H72" s="358"/>
      <c r="I72" s="156"/>
      <c r="L72" s="41"/>
    </row>
    <row r="73" spans="2:12" ht="13.5">
      <c r="B73" s="28"/>
      <c r="C73" s="63" t="s">
        <v>113</v>
      </c>
      <c r="L73" s="28"/>
    </row>
    <row r="74" spans="2:12" s="1" customFormat="1" ht="16.5" customHeight="1">
      <c r="B74" s="41"/>
      <c r="E74" s="357" t="s">
        <v>114</v>
      </c>
      <c r="F74" s="359"/>
      <c r="G74" s="359"/>
      <c r="H74" s="359"/>
      <c r="I74" s="156"/>
      <c r="L74" s="41"/>
    </row>
    <row r="75" spans="2:12" s="1" customFormat="1" ht="14.45" customHeight="1">
      <c r="B75" s="41"/>
      <c r="C75" s="63" t="s">
        <v>115</v>
      </c>
      <c r="I75" s="156"/>
      <c r="L75" s="41"/>
    </row>
    <row r="76" spans="2:12" s="1" customFormat="1" ht="17.25" customHeight="1">
      <c r="B76" s="41"/>
      <c r="E76" s="345" t="str">
        <f>E11</f>
        <v>VON - Vedlejší a ostatní náklady</v>
      </c>
      <c r="F76" s="359"/>
      <c r="G76" s="359"/>
      <c r="H76" s="359"/>
      <c r="I76" s="156"/>
      <c r="L76" s="41"/>
    </row>
    <row r="77" spans="2:12" s="1" customFormat="1" ht="6.95" customHeight="1">
      <c r="B77" s="41"/>
      <c r="I77" s="156"/>
      <c r="L77" s="41"/>
    </row>
    <row r="78" spans="2:12" s="1" customFormat="1" ht="18" customHeight="1">
      <c r="B78" s="41"/>
      <c r="C78" s="63" t="s">
        <v>24</v>
      </c>
      <c r="F78" s="157" t="str">
        <f>F14</f>
        <v>Pelhřimov</v>
      </c>
      <c r="I78" s="158" t="s">
        <v>26</v>
      </c>
      <c r="J78" s="67" t="str">
        <f>IF(J14="","",J14)</f>
        <v>22. 6. 2018</v>
      </c>
      <c r="L78" s="41"/>
    </row>
    <row r="79" spans="2:12" s="1" customFormat="1" ht="6.95" customHeight="1">
      <c r="B79" s="41"/>
      <c r="I79" s="156"/>
      <c r="L79" s="41"/>
    </row>
    <row r="80" spans="2:12" s="1" customFormat="1" ht="13.5">
      <c r="B80" s="41"/>
      <c r="C80" s="63" t="s">
        <v>28</v>
      </c>
      <c r="F80" s="157" t="str">
        <f>E17</f>
        <v>Kraj Vysočina</v>
      </c>
      <c r="I80" s="158" t="s">
        <v>36</v>
      </c>
      <c r="J80" s="157" t="str">
        <f>E23</f>
        <v>PROJEKT CENTRUM NOVA s.r.o.</v>
      </c>
      <c r="L80" s="41"/>
    </row>
    <row r="81" spans="2:12" s="1" customFormat="1" ht="14.45" customHeight="1">
      <c r="B81" s="41"/>
      <c r="C81" s="63" t="s">
        <v>34</v>
      </c>
      <c r="F81" s="157" t="str">
        <f>IF(E20="","",E20)</f>
        <v/>
      </c>
      <c r="I81" s="156"/>
      <c r="L81" s="41"/>
    </row>
    <row r="82" spans="2:12" s="1" customFormat="1" ht="10.35" customHeight="1">
      <c r="B82" s="41"/>
      <c r="I82" s="156"/>
      <c r="L82" s="41"/>
    </row>
    <row r="83" spans="2:20" s="10" customFormat="1" ht="29.25" customHeight="1">
      <c r="B83" s="159"/>
      <c r="C83" s="160" t="s">
        <v>125</v>
      </c>
      <c r="D83" s="161" t="s">
        <v>62</v>
      </c>
      <c r="E83" s="161" t="s">
        <v>58</v>
      </c>
      <c r="F83" s="161" t="s">
        <v>126</v>
      </c>
      <c r="G83" s="161" t="s">
        <v>127</v>
      </c>
      <c r="H83" s="161" t="s">
        <v>128</v>
      </c>
      <c r="I83" s="162" t="s">
        <v>129</v>
      </c>
      <c r="J83" s="161" t="s">
        <v>119</v>
      </c>
      <c r="K83" s="163" t="s">
        <v>130</v>
      </c>
      <c r="L83" s="159"/>
      <c r="M83" s="73" t="s">
        <v>131</v>
      </c>
      <c r="N83" s="74" t="s">
        <v>47</v>
      </c>
      <c r="O83" s="74" t="s">
        <v>132</v>
      </c>
      <c r="P83" s="74" t="s">
        <v>133</v>
      </c>
      <c r="Q83" s="74" t="s">
        <v>134</v>
      </c>
      <c r="R83" s="74" t="s">
        <v>135</v>
      </c>
      <c r="S83" s="74" t="s">
        <v>136</v>
      </c>
      <c r="T83" s="75" t="s">
        <v>137</v>
      </c>
    </row>
    <row r="84" spans="2:63" s="1" customFormat="1" ht="29.25" customHeight="1">
      <c r="B84" s="41"/>
      <c r="C84" s="77" t="s">
        <v>120</v>
      </c>
      <c r="I84" s="156"/>
      <c r="J84" s="164">
        <f>BK84</f>
        <v>0</v>
      </c>
      <c r="L84" s="41"/>
      <c r="M84" s="76"/>
      <c r="N84" s="68"/>
      <c r="O84" s="68"/>
      <c r="P84" s="165">
        <f>P85</f>
        <v>0</v>
      </c>
      <c r="Q84" s="68"/>
      <c r="R84" s="165">
        <f>R85</f>
        <v>0</v>
      </c>
      <c r="S84" s="68"/>
      <c r="T84" s="166">
        <f>T85</f>
        <v>0</v>
      </c>
      <c r="AT84" s="24" t="s">
        <v>76</v>
      </c>
      <c r="AU84" s="24" t="s">
        <v>121</v>
      </c>
      <c r="BK84" s="167">
        <f>BK85</f>
        <v>0</v>
      </c>
    </row>
    <row r="85" spans="2:63" s="11" customFormat="1" ht="37.35" customHeight="1">
      <c r="B85" s="168"/>
      <c r="D85" s="169" t="s">
        <v>76</v>
      </c>
      <c r="E85" s="170" t="s">
        <v>138</v>
      </c>
      <c r="F85" s="170" t="s">
        <v>139</v>
      </c>
      <c r="I85" s="171"/>
      <c r="J85" s="172">
        <f>BK85</f>
        <v>0</v>
      </c>
      <c r="L85" s="168"/>
      <c r="M85" s="173"/>
      <c r="N85" s="174"/>
      <c r="O85" s="174"/>
      <c r="P85" s="175">
        <f>P86</f>
        <v>0</v>
      </c>
      <c r="Q85" s="174"/>
      <c r="R85" s="175">
        <f>R86</f>
        <v>0</v>
      </c>
      <c r="S85" s="174"/>
      <c r="T85" s="176">
        <f>T86</f>
        <v>0</v>
      </c>
      <c r="AR85" s="169" t="s">
        <v>140</v>
      </c>
      <c r="AT85" s="177" t="s">
        <v>76</v>
      </c>
      <c r="AU85" s="177" t="s">
        <v>77</v>
      </c>
      <c r="AY85" s="169" t="s">
        <v>141</v>
      </c>
      <c r="BK85" s="178">
        <f>BK86</f>
        <v>0</v>
      </c>
    </row>
    <row r="86" spans="2:63" s="11" customFormat="1" ht="19.9" customHeight="1">
      <c r="B86" s="168"/>
      <c r="D86" s="169" t="s">
        <v>76</v>
      </c>
      <c r="E86" s="179" t="s">
        <v>142</v>
      </c>
      <c r="F86" s="179" t="s">
        <v>82</v>
      </c>
      <c r="I86" s="171"/>
      <c r="J86" s="180">
        <f>BK86</f>
        <v>0</v>
      </c>
      <c r="L86" s="168"/>
      <c r="M86" s="173"/>
      <c r="N86" s="174"/>
      <c r="O86" s="174"/>
      <c r="P86" s="175">
        <f>SUM(P87:P100)</f>
        <v>0</v>
      </c>
      <c r="Q86" s="174"/>
      <c r="R86" s="175">
        <f>SUM(R87:R100)</f>
        <v>0</v>
      </c>
      <c r="S86" s="174"/>
      <c r="T86" s="176">
        <f>SUM(T87:T100)</f>
        <v>0</v>
      </c>
      <c r="AR86" s="169" t="s">
        <v>140</v>
      </c>
      <c r="AT86" s="177" t="s">
        <v>76</v>
      </c>
      <c r="AU86" s="177" t="s">
        <v>83</v>
      </c>
      <c r="AY86" s="169" t="s">
        <v>141</v>
      </c>
      <c r="BK86" s="178">
        <f>SUM(BK87:BK100)</f>
        <v>0</v>
      </c>
    </row>
    <row r="87" spans="2:65" s="1" customFormat="1" ht="16.5" customHeight="1">
      <c r="B87" s="181"/>
      <c r="C87" s="182" t="s">
        <v>83</v>
      </c>
      <c r="D87" s="182" t="s">
        <v>143</v>
      </c>
      <c r="E87" s="183" t="s">
        <v>144</v>
      </c>
      <c r="F87" s="184" t="s">
        <v>145</v>
      </c>
      <c r="G87" s="185" t="s">
        <v>146</v>
      </c>
      <c r="H87" s="186">
        <v>1</v>
      </c>
      <c r="I87" s="187"/>
      <c r="J87" s="188">
        <f>ROUND(I87*H87,2)</f>
        <v>0</v>
      </c>
      <c r="K87" s="184" t="s">
        <v>5</v>
      </c>
      <c r="L87" s="41"/>
      <c r="M87" s="189" t="s">
        <v>5</v>
      </c>
      <c r="N87" s="190" t="s">
        <v>48</v>
      </c>
      <c r="O87" s="42"/>
      <c r="P87" s="191">
        <f>O87*H87</f>
        <v>0</v>
      </c>
      <c r="Q87" s="191">
        <v>0</v>
      </c>
      <c r="R87" s="191">
        <f>Q87*H87</f>
        <v>0</v>
      </c>
      <c r="S87" s="191">
        <v>0</v>
      </c>
      <c r="T87" s="192">
        <f>S87*H87</f>
        <v>0</v>
      </c>
      <c r="AR87" s="24" t="s">
        <v>140</v>
      </c>
      <c r="AT87" s="24" t="s">
        <v>143</v>
      </c>
      <c r="AU87" s="24" t="s">
        <v>85</v>
      </c>
      <c r="AY87" s="24" t="s">
        <v>141</v>
      </c>
      <c r="BE87" s="193">
        <f>IF(N87="základní",J87,0)</f>
        <v>0</v>
      </c>
      <c r="BF87" s="193">
        <f>IF(N87="snížená",J87,0)</f>
        <v>0</v>
      </c>
      <c r="BG87" s="193">
        <f>IF(N87="zákl. přenesená",J87,0)</f>
        <v>0</v>
      </c>
      <c r="BH87" s="193">
        <f>IF(N87="sníž. přenesená",J87,0)</f>
        <v>0</v>
      </c>
      <c r="BI87" s="193">
        <f>IF(N87="nulová",J87,0)</f>
        <v>0</v>
      </c>
      <c r="BJ87" s="24" t="s">
        <v>83</v>
      </c>
      <c r="BK87" s="193">
        <f>ROUND(I87*H87,2)</f>
        <v>0</v>
      </c>
      <c r="BL87" s="24" t="s">
        <v>140</v>
      </c>
      <c r="BM87" s="24" t="s">
        <v>147</v>
      </c>
    </row>
    <row r="88" spans="2:47" s="1" customFormat="1" ht="108">
      <c r="B88" s="41"/>
      <c r="D88" s="194" t="s">
        <v>148</v>
      </c>
      <c r="F88" s="195" t="s">
        <v>149</v>
      </c>
      <c r="I88" s="156"/>
      <c r="L88" s="41"/>
      <c r="M88" s="196"/>
      <c r="N88" s="42"/>
      <c r="O88" s="42"/>
      <c r="P88" s="42"/>
      <c r="Q88" s="42"/>
      <c r="R88" s="42"/>
      <c r="S88" s="42"/>
      <c r="T88" s="70"/>
      <c r="AT88" s="24" t="s">
        <v>148</v>
      </c>
      <c r="AU88" s="24" t="s">
        <v>85</v>
      </c>
    </row>
    <row r="89" spans="2:65" s="1" customFormat="1" ht="25.5" customHeight="1">
      <c r="B89" s="181"/>
      <c r="C89" s="182" t="s">
        <v>85</v>
      </c>
      <c r="D89" s="182" t="s">
        <v>143</v>
      </c>
      <c r="E89" s="183" t="s">
        <v>150</v>
      </c>
      <c r="F89" s="184" t="s">
        <v>151</v>
      </c>
      <c r="G89" s="185" t="s">
        <v>146</v>
      </c>
      <c r="H89" s="186">
        <v>1</v>
      </c>
      <c r="I89" s="187"/>
      <c r="J89" s="188">
        <f>ROUND(I89*H89,2)</f>
        <v>0</v>
      </c>
      <c r="K89" s="184" t="s">
        <v>5</v>
      </c>
      <c r="L89" s="41"/>
      <c r="M89" s="189" t="s">
        <v>5</v>
      </c>
      <c r="N89" s="190" t="s">
        <v>48</v>
      </c>
      <c r="O89" s="42"/>
      <c r="P89" s="191">
        <f>O89*H89</f>
        <v>0</v>
      </c>
      <c r="Q89" s="191">
        <v>0</v>
      </c>
      <c r="R89" s="191">
        <f>Q89*H89</f>
        <v>0</v>
      </c>
      <c r="S89" s="191">
        <v>0</v>
      </c>
      <c r="T89" s="192">
        <f>S89*H89</f>
        <v>0</v>
      </c>
      <c r="AR89" s="24" t="s">
        <v>140</v>
      </c>
      <c r="AT89" s="24" t="s">
        <v>143</v>
      </c>
      <c r="AU89" s="24" t="s">
        <v>85</v>
      </c>
      <c r="AY89" s="24" t="s">
        <v>141</v>
      </c>
      <c r="BE89" s="193">
        <f>IF(N89="základní",J89,0)</f>
        <v>0</v>
      </c>
      <c r="BF89" s="193">
        <f>IF(N89="snížená",J89,0)</f>
        <v>0</v>
      </c>
      <c r="BG89" s="193">
        <f>IF(N89="zákl. přenesená",J89,0)</f>
        <v>0</v>
      </c>
      <c r="BH89" s="193">
        <f>IF(N89="sníž. přenesená",J89,0)</f>
        <v>0</v>
      </c>
      <c r="BI89" s="193">
        <f>IF(N89="nulová",J89,0)</f>
        <v>0</v>
      </c>
      <c r="BJ89" s="24" t="s">
        <v>83</v>
      </c>
      <c r="BK89" s="193">
        <f>ROUND(I89*H89,2)</f>
        <v>0</v>
      </c>
      <c r="BL89" s="24" t="s">
        <v>140</v>
      </c>
      <c r="BM89" s="24" t="s">
        <v>152</v>
      </c>
    </row>
    <row r="90" spans="2:47" s="1" customFormat="1" ht="27">
      <c r="B90" s="41"/>
      <c r="D90" s="194" t="s">
        <v>148</v>
      </c>
      <c r="F90" s="195" t="s">
        <v>153</v>
      </c>
      <c r="I90" s="156"/>
      <c r="L90" s="41"/>
      <c r="M90" s="196"/>
      <c r="N90" s="42"/>
      <c r="O90" s="42"/>
      <c r="P90" s="42"/>
      <c r="Q90" s="42"/>
      <c r="R90" s="42"/>
      <c r="S90" s="42"/>
      <c r="T90" s="70"/>
      <c r="AT90" s="24" t="s">
        <v>148</v>
      </c>
      <c r="AU90" s="24" t="s">
        <v>85</v>
      </c>
    </row>
    <row r="91" spans="2:65" s="1" customFormat="1" ht="16.5" customHeight="1">
      <c r="B91" s="181"/>
      <c r="C91" s="182" t="s">
        <v>154</v>
      </c>
      <c r="D91" s="182" t="s">
        <v>143</v>
      </c>
      <c r="E91" s="183" t="s">
        <v>155</v>
      </c>
      <c r="F91" s="184" t="s">
        <v>156</v>
      </c>
      <c r="G91" s="185" t="s">
        <v>146</v>
      </c>
      <c r="H91" s="186">
        <v>1</v>
      </c>
      <c r="I91" s="187"/>
      <c r="J91" s="188">
        <f>ROUND(I91*H91,2)</f>
        <v>0</v>
      </c>
      <c r="K91" s="184" t="s">
        <v>5</v>
      </c>
      <c r="L91" s="41"/>
      <c r="M91" s="189" t="s">
        <v>5</v>
      </c>
      <c r="N91" s="190" t="s">
        <v>48</v>
      </c>
      <c r="O91" s="42"/>
      <c r="P91" s="191">
        <f>O91*H91</f>
        <v>0</v>
      </c>
      <c r="Q91" s="191">
        <v>0</v>
      </c>
      <c r="R91" s="191">
        <f>Q91*H91</f>
        <v>0</v>
      </c>
      <c r="S91" s="191">
        <v>0</v>
      </c>
      <c r="T91" s="192">
        <f>S91*H91</f>
        <v>0</v>
      </c>
      <c r="AR91" s="24" t="s">
        <v>140</v>
      </c>
      <c r="AT91" s="24" t="s">
        <v>143</v>
      </c>
      <c r="AU91" s="24" t="s">
        <v>85</v>
      </c>
      <c r="AY91" s="24" t="s">
        <v>141</v>
      </c>
      <c r="BE91" s="193">
        <f>IF(N91="základní",J91,0)</f>
        <v>0</v>
      </c>
      <c r="BF91" s="193">
        <f>IF(N91="snížená",J91,0)</f>
        <v>0</v>
      </c>
      <c r="BG91" s="193">
        <f>IF(N91="zákl. přenesená",J91,0)</f>
        <v>0</v>
      </c>
      <c r="BH91" s="193">
        <f>IF(N91="sníž. přenesená",J91,0)</f>
        <v>0</v>
      </c>
      <c r="BI91" s="193">
        <f>IF(N91="nulová",J91,0)</f>
        <v>0</v>
      </c>
      <c r="BJ91" s="24" t="s">
        <v>83</v>
      </c>
      <c r="BK91" s="193">
        <f>ROUND(I91*H91,2)</f>
        <v>0</v>
      </c>
      <c r="BL91" s="24" t="s">
        <v>140</v>
      </c>
      <c r="BM91" s="24" t="s">
        <v>157</v>
      </c>
    </row>
    <row r="92" spans="2:47" s="1" customFormat="1" ht="13.5">
      <c r="B92" s="41"/>
      <c r="D92" s="194" t="s">
        <v>148</v>
      </c>
      <c r="F92" s="195" t="s">
        <v>158</v>
      </c>
      <c r="I92" s="156"/>
      <c r="L92" s="41"/>
      <c r="M92" s="196"/>
      <c r="N92" s="42"/>
      <c r="O92" s="42"/>
      <c r="P92" s="42"/>
      <c r="Q92" s="42"/>
      <c r="R92" s="42"/>
      <c r="S92" s="42"/>
      <c r="T92" s="70"/>
      <c r="AT92" s="24" t="s">
        <v>148</v>
      </c>
      <c r="AU92" s="24" t="s">
        <v>85</v>
      </c>
    </row>
    <row r="93" spans="2:65" s="1" customFormat="1" ht="16.5" customHeight="1">
      <c r="B93" s="181"/>
      <c r="C93" s="182" t="s">
        <v>140</v>
      </c>
      <c r="D93" s="182" t="s">
        <v>143</v>
      </c>
      <c r="E93" s="183" t="s">
        <v>159</v>
      </c>
      <c r="F93" s="184" t="s">
        <v>160</v>
      </c>
      <c r="G93" s="185" t="s">
        <v>146</v>
      </c>
      <c r="H93" s="186">
        <v>1</v>
      </c>
      <c r="I93" s="187"/>
      <c r="J93" s="188">
        <f>ROUND(I93*H93,2)</f>
        <v>0</v>
      </c>
      <c r="K93" s="184" t="s">
        <v>5</v>
      </c>
      <c r="L93" s="41"/>
      <c r="M93" s="189" t="s">
        <v>5</v>
      </c>
      <c r="N93" s="190" t="s">
        <v>48</v>
      </c>
      <c r="O93" s="42"/>
      <c r="P93" s="191">
        <f>O93*H93</f>
        <v>0</v>
      </c>
      <c r="Q93" s="191">
        <v>0</v>
      </c>
      <c r="R93" s="191">
        <f>Q93*H93</f>
        <v>0</v>
      </c>
      <c r="S93" s="191">
        <v>0</v>
      </c>
      <c r="T93" s="192">
        <f>S93*H93</f>
        <v>0</v>
      </c>
      <c r="AR93" s="24" t="s">
        <v>140</v>
      </c>
      <c r="AT93" s="24" t="s">
        <v>143</v>
      </c>
      <c r="AU93" s="24" t="s">
        <v>85</v>
      </c>
      <c r="AY93" s="24" t="s">
        <v>141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24" t="s">
        <v>83</v>
      </c>
      <c r="BK93" s="193">
        <f>ROUND(I93*H93,2)</f>
        <v>0</v>
      </c>
      <c r="BL93" s="24" t="s">
        <v>140</v>
      </c>
      <c r="BM93" s="24" t="s">
        <v>161</v>
      </c>
    </row>
    <row r="94" spans="2:47" s="1" customFormat="1" ht="54">
      <c r="B94" s="41"/>
      <c r="D94" s="194" t="s">
        <v>148</v>
      </c>
      <c r="F94" s="195" t="s">
        <v>162</v>
      </c>
      <c r="I94" s="156"/>
      <c r="L94" s="41"/>
      <c r="M94" s="196"/>
      <c r="N94" s="42"/>
      <c r="O94" s="42"/>
      <c r="P94" s="42"/>
      <c r="Q94" s="42"/>
      <c r="R94" s="42"/>
      <c r="S94" s="42"/>
      <c r="T94" s="70"/>
      <c r="AT94" s="24" t="s">
        <v>148</v>
      </c>
      <c r="AU94" s="24" t="s">
        <v>85</v>
      </c>
    </row>
    <row r="95" spans="2:65" s="1" customFormat="1" ht="16.5" customHeight="1">
      <c r="B95" s="181"/>
      <c r="C95" s="182" t="s">
        <v>163</v>
      </c>
      <c r="D95" s="182" t="s">
        <v>143</v>
      </c>
      <c r="E95" s="183" t="s">
        <v>164</v>
      </c>
      <c r="F95" s="184" t="s">
        <v>165</v>
      </c>
      <c r="G95" s="185" t="s">
        <v>146</v>
      </c>
      <c r="H95" s="186">
        <v>1</v>
      </c>
      <c r="I95" s="187"/>
      <c r="J95" s="188">
        <f>ROUND(I95*H95,2)</f>
        <v>0</v>
      </c>
      <c r="K95" s="184" t="s">
        <v>5</v>
      </c>
      <c r="L95" s="41"/>
      <c r="M95" s="189" t="s">
        <v>5</v>
      </c>
      <c r="N95" s="190" t="s">
        <v>48</v>
      </c>
      <c r="O95" s="42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AR95" s="24" t="s">
        <v>140</v>
      </c>
      <c r="AT95" s="24" t="s">
        <v>143</v>
      </c>
      <c r="AU95" s="24" t="s">
        <v>85</v>
      </c>
      <c r="AY95" s="24" t="s">
        <v>141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24" t="s">
        <v>83</v>
      </c>
      <c r="BK95" s="193">
        <f>ROUND(I95*H95,2)</f>
        <v>0</v>
      </c>
      <c r="BL95" s="24" t="s">
        <v>140</v>
      </c>
      <c r="BM95" s="24" t="s">
        <v>166</v>
      </c>
    </row>
    <row r="96" spans="2:47" s="1" customFormat="1" ht="27">
      <c r="B96" s="41"/>
      <c r="D96" s="194" t="s">
        <v>148</v>
      </c>
      <c r="F96" s="195" t="s">
        <v>167</v>
      </c>
      <c r="I96" s="156"/>
      <c r="L96" s="41"/>
      <c r="M96" s="196"/>
      <c r="N96" s="42"/>
      <c r="O96" s="42"/>
      <c r="P96" s="42"/>
      <c r="Q96" s="42"/>
      <c r="R96" s="42"/>
      <c r="S96" s="42"/>
      <c r="T96" s="70"/>
      <c r="AT96" s="24" t="s">
        <v>148</v>
      </c>
      <c r="AU96" s="24" t="s">
        <v>85</v>
      </c>
    </row>
    <row r="97" spans="2:65" s="1" customFormat="1" ht="16.5" customHeight="1">
      <c r="B97" s="181"/>
      <c r="C97" s="182" t="s">
        <v>168</v>
      </c>
      <c r="D97" s="182" t="s">
        <v>143</v>
      </c>
      <c r="E97" s="183" t="s">
        <v>169</v>
      </c>
      <c r="F97" s="184" t="s">
        <v>170</v>
      </c>
      <c r="G97" s="185" t="s">
        <v>146</v>
      </c>
      <c r="H97" s="186">
        <v>1</v>
      </c>
      <c r="I97" s="187"/>
      <c r="J97" s="188">
        <f>ROUND(I97*H97,2)</f>
        <v>0</v>
      </c>
      <c r="K97" s="184" t="s">
        <v>5</v>
      </c>
      <c r="L97" s="41"/>
      <c r="M97" s="189" t="s">
        <v>5</v>
      </c>
      <c r="N97" s="190" t="s">
        <v>48</v>
      </c>
      <c r="O97" s="42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AR97" s="24" t="s">
        <v>140</v>
      </c>
      <c r="AT97" s="24" t="s">
        <v>143</v>
      </c>
      <c r="AU97" s="24" t="s">
        <v>85</v>
      </c>
      <c r="AY97" s="24" t="s">
        <v>141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24" t="s">
        <v>83</v>
      </c>
      <c r="BK97" s="193">
        <f>ROUND(I97*H97,2)</f>
        <v>0</v>
      </c>
      <c r="BL97" s="24" t="s">
        <v>140</v>
      </c>
      <c r="BM97" s="24" t="s">
        <v>171</v>
      </c>
    </row>
    <row r="98" spans="2:47" s="1" customFormat="1" ht="54">
      <c r="B98" s="41"/>
      <c r="D98" s="194" t="s">
        <v>148</v>
      </c>
      <c r="F98" s="195" t="s">
        <v>172</v>
      </c>
      <c r="I98" s="156"/>
      <c r="L98" s="41"/>
      <c r="M98" s="196"/>
      <c r="N98" s="42"/>
      <c r="O98" s="42"/>
      <c r="P98" s="42"/>
      <c r="Q98" s="42"/>
      <c r="R98" s="42"/>
      <c r="S98" s="42"/>
      <c r="T98" s="70"/>
      <c r="AT98" s="24" t="s">
        <v>148</v>
      </c>
      <c r="AU98" s="24" t="s">
        <v>85</v>
      </c>
    </row>
    <row r="99" spans="2:65" s="1" customFormat="1" ht="25.5" customHeight="1">
      <c r="B99" s="181"/>
      <c r="C99" s="182" t="s">
        <v>173</v>
      </c>
      <c r="D99" s="182" t="s">
        <v>143</v>
      </c>
      <c r="E99" s="183" t="s">
        <v>174</v>
      </c>
      <c r="F99" s="184" t="s">
        <v>175</v>
      </c>
      <c r="G99" s="185" t="s">
        <v>146</v>
      </c>
      <c r="H99" s="186">
        <v>1</v>
      </c>
      <c r="I99" s="187"/>
      <c r="J99" s="188">
        <f>ROUND(I99*H99,2)</f>
        <v>0</v>
      </c>
      <c r="K99" s="184" t="s">
        <v>5</v>
      </c>
      <c r="L99" s="41"/>
      <c r="M99" s="189" t="s">
        <v>5</v>
      </c>
      <c r="N99" s="190" t="s">
        <v>48</v>
      </c>
      <c r="O99" s="42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AR99" s="24" t="s">
        <v>140</v>
      </c>
      <c r="AT99" s="24" t="s">
        <v>143</v>
      </c>
      <c r="AU99" s="24" t="s">
        <v>85</v>
      </c>
      <c r="AY99" s="24" t="s">
        <v>141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24" t="s">
        <v>83</v>
      </c>
      <c r="BK99" s="193">
        <f>ROUND(I99*H99,2)</f>
        <v>0</v>
      </c>
      <c r="BL99" s="24" t="s">
        <v>140</v>
      </c>
      <c r="BM99" s="24" t="s">
        <v>176</v>
      </c>
    </row>
    <row r="100" spans="2:47" s="1" customFormat="1" ht="54">
      <c r="B100" s="41"/>
      <c r="D100" s="194" t="s">
        <v>148</v>
      </c>
      <c r="F100" s="195" t="s">
        <v>177</v>
      </c>
      <c r="I100" s="156"/>
      <c r="L100" s="41"/>
      <c r="M100" s="197"/>
      <c r="N100" s="198"/>
      <c r="O100" s="198"/>
      <c r="P100" s="198"/>
      <c r="Q100" s="198"/>
      <c r="R100" s="198"/>
      <c r="S100" s="198"/>
      <c r="T100" s="199"/>
      <c r="AT100" s="24" t="s">
        <v>148</v>
      </c>
      <c r="AU100" s="24" t="s">
        <v>85</v>
      </c>
    </row>
    <row r="101" spans="2:12" s="1" customFormat="1" ht="6.95" customHeight="1">
      <c r="B101" s="56"/>
      <c r="C101" s="57"/>
      <c r="D101" s="57"/>
      <c r="E101" s="57"/>
      <c r="F101" s="57"/>
      <c r="G101" s="57"/>
      <c r="H101" s="57"/>
      <c r="I101" s="134"/>
      <c r="J101" s="57"/>
      <c r="K101" s="57"/>
      <c r="L101" s="41"/>
    </row>
  </sheetData>
  <autoFilter ref="C83:K100"/>
  <mergeCells count="13">
    <mergeCell ref="E76:H76"/>
    <mergeCell ref="G1:H1"/>
    <mergeCell ref="L2:V2"/>
    <mergeCell ref="E49:H49"/>
    <mergeCell ref="E51:H51"/>
    <mergeCell ref="J55:J56"/>
    <mergeCell ref="E72:H72"/>
    <mergeCell ref="E74:H7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107</v>
      </c>
      <c r="G1" s="360" t="s">
        <v>108</v>
      </c>
      <c r="H1" s="360"/>
      <c r="I1" s="110"/>
      <c r="J1" s="109" t="s">
        <v>109</v>
      </c>
      <c r="K1" s="108" t="s">
        <v>110</v>
      </c>
      <c r="L1" s="109" t="s">
        <v>111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19" t="s">
        <v>8</v>
      </c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24" t="s">
        <v>95</v>
      </c>
    </row>
    <row r="3" spans="2:46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85</v>
      </c>
    </row>
    <row r="4" spans="2:46" ht="36.95" customHeight="1">
      <c r="B4" s="28"/>
      <c r="C4" s="29"/>
      <c r="D4" s="30" t="s">
        <v>112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2:11" ht="13.5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2:11" ht="16.5" customHeight="1">
      <c r="B7" s="28"/>
      <c r="C7" s="29"/>
      <c r="D7" s="29"/>
      <c r="E7" s="352" t="str">
        <f>'Rekapitulace stavby'!K6</f>
        <v>Gymnázium a OA Pelhřimov - Oprava dešťové kanalizace</v>
      </c>
      <c r="F7" s="353"/>
      <c r="G7" s="353"/>
      <c r="H7" s="353"/>
      <c r="I7" s="112"/>
      <c r="J7" s="29"/>
      <c r="K7" s="31"/>
    </row>
    <row r="8" spans="2:11" ht="13.5">
      <c r="B8" s="28"/>
      <c r="C8" s="29"/>
      <c r="D8" s="37" t="s">
        <v>113</v>
      </c>
      <c r="E8" s="29"/>
      <c r="F8" s="29"/>
      <c r="G8" s="29"/>
      <c r="H8" s="29"/>
      <c r="I8" s="112"/>
      <c r="J8" s="29"/>
      <c r="K8" s="31"/>
    </row>
    <row r="9" spans="2:11" s="1" customFormat="1" ht="16.5" customHeight="1">
      <c r="B9" s="41"/>
      <c r="C9" s="42"/>
      <c r="D9" s="42"/>
      <c r="E9" s="352" t="s">
        <v>178</v>
      </c>
      <c r="F9" s="354"/>
      <c r="G9" s="354"/>
      <c r="H9" s="354"/>
      <c r="I9" s="113"/>
      <c r="J9" s="42"/>
      <c r="K9" s="45"/>
    </row>
    <row r="10" spans="2:11" s="1" customFormat="1" ht="13.5">
      <c r="B10" s="41"/>
      <c r="C10" s="42"/>
      <c r="D10" s="37" t="s">
        <v>115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355" t="s">
        <v>179</v>
      </c>
      <c r="F11" s="354"/>
      <c r="G11" s="354"/>
      <c r="H11" s="354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14" t="s">
        <v>23</v>
      </c>
      <c r="J13" s="35" t="s">
        <v>5</v>
      </c>
      <c r="K13" s="45"/>
    </row>
    <row r="14" spans="2:11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14" t="s">
        <v>26</v>
      </c>
      <c r="J14" s="115" t="str">
        <f>'Rekapitulace stavby'!AN8</f>
        <v>22. 6. 2018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14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14" t="s">
        <v>32</v>
      </c>
      <c r="J17" s="35" t="s">
        <v>33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7" t="s">
        <v>34</v>
      </c>
      <c r="E19" s="42"/>
      <c r="F19" s="42"/>
      <c r="G19" s="42"/>
      <c r="H19" s="42"/>
      <c r="I19" s="114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7" t="s">
        <v>36</v>
      </c>
      <c r="E22" s="42"/>
      <c r="F22" s="42"/>
      <c r="G22" s="42"/>
      <c r="H22" s="42"/>
      <c r="I22" s="114" t="s">
        <v>29</v>
      </c>
      <c r="J22" s="35" t="s">
        <v>37</v>
      </c>
      <c r="K22" s="45"/>
    </row>
    <row r="23" spans="2:11" s="1" customFormat="1" ht="18" customHeight="1">
      <c r="B23" s="41"/>
      <c r="C23" s="42"/>
      <c r="D23" s="42"/>
      <c r="E23" s="35" t="s">
        <v>38</v>
      </c>
      <c r="F23" s="42"/>
      <c r="G23" s="42"/>
      <c r="H23" s="42"/>
      <c r="I23" s="114" t="s">
        <v>32</v>
      </c>
      <c r="J23" s="35" t="s">
        <v>39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7" t="s">
        <v>41</v>
      </c>
      <c r="E25" s="42"/>
      <c r="F25" s="42"/>
      <c r="G25" s="42"/>
      <c r="H25" s="42"/>
      <c r="I25" s="113"/>
      <c r="J25" s="42"/>
      <c r="K25" s="45"/>
    </row>
    <row r="26" spans="2:11" s="7" customFormat="1" ht="327.75" customHeight="1">
      <c r="B26" s="116"/>
      <c r="C26" s="117"/>
      <c r="D26" s="117"/>
      <c r="E26" s="330" t="s">
        <v>180</v>
      </c>
      <c r="F26" s="330"/>
      <c r="G26" s="330"/>
      <c r="H26" s="330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43</v>
      </c>
      <c r="E29" s="42"/>
      <c r="F29" s="42"/>
      <c r="G29" s="42"/>
      <c r="H29" s="42"/>
      <c r="I29" s="113"/>
      <c r="J29" s="123">
        <f>ROUND(J94,2)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24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25">
        <f>ROUND(SUM(BE94:BE275),2)</f>
        <v>0</v>
      </c>
      <c r="G32" s="42"/>
      <c r="H32" s="42"/>
      <c r="I32" s="126">
        <v>0.21</v>
      </c>
      <c r="J32" s="125">
        <f>ROUND(ROUND((SUM(BE94:BE275)),2)*I32,2)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25">
        <f>ROUND(SUM(BF94:BF275),2)</f>
        <v>0</v>
      </c>
      <c r="G33" s="42"/>
      <c r="H33" s="42"/>
      <c r="I33" s="126">
        <v>0.15</v>
      </c>
      <c r="J33" s="125">
        <f>ROUND(ROUND((SUM(BF94:BF275)),2)*I33,2)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25">
        <f>ROUND(SUM(BG94:BG275),2)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25">
        <f>ROUND(SUM(BH94:BH275),2)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25">
        <f>ROUND(SUM(BI94:BI275),2)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53</v>
      </c>
      <c r="E38" s="71"/>
      <c r="F38" s="71"/>
      <c r="G38" s="129" t="s">
        <v>54</v>
      </c>
      <c r="H38" s="130" t="s">
        <v>55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0" t="s">
        <v>117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>
      <c r="B47" s="41"/>
      <c r="C47" s="42"/>
      <c r="D47" s="42"/>
      <c r="E47" s="352" t="str">
        <f>E7</f>
        <v>Gymnázium a OA Pelhřimov - Oprava dešťové kanalizace</v>
      </c>
      <c r="F47" s="353"/>
      <c r="G47" s="353"/>
      <c r="H47" s="353"/>
      <c r="I47" s="113"/>
      <c r="J47" s="42"/>
      <c r="K47" s="45"/>
    </row>
    <row r="48" spans="2:11" ht="13.5">
      <c r="B48" s="28"/>
      <c r="C48" s="37" t="s">
        <v>113</v>
      </c>
      <c r="D48" s="29"/>
      <c r="E48" s="29"/>
      <c r="F48" s="29"/>
      <c r="G48" s="29"/>
      <c r="H48" s="29"/>
      <c r="I48" s="112"/>
      <c r="J48" s="29"/>
      <c r="K48" s="31"/>
    </row>
    <row r="49" spans="2:11" s="1" customFormat="1" ht="16.5" customHeight="1">
      <c r="B49" s="41"/>
      <c r="C49" s="42"/>
      <c r="D49" s="42"/>
      <c r="E49" s="352" t="s">
        <v>178</v>
      </c>
      <c r="F49" s="354"/>
      <c r="G49" s="354"/>
      <c r="H49" s="354"/>
      <c r="I49" s="113"/>
      <c r="J49" s="42"/>
      <c r="K49" s="45"/>
    </row>
    <row r="50" spans="2:11" s="1" customFormat="1" ht="14.45" customHeight="1">
      <c r="B50" s="41"/>
      <c r="C50" s="37" t="s">
        <v>115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17.25" customHeight="1">
      <c r="B51" s="41"/>
      <c r="C51" s="42"/>
      <c r="D51" s="42"/>
      <c r="E51" s="355" t="str">
        <f>E11</f>
        <v>01-1 - Architektonicko-stavební řešení</v>
      </c>
      <c r="F51" s="354"/>
      <c r="G51" s="354"/>
      <c r="H51" s="354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Pelhřimov</v>
      </c>
      <c r="G53" s="42"/>
      <c r="H53" s="42"/>
      <c r="I53" s="114" t="s">
        <v>26</v>
      </c>
      <c r="J53" s="115" t="str">
        <f>IF(J14="","",J14)</f>
        <v>22. 6. 2018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3.5">
      <c r="B55" s="41"/>
      <c r="C55" s="37" t="s">
        <v>28</v>
      </c>
      <c r="D55" s="42"/>
      <c r="E55" s="42"/>
      <c r="F55" s="35" t="str">
        <f>E17</f>
        <v>Kraj Vysočina</v>
      </c>
      <c r="G55" s="42"/>
      <c r="H55" s="42"/>
      <c r="I55" s="114" t="s">
        <v>36</v>
      </c>
      <c r="J55" s="330" t="str">
        <f>E23</f>
        <v>PROJEKT CENTRUM NOVA s.r.o.</v>
      </c>
      <c r="K55" s="45"/>
    </row>
    <row r="56" spans="2:11" s="1" customFormat="1" ht="14.45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13"/>
      <c r="J56" s="356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118</v>
      </c>
      <c r="D58" s="127"/>
      <c r="E58" s="127"/>
      <c r="F58" s="127"/>
      <c r="G58" s="127"/>
      <c r="H58" s="127"/>
      <c r="I58" s="138"/>
      <c r="J58" s="139" t="s">
        <v>119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120</v>
      </c>
      <c r="D60" s="42"/>
      <c r="E60" s="42"/>
      <c r="F60" s="42"/>
      <c r="G60" s="42"/>
      <c r="H60" s="42"/>
      <c r="I60" s="113"/>
      <c r="J60" s="123">
        <f>J94</f>
        <v>0</v>
      </c>
      <c r="K60" s="45"/>
      <c r="AU60" s="24" t="s">
        <v>121</v>
      </c>
    </row>
    <row r="61" spans="2:11" s="8" customFormat="1" ht="24.95" customHeight="1">
      <c r="B61" s="142"/>
      <c r="C61" s="143"/>
      <c r="D61" s="144" t="s">
        <v>181</v>
      </c>
      <c r="E61" s="145"/>
      <c r="F61" s="145"/>
      <c r="G61" s="145"/>
      <c r="H61" s="145"/>
      <c r="I61" s="146"/>
      <c r="J61" s="147">
        <f>J95</f>
        <v>0</v>
      </c>
      <c r="K61" s="148"/>
    </row>
    <row r="62" spans="2:11" s="9" customFormat="1" ht="19.9" customHeight="1">
      <c r="B62" s="149"/>
      <c r="C62" s="150"/>
      <c r="D62" s="151" t="s">
        <v>182</v>
      </c>
      <c r="E62" s="152"/>
      <c r="F62" s="152"/>
      <c r="G62" s="152"/>
      <c r="H62" s="152"/>
      <c r="I62" s="153"/>
      <c r="J62" s="154">
        <f>J96</f>
        <v>0</v>
      </c>
      <c r="K62" s="155"/>
    </row>
    <row r="63" spans="2:11" s="9" customFormat="1" ht="19.9" customHeight="1">
      <c r="B63" s="149"/>
      <c r="C63" s="150"/>
      <c r="D63" s="151" t="s">
        <v>183</v>
      </c>
      <c r="E63" s="152"/>
      <c r="F63" s="152"/>
      <c r="G63" s="152"/>
      <c r="H63" s="152"/>
      <c r="I63" s="153"/>
      <c r="J63" s="154">
        <f>J121</f>
        <v>0</v>
      </c>
      <c r="K63" s="155"/>
    </row>
    <row r="64" spans="2:11" s="9" customFormat="1" ht="19.9" customHeight="1">
      <c r="B64" s="149"/>
      <c r="C64" s="150"/>
      <c r="D64" s="151" t="s">
        <v>184</v>
      </c>
      <c r="E64" s="152"/>
      <c r="F64" s="152"/>
      <c r="G64" s="152"/>
      <c r="H64" s="152"/>
      <c r="I64" s="153"/>
      <c r="J64" s="154">
        <f>J134</f>
        <v>0</v>
      </c>
      <c r="K64" s="155"/>
    </row>
    <row r="65" spans="2:11" s="9" customFormat="1" ht="19.9" customHeight="1">
      <c r="B65" s="149"/>
      <c r="C65" s="150"/>
      <c r="D65" s="151" t="s">
        <v>185</v>
      </c>
      <c r="E65" s="152"/>
      <c r="F65" s="152"/>
      <c r="G65" s="152"/>
      <c r="H65" s="152"/>
      <c r="I65" s="153"/>
      <c r="J65" s="154">
        <f>J148</f>
        <v>0</v>
      </c>
      <c r="K65" s="155"/>
    </row>
    <row r="66" spans="2:11" s="9" customFormat="1" ht="19.9" customHeight="1">
      <c r="B66" s="149"/>
      <c r="C66" s="150"/>
      <c r="D66" s="151" t="s">
        <v>186</v>
      </c>
      <c r="E66" s="152"/>
      <c r="F66" s="152"/>
      <c r="G66" s="152"/>
      <c r="H66" s="152"/>
      <c r="I66" s="153"/>
      <c r="J66" s="154">
        <f>J158</f>
        <v>0</v>
      </c>
      <c r="K66" s="155"/>
    </row>
    <row r="67" spans="2:11" s="9" customFormat="1" ht="19.9" customHeight="1">
      <c r="B67" s="149"/>
      <c r="C67" s="150"/>
      <c r="D67" s="151" t="s">
        <v>187</v>
      </c>
      <c r="E67" s="152"/>
      <c r="F67" s="152"/>
      <c r="G67" s="152"/>
      <c r="H67" s="152"/>
      <c r="I67" s="153"/>
      <c r="J67" s="154">
        <f>J165</f>
        <v>0</v>
      </c>
      <c r="K67" s="155"/>
    </row>
    <row r="68" spans="2:11" s="9" customFormat="1" ht="19.9" customHeight="1">
      <c r="B68" s="149"/>
      <c r="C68" s="150"/>
      <c r="D68" s="151" t="s">
        <v>188</v>
      </c>
      <c r="E68" s="152"/>
      <c r="F68" s="152"/>
      <c r="G68" s="152"/>
      <c r="H68" s="152"/>
      <c r="I68" s="153"/>
      <c r="J68" s="154">
        <f>J199</f>
        <v>0</v>
      </c>
      <c r="K68" s="155"/>
    </row>
    <row r="69" spans="2:11" s="9" customFormat="1" ht="19.9" customHeight="1">
      <c r="B69" s="149"/>
      <c r="C69" s="150"/>
      <c r="D69" s="151" t="s">
        <v>189</v>
      </c>
      <c r="E69" s="152"/>
      <c r="F69" s="152"/>
      <c r="G69" s="152"/>
      <c r="H69" s="152"/>
      <c r="I69" s="153"/>
      <c r="J69" s="154">
        <f>J219</f>
        <v>0</v>
      </c>
      <c r="K69" s="155"/>
    </row>
    <row r="70" spans="2:11" s="8" customFormat="1" ht="24.95" customHeight="1">
      <c r="B70" s="142"/>
      <c r="C70" s="143"/>
      <c r="D70" s="144" t="s">
        <v>190</v>
      </c>
      <c r="E70" s="145"/>
      <c r="F70" s="145"/>
      <c r="G70" s="145"/>
      <c r="H70" s="145"/>
      <c r="I70" s="146"/>
      <c r="J70" s="147">
        <f>J222</f>
        <v>0</v>
      </c>
      <c r="K70" s="148"/>
    </row>
    <row r="71" spans="2:11" s="9" customFormat="1" ht="19.9" customHeight="1">
      <c r="B71" s="149"/>
      <c r="C71" s="150"/>
      <c r="D71" s="151" t="s">
        <v>191</v>
      </c>
      <c r="E71" s="152"/>
      <c r="F71" s="152"/>
      <c r="G71" s="152"/>
      <c r="H71" s="152"/>
      <c r="I71" s="153"/>
      <c r="J71" s="154">
        <f>J223</f>
        <v>0</v>
      </c>
      <c r="K71" s="155"/>
    </row>
    <row r="72" spans="2:11" s="9" customFormat="1" ht="19.9" customHeight="1">
      <c r="B72" s="149"/>
      <c r="C72" s="150"/>
      <c r="D72" s="151" t="s">
        <v>192</v>
      </c>
      <c r="E72" s="152"/>
      <c r="F72" s="152"/>
      <c r="G72" s="152"/>
      <c r="H72" s="152"/>
      <c r="I72" s="153"/>
      <c r="J72" s="154">
        <f>J250</f>
        <v>0</v>
      </c>
      <c r="K72" s="155"/>
    </row>
    <row r="73" spans="2:11" s="1" customFormat="1" ht="21.75" customHeight="1">
      <c r="B73" s="41"/>
      <c r="C73" s="42"/>
      <c r="D73" s="42"/>
      <c r="E73" s="42"/>
      <c r="F73" s="42"/>
      <c r="G73" s="42"/>
      <c r="H73" s="42"/>
      <c r="I73" s="113"/>
      <c r="J73" s="42"/>
      <c r="K73" s="45"/>
    </row>
    <row r="74" spans="2:11" s="1" customFormat="1" ht="6.95" customHeight="1">
      <c r="B74" s="56"/>
      <c r="C74" s="57"/>
      <c r="D74" s="57"/>
      <c r="E74" s="57"/>
      <c r="F74" s="57"/>
      <c r="G74" s="57"/>
      <c r="H74" s="57"/>
      <c r="I74" s="134"/>
      <c r="J74" s="57"/>
      <c r="K74" s="58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35"/>
      <c r="J78" s="60"/>
      <c r="K78" s="60"/>
      <c r="L78" s="41"/>
    </row>
    <row r="79" spans="2:12" s="1" customFormat="1" ht="36.95" customHeight="1">
      <c r="B79" s="41"/>
      <c r="C79" s="61" t="s">
        <v>124</v>
      </c>
      <c r="I79" s="156"/>
      <c r="L79" s="41"/>
    </row>
    <row r="80" spans="2:12" s="1" customFormat="1" ht="6.95" customHeight="1">
      <c r="B80" s="41"/>
      <c r="I80" s="156"/>
      <c r="L80" s="41"/>
    </row>
    <row r="81" spans="2:12" s="1" customFormat="1" ht="14.45" customHeight="1">
      <c r="B81" s="41"/>
      <c r="C81" s="63" t="s">
        <v>19</v>
      </c>
      <c r="I81" s="156"/>
      <c r="L81" s="41"/>
    </row>
    <row r="82" spans="2:12" s="1" customFormat="1" ht="16.5" customHeight="1">
      <c r="B82" s="41"/>
      <c r="E82" s="357" t="str">
        <f>E7</f>
        <v>Gymnázium a OA Pelhřimov - Oprava dešťové kanalizace</v>
      </c>
      <c r="F82" s="358"/>
      <c r="G82" s="358"/>
      <c r="H82" s="358"/>
      <c r="I82" s="156"/>
      <c r="L82" s="41"/>
    </row>
    <row r="83" spans="2:12" ht="13.5">
      <c r="B83" s="28"/>
      <c r="C83" s="63" t="s">
        <v>113</v>
      </c>
      <c r="L83" s="28"/>
    </row>
    <row r="84" spans="2:12" s="1" customFormat="1" ht="16.5" customHeight="1">
      <c r="B84" s="41"/>
      <c r="E84" s="357" t="s">
        <v>178</v>
      </c>
      <c r="F84" s="359"/>
      <c r="G84" s="359"/>
      <c r="H84" s="359"/>
      <c r="I84" s="156"/>
      <c r="L84" s="41"/>
    </row>
    <row r="85" spans="2:12" s="1" customFormat="1" ht="14.45" customHeight="1">
      <c r="B85" s="41"/>
      <c r="C85" s="63" t="s">
        <v>115</v>
      </c>
      <c r="I85" s="156"/>
      <c r="L85" s="41"/>
    </row>
    <row r="86" spans="2:12" s="1" customFormat="1" ht="17.25" customHeight="1">
      <c r="B86" s="41"/>
      <c r="E86" s="345" t="str">
        <f>E11</f>
        <v>01-1 - Architektonicko-stavební řešení</v>
      </c>
      <c r="F86" s="359"/>
      <c r="G86" s="359"/>
      <c r="H86" s="359"/>
      <c r="I86" s="156"/>
      <c r="L86" s="41"/>
    </row>
    <row r="87" spans="2:12" s="1" customFormat="1" ht="6.95" customHeight="1">
      <c r="B87" s="41"/>
      <c r="I87" s="156"/>
      <c r="L87" s="41"/>
    </row>
    <row r="88" spans="2:12" s="1" customFormat="1" ht="18" customHeight="1">
      <c r="B88" s="41"/>
      <c r="C88" s="63" t="s">
        <v>24</v>
      </c>
      <c r="F88" s="157" t="str">
        <f>F14</f>
        <v>Pelhřimov</v>
      </c>
      <c r="I88" s="158" t="s">
        <v>26</v>
      </c>
      <c r="J88" s="67" t="str">
        <f>IF(J14="","",J14)</f>
        <v>22. 6. 2018</v>
      </c>
      <c r="L88" s="41"/>
    </row>
    <row r="89" spans="2:12" s="1" customFormat="1" ht="6.95" customHeight="1">
      <c r="B89" s="41"/>
      <c r="I89" s="156"/>
      <c r="L89" s="41"/>
    </row>
    <row r="90" spans="2:12" s="1" customFormat="1" ht="13.5">
      <c r="B90" s="41"/>
      <c r="C90" s="63" t="s">
        <v>28</v>
      </c>
      <c r="F90" s="157" t="str">
        <f>E17</f>
        <v>Kraj Vysočina</v>
      </c>
      <c r="I90" s="158" t="s">
        <v>36</v>
      </c>
      <c r="J90" s="157" t="str">
        <f>E23</f>
        <v>PROJEKT CENTRUM NOVA s.r.o.</v>
      </c>
      <c r="L90" s="41"/>
    </row>
    <row r="91" spans="2:12" s="1" customFormat="1" ht="14.45" customHeight="1">
      <c r="B91" s="41"/>
      <c r="C91" s="63" t="s">
        <v>34</v>
      </c>
      <c r="F91" s="157" t="str">
        <f>IF(E20="","",E20)</f>
        <v/>
      </c>
      <c r="I91" s="156"/>
      <c r="L91" s="41"/>
    </row>
    <row r="92" spans="2:12" s="1" customFormat="1" ht="10.35" customHeight="1">
      <c r="B92" s="41"/>
      <c r="I92" s="156"/>
      <c r="L92" s="41"/>
    </row>
    <row r="93" spans="2:20" s="10" customFormat="1" ht="29.25" customHeight="1">
      <c r="B93" s="159"/>
      <c r="C93" s="160" t="s">
        <v>125</v>
      </c>
      <c r="D93" s="161" t="s">
        <v>62</v>
      </c>
      <c r="E93" s="161" t="s">
        <v>58</v>
      </c>
      <c r="F93" s="161" t="s">
        <v>126</v>
      </c>
      <c r="G93" s="161" t="s">
        <v>127</v>
      </c>
      <c r="H93" s="161" t="s">
        <v>128</v>
      </c>
      <c r="I93" s="162" t="s">
        <v>129</v>
      </c>
      <c r="J93" s="161" t="s">
        <v>119</v>
      </c>
      <c r="K93" s="163" t="s">
        <v>130</v>
      </c>
      <c r="L93" s="159"/>
      <c r="M93" s="73" t="s">
        <v>131</v>
      </c>
      <c r="N93" s="74" t="s">
        <v>47</v>
      </c>
      <c r="O93" s="74" t="s">
        <v>132</v>
      </c>
      <c r="P93" s="74" t="s">
        <v>133</v>
      </c>
      <c r="Q93" s="74" t="s">
        <v>134</v>
      </c>
      <c r="R93" s="74" t="s">
        <v>135</v>
      </c>
      <c r="S93" s="74" t="s">
        <v>136</v>
      </c>
      <c r="T93" s="75" t="s">
        <v>137</v>
      </c>
    </row>
    <row r="94" spans="2:63" s="1" customFormat="1" ht="29.25" customHeight="1">
      <c r="B94" s="41"/>
      <c r="C94" s="77" t="s">
        <v>120</v>
      </c>
      <c r="I94" s="156"/>
      <c r="J94" s="164">
        <f>BK94</f>
        <v>0</v>
      </c>
      <c r="L94" s="41"/>
      <c r="M94" s="76"/>
      <c r="N94" s="68"/>
      <c r="O94" s="68"/>
      <c r="P94" s="165">
        <f>P95+P222</f>
        <v>0</v>
      </c>
      <c r="Q94" s="68"/>
      <c r="R94" s="165">
        <f>R95+R222</f>
        <v>11.75968327</v>
      </c>
      <c r="S94" s="68"/>
      <c r="T94" s="166">
        <f>T95+T222</f>
        <v>3.5064880000000005</v>
      </c>
      <c r="AT94" s="24" t="s">
        <v>76</v>
      </c>
      <c r="AU94" s="24" t="s">
        <v>121</v>
      </c>
      <c r="BK94" s="167">
        <f>BK95+BK222</f>
        <v>0</v>
      </c>
    </row>
    <row r="95" spans="2:63" s="11" customFormat="1" ht="37.35" customHeight="1">
      <c r="B95" s="168"/>
      <c r="D95" s="169" t="s">
        <v>76</v>
      </c>
      <c r="E95" s="170" t="s">
        <v>193</v>
      </c>
      <c r="F95" s="170" t="s">
        <v>194</v>
      </c>
      <c r="I95" s="171"/>
      <c r="J95" s="172">
        <f>BK95</f>
        <v>0</v>
      </c>
      <c r="L95" s="168"/>
      <c r="M95" s="173"/>
      <c r="N95" s="174"/>
      <c r="O95" s="174"/>
      <c r="P95" s="175">
        <f>P96+P121+P134+P148+P158+P165+P199+P219</f>
        <v>0</v>
      </c>
      <c r="Q95" s="174"/>
      <c r="R95" s="175">
        <f>R96+R121+R134+R148+R158+R165+R199+R219</f>
        <v>11.19312407</v>
      </c>
      <c r="S95" s="174"/>
      <c r="T95" s="176">
        <f>T96+T121+T134+T148+T158+T165+T199+T219</f>
        <v>3.4806480000000004</v>
      </c>
      <c r="AR95" s="169" t="s">
        <v>83</v>
      </c>
      <c r="AT95" s="177" t="s">
        <v>76</v>
      </c>
      <c r="AU95" s="177" t="s">
        <v>77</v>
      </c>
      <c r="AY95" s="169" t="s">
        <v>141</v>
      </c>
      <c r="BK95" s="178">
        <f>BK96+BK121+BK134+BK148+BK158+BK165+BK199+BK219</f>
        <v>0</v>
      </c>
    </row>
    <row r="96" spans="2:63" s="11" customFormat="1" ht="19.9" customHeight="1">
      <c r="B96" s="168"/>
      <c r="D96" s="169" t="s">
        <v>76</v>
      </c>
      <c r="E96" s="179" t="s">
        <v>83</v>
      </c>
      <c r="F96" s="179" t="s">
        <v>195</v>
      </c>
      <c r="I96" s="171"/>
      <c r="J96" s="180">
        <f>BK96</f>
        <v>0</v>
      </c>
      <c r="L96" s="168"/>
      <c r="M96" s="173"/>
      <c r="N96" s="174"/>
      <c r="O96" s="174"/>
      <c r="P96" s="175">
        <f>SUM(P97:P120)</f>
        <v>0</v>
      </c>
      <c r="Q96" s="174"/>
      <c r="R96" s="175">
        <f>SUM(R97:R120)</f>
        <v>0</v>
      </c>
      <c r="S96" s="174"/>
      <c r="T96" s="176">
        <f>SUM(T97:T120)</f>
        <v>0</v>
      </c>
      <c r="AR96" s="169" t="s">
        <v>83</v>
      </c>
      <c r="AT96" s="177" t="s">
        <v>76</v>
      </c>
      <c r="AU96" s="177" t="s">
        <v>83</v>
      </c>
      <c r="AY96" s="169" t="s">
        <v>141</v>
      </c>
      <c r="BK96" s="178">
        <f>SUM(BK97:BK120)</f>
        <v>0</v>
      </c>
    </row>
    <row r="97" spans="2:65" s="1" customFormat="1" ht="16.5" customHeight="1">
      <c r="B97" s="181"/>
      <c r="C97" s="182" t="s">
        <v>83</v>
      </c>
      <c r="D97" s="182" t="s">
        <v>143</v>
      </c>
      <c r="E97" s="183" t="s">
        <v>196</v>
      </c>
      <c r="F97" s="184" t="s">
        <v>197</v>
      </c>
      <c r="G97" s="185" t="s">
        <v>198</v>
      </c>
      <c r="H97" s="186">
        <v>9.367</v>
      </c>
      <c r="I97" s="187"/>
      <c r="J97" s="188">
        <f>ROUND(I97*H97,2)</f>
        <v>0</v>
      </c>
      <c r="K97" s="184" t="s">
        <v>199</v>
      </c>
      <c r="L97" s="41"/>
      <c r="M97" s="189" t="s">
        <v>5</v>
      </c>
      <c r="N97" s="190" t="s">
        <v>48</v>
      </c>
      <c r="O97" s="42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AR97" s="24" t="s">
        <v>140</v>
      </c>
      <c r="AT97" s="24" t="s">
        <v>143</v>
      </c>
      <c r="AU97" s="24" t="s">
        <v>85</v>
      </c>
      <c r="AY97" s="24" t="s">
        <v>141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24" t="s">
        <v>83</v>
      </c>
      <c r="BK97" s="193">
        <f>ROUND(I97*H97,2)</f>
        <v>0</v>
      </c>
      <c r="BL97" s="24" t="s">
        <v>140</v>
      </c>
      <c r="BM97" s="24" t="s">
        <v>200</v>
      </c>
    </row>
    <row r="98" spans="2:47" s="1" customFormat="1" ht="27">
      <c r="B98" s="41"/>
      <c r="D98" s="194" t="s">
        <v>148</v>
      </c>
      <c r="F98" s="195" t="s">
        <v>201</v>
      </c>
      <c r="I98" s="156"/>
      <c r="L98" s="41"/>
      <c r="M98" s="196"/>
      <c r="N98" s="42"/>
      <c r="O98" s="42"/>
      <c r="P98" s="42"/>
      <c r="Q98" s="42"/>
      <c r="R98" s="42"/>
      <c r="S98" s="42"/>
      <c r="T98" s="70"/>
      <c r="AT98" s="24" t="s">
        <v>148</v>
      </c>
      <c r="AU98" s="24" t="s">
        <v>85</v>
      </c>
    </row>
    <row r="99" spans="2:51" s="12" customFormat="1" ht="13.5">
      <c r="B99" s="200"/>
      <c r="D99" s="194" t="s">
        <v>202</v>
      </c>
      <c r="E99" s="201" t="s">
        <v>5</v>
      </c>
      <c r="F99" s="202" t="s">
        <v>203</v>
      </c>
      <c r="H99" s="203">
        <v>9.367</v>
      </c>
      <c r="I99" s="204"/>
      <c r="L99" s="200"/>
      <c r="M99" s="205"/>
      <c r="N99" s="206"/>
      <c r="O99" s="206"/>
      <c r="P99" s="206"/>
      <c r="Q99" s="206"/>
      <c r="R99" s="206"/>
      <c r="S99" s="206"/>
      <c r="T99" s="207"/>
      <c r="AT99" s="201" t="s">
        <v>202</v>
      </c>
      <c r="AU99" s="201" t="s">
        <v>85</v>
      </c>
      <c r="AV99" s="12" t="s">
        <v>85</v>
      </c>
      <c r="AW99" s="12" t="s">
        <v>40</v>
      </c>
      <c r="AX99" s="12" t="s">
        <v>77</v>
      </c>
      <c r="AY99" s="201" t="s">
        <v>141</v>
      </c>
    </row>
    <row r="100" spans="2:51" s="13" customFormat="1" ht="13.5">
      <c r="B100" s="208"/>
      <c r="D100" s="194" t="s">
        <v>202</v>
      </c>
      <c r="E100" s="209" t="s">
        <v>5</v>
      </c>
      <c r="F100" s="210" t="s">
        <v>204</v>
      </c>
      <c r="H100" s="211">
        <v>9.367</v>
      </c>
      <c r="I100" s="212"/>
      <c r="L100" s="208"/>
      <c r="M100" s="213"/>
      <c r="N100" s="214"/>
      <c r="O100" s="214"/>
      <c r="P100" s="214"/>
      <c r="Q100" s="214"/>
      <c r="R100" s="214"/>
      <c r="S100" s="214"/>
      <c r="T100" s="215"/>
      <c r="AT100" s="209" t="s">
        <v>202</v>
      </c>
      <c r="AU100" s="209" t="s">
        <v>85</v>
      </c>
      <c r="AV100" s="13" t="s">
        <v>140</v>
      </c>
      <c r="AW100" s="13" t="s">
        <v>40</v>
      </c>
      <c r="AX100" s="13" t="s">
        <v>83</v>
      </c>
      <c r="AY100" s="209" t="s">
        <v>141</v>
      </c>
    </row>
    <row r="101" spans="2:65" s="1" customFormat="1" ht="16.5" customHeight="1">
      <c r="B101" s="181"/>
      <c r="C101" s="182" t="s">
        <v>85</v>
      </c>
      <c r="D101" s="182" t="s">
        <v>143</v>
      </c>
      <c r="E101" s="183" t="s">
        <v>205</v>
      </c>
      <c r="F101" s="184" t="s">
        <v>206</v>
      </c>
      <c r="G101" s="185" t="s">
        <v>198</v>
      </c>
      <c r="H101" s="186">
        <v>5.655</v>
      </c>
      <c r="I101" s="187"/>
      <c r="J101" s="188">
        <f>ROUND(I101*H101,2)</f>
        <v>0</v>
      </c>
      <c r="K101" s="184" t="s">
        <v>199</v>
      </c>
      <c r="L101" s="41"/>
      <c r="M101" s="189" t="s">
        <v>5</v>
      </c>
      <c r="N101" s="190" t="s">
        <v>48</v>
      </c>
      <c r="O101" s="42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AR101" s="24" t="s">
        <v>140</v>
      </c>
      <c r="AT101" s="24" t="s">
        <v>143</v>
      </c>
      <c r="AU101" s="24" t="s">
        <v>85</v>
      </c>
      <c r="AY101" s="24" t="s">
        <v>141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24" t="s">
        <v>83</v>
      </c>
      <c r="BK101" s="193">
        <f>ROUND(I101*H101,2)</f>
        <v>0</v>
      </c>
      <c r="BL101" s="24" t="s">
        <v>140</v>
      </c>
      <c r="BM101" s="24" t="s">
        <v>207</v>
      </c>
    </row>
    <row r="102" spans="2:47" s="1" customFormat="1" ht="27">
      <c r="B102" s="41"/>
      <c r="D102" s="194" t="s">
        <v>148</v>
      </c>
      <c r="F102" s="195" t="s">
        <v>208</v>
      </c>
      <c r="I102" s="156"/>
      <c r="L102" s="41"/>
      <c r="M102" s="196"/>
      <c r="N102" s="42"/>
      <c r="O102" s="42"/>
      <c r="P102" s="42"/>
      <c r="Q102" s="42"/>
      <c r="R102" s="42"/>
      <c r="S102" s="42"/>
      <c r="T102" s="70"/>
      <c r="AT102" s="24" t="s">
        <v>148</v>
      </c>
      <c r="AU102" s="24" t="s">
        <v>85</v>
      </c>
    </row>
    <row r="103" spans="2:51" s="12" customFormat="1" ht="13.5">
      <c r="B103" s="200"/>
      <c r="D103" s="194" t="s">
        <v>202</v>
      </c>
      <c r="E103" s="201" t="s">
        <v>5</v>
      </c>
      <c r="F103" s="202" t="s">
        <v>209</v>
      </c>
      <c r="H103" s="203">
        <v>9.367</v>
      </c>
      <c r="I103" s="204"/>
      <c r="L103" s="200"/>
      <c r="M103" s="205"/>
      <c r="N103" s="206"/>
      <c r="O103" s="206"/>
      <c r="P103" s="206"/>
      <c r="Q103" s="206"/>
      <c r="R103" s="206"/>
      <c r="S103" s="206"/>
      <c r="T103" s="207"/>
      <c r="AT103" s="201" t="s">
        <v>202</v>
      </c>
      <c r="AU103" s="201" t="s">
        <v>85</v>
      </c>
      <c r="AV103" s="12" t="s">
        <v>85</v>
      </c>
      <c r="AW103" s="12" t="s">
        <v>40</v>
      </c>
      <c r="AX103" s="12" t="s">
        <v>77</v>
      </c>
      <c r="AY103" s="201" t="s">
        <v>141</v>
      </c>
    </row>
    <row r="104" spans="2:51" s="12" customFormat="1" ht="13.5">
      <c r="B104" s="200"/>
      <c r="D104" s="194" t="s">
        <v>202</v>
      </c>
      <c r="E104" s="201" t="s">
        <v>5</v>
      </c>
      <c r="F104" s="202" t="s">
        <v>210</v>
      </c>
      <c r="H104" s="203">
        <v>-3.712</v>
      </c>
      <c r="I104" s="204"/>
      <c r="L104" s="200"/>
      <c r="M104" s="205"/>
      <c r="N104" s="206"/>
      <c r="O104" s="206"/>
      <c r="P104" s="206"/>
      <c r="Q104" s="206"/>
      <c r="R104" s="206"/>
      <c r="S104" s="206"/>
      <c r="T104" s="207"/>
      <c r="AT104" s="201" t="s">
        <v>202</v>
      </c>
      <c r="AU104" s="201" t="s">
        <v>85</v>
      </c>
      <c r="AV104" s="12" t="s">
        <v>85</v>
      </c>
      <c r="AW104" s="12" t="s">
        <v>40</v>
      </c>
      <c r="AX104" s="12" t="s">
        <v>77</v>
      </c>
      <c r="AY104" s="201" t="s">
        <v>141</v>
      </c>
    </row>
    <row r="105" spans="2:51" s="13" customFormat="1" ht="13.5">
      <c r="B105" s="208"/>
      <c r="D105" s="194" t="s">
        <v>202</v>
      </c>
      <c r="E105" s="209" t="s">
        <v>5</v>
      </c>
      <c r="F105" s="210" t="s">
        <v>204</v>
      </c>
      <c r="H105" s="211">
        <v>5.655</v>
      </c>
      <c r="I105" s="212"/>
      <c r="L105" s="208"/>
      <c r="M105" s="213"/>
      <c r="N105" s="214"/>
      <c r="O105" s="214"/>
      <c r="P105" s="214"/>
      <c r="Q105" s="214"/>
      <c r="R105" s="214"/>
      <c r="S105" s="214"/>
      <c r="T105" s="215"/>
      <c r="AT105" s="209" t="s">
        <v>202</v>
      </c>
      <c r="AU105" s="209" t="s">
        <v>85</v>
      </c>
      <c r="AV105" s="13" t="s">
        <v>140</v>
      </c>
      <c r="AW105" s="13" t="s">
        <v>40</v>
      </c>
      <c r="AX105" s="13" t="s">
        <v>83</v>
      </c>
      <c r="AY105" s="209" t="s">
        <v>141</v>
      </c>
    </row>
    <row r="106" spans="2:65" s="1" customFormat="1" ht="25.5" customHeight="1">
      <c r="B106" s="181"/>
      <c r="C106" s="182" t="s">
        <v>154</v>
      </c>
      <c r="D106" s="182" t="s">
        <v>143</v>
      </c>
      <c r="E106" s="183" t="s">
        <v>211</v>
      </c>
      <c r="F106" s="184" t="s">
        <v>212</v>
      </c>
      <c r="G106" s="185" t="s">
        <v>198</v>
      </c>
      <c r="H106" s="186">
        <v>11.31</v>
      </c>
      <c r="I106" s="187"/>
      <c r="J106" s="188">
        <f>ROUND(I106*H106,2)</f>
        <v>0</v>
      </c>
      <c r="K106" s="184" t="s">
        <v>199</v>
      </c>
      <c r="L106" s="41"/>
      <c r="M106" s="189" t="s">
        <v>5</v>
      </c>
      <c r="N106" s="190" t="s">
        <v>48</v>
      </c>
      <c r="O106" s="42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AR106" s="24" t="s">
        <v>140</v>
      </c>
      <c r="AT106" s="24" t="s">
        <v>143</v>
      </c>
      <c r="AU106" s="24" t="s">
        <v>85</v>
      </c>
      <c r="AY106" s="24" t="s">
        <v>141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24" t="s">
        <v>83</v>
      </c>
      <c r="BK106" s="193">
        <f>ROUND(I106*H106,2)</f>
        <v>0</v>
      </c>
      <c r="BL106" s="24" t="s">
        <v>140</v>
      </c>
      <c r="BM106" s="24" t="s">
        <v>213</v>
      </c>
    </row>
    <row r="107" spans="2:47" s="1" customFormat="1" ht="40.5">
      <c r="B107" s="41"/>
      <c r="D107" s="194" t="s">
        <v>148</v>
      </c>
      <c r="F107" s="195" t="s">
        <v>214</v>
      </c>
      <c r="I107" s="156"/>
      <c r="L107" s="41"/>
      <c r="M107" s="196"/>
      <c r="N107" s="42"/>
      <c r="O107" s="42"/>
      <c r="P107" s="42"/>
      <c r="Q107" s="42"/>
      <c r="R107" s="42"/>
      <c r="S107" s="42"/>
      <c r="T107" s="70"/>
      <c r="AT107" s="24" t="s">
        <v>148</v>
      </c>
      <c r="AU107" s="24" t="s">
        <v>85</v>
      </c>
    </row>
    <row r="108" spans="2:51" s="12" customFormat="1" ht="13.5">
      <c r="B108" s="200"/>
      <c r="D108" s="194" t="s">
        <v>202</v>
      </c>
      <c r="E108" s="201" t="s">
        <v>5</v>
      </c>
      <c r="F108" s="202" t="s">
        <v>215</v>
      </c>
      <c r="H108" s="203">
        <v>11.31</v>
      </c>
      <c r="I108" s="204"/>
      <c r="L108" s="200"/>
      <c r="M108" s="205"/>
      <c r="N108" s="206"/>
      <c r="O108" s="206"/>
      <c r="P108" s="206"/>
      <c r="Q108" s="206"/>
      <c r="R108" s="206"/>
      <c r="S108" s="206"/>
      <c r="T108" s="207"/>
      <c r="AT108" s="201" t="s">
        <v>202</v>
      </c>
      <c r="AU108" s="201" t="s">
        <v>85</v>
      </c>
      <c r="AV108" s="12" t="s">
        <v>85</v>
      </c>
      <c r="AW108" s="12" t="s">
        <v>40</v>
      </c>
      <c r="AX108" s="12" t="s">
        <v>77</v>
      </c>
      <c r="AY108" s="201" t="s">
        <v>141</v>
      </c>
    </row>
    <row r="109" spans="2:51" s="13" customFormat="1" ht="13.5">
      <c r="B109" s="208"/>
      <c r="D109" s="194" t="s">
        <v>202</v>
      </c>
      <c r="E109" s="209" t="s">
        <v>5</v>
      </c>
      <c r="F109" s="210" t="s">
        <v>204</v>
      </c>
      <c r="H109" s="211">
        <v>11.31</v>
      </c>
      <c r="I109" s="212"/>
      <c r="L109" s="208"/>
      <c r="M109" s="213"/>
      <c r="N109" s="214"/>
      <c r="O109" s="214"/>
      <c r="P109" s="214"/>
      <c r="Q109" s="214"/>
      <c r="R109" s="214"/>
      <c r="S109" s="214"/>
      <c r="T109" s="215"/>
      <c r="AT109" s="209" t="s">
        <v>202</v>
      </c>
      <c r="AU109" s="209" t="s">
        <v>85</v>
      </c>
      <c r="AV109" s="13" t="s">
        <v>140</v>
      </c>
      <c r="AW109" s="13" t="s">
        <v>40</v>
      </c>
      <c r="AX109" s="13" t="s">
        <v>83</v>
      </c>
      <c r="AY109" s="209" t="s">
        <v>141</v>
      </c>
    </row>
    <row r="110" spans="2:65" s="1" customFormat="1" ht="16.5" customHeight="1">
      <c r="B110" s="181"/>
      <c r="C110" s="182" t="s">
        <v>140</v>
      </c>
      <c r="D110" s="182" t="s">
        <v>143</v>
      </c>
      <c r="E110" s="183" t="s">
        <v>216</v>
      </c>
      <c r="F110" s="184" t="s">
        <v>217</v>
      </c>
      <c r="G110" s="185" t="s">
        <v>198</v>
      </c>
      <c r="H110" s="186">
        <v>11.31</v>
      </c>
      <c r="I110" s="187"/>
      <c r="J110" s="188">
        <f>ROUND(I110*H110,2)</f>
        <v>0</v>
      </c>
      <c r="K110" s="184" t="s">
        <v>199</v>
      </c>
      <c r="L110" s="41"/>
      <c r="M110" s="189" t="s">
        <v>5</v>
      </c>
      <c r="N110" s="190" t="s">
        <v>48</v>
      </c>
      <c r="O110" s="42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24" t="s">
        <v>140</v>
      </c>
      <c r="AT110" s="24" t="s">
        <v>143</v>
      </c>
      <c r="AU110" s="24" t="s">
        <v>85</v>
      </c>
      <c r="AY110" s="24" t="s">
        <v>141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24" t="s">
        <v>83</v>
      </c>
      <c r="BK110" s="193">
        <f>ROUND(I110*H110,2)</f>
        <v>0</v>
      </c>
      <c r="BL110" s="24" t="s">
        <v>140</v>
      </c>
      <c r="BM110" s="24" t="s">
        <v>218</v>
      </c>
    </row>
    <row r="111" spans="2:47" s="1" customFormat="1" ht="40.5">
      <c r="B111" s="41"/>
      <c r="D111" s="194" t="s">
        <v>148</v>
      </c>
      <c r="F111" s="195" t="s">
        <v>219</v>
      </c>
      <c r="I111" s="156"/>
      <c r="L111" s="41"/>
      <c r="M111" s="196"/>
      <c r="N111" s="42"/>
      <c r="O111" s="42"/>
      <c r="P111" s="42"/>
      <c r="Q111" s="42"/>
      <c r="R111" s="42"/>
      <c r="S111" s="42"/>
      <c r="T111" s="70"/>
      <c r="AT111" s="24" t="s">
        <v>148</v>
      </c>
      <c r="AU111" s="24" t="s">
        <v>85</v>
      </c>
    </row>
    <row r="112" spans="2:65" s="1" customFormat="1" ht="16.5" customHeight="1">
      <c r="B112" s="181"/>
      <c r="C112" s="182" t="s">
        <v>163</v>
      </c>
      <c r="D112" s="182" t="s">
        <v>143</v>
      </c>
      <c r="E112" s="183" t="s">
        <v>220</v>
      </c>
      <c r="F112" s="184" t="s">
        <v>221</v>
      </c>
      <c r="G112" s="185" t="s">
        <v>222</v>
      </c>
      <c r="H112" s="186">
        <v>23.751</v>
      </c>
      <c r="I112" s="187"/>
      <c r="J112" s="188">
        <f>ROUND(I112*H112,2)</f>
        <v>0</v>
      </c>
      <c r="K112" s="184" t="s">
        <v>199</v>
      </c>
      <c r="L112" s="41"/>
      <c r="M112" s="189" t="s">
        <v>5</v>
      </c>
      <c r="N112" s="190" t="s">
        <v>48</v>
      </c>
      <c r="O112" s="42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AR112" s="24" t="s">
        <v>140</v>
      </c>
      <c r="AT112" s="24" t="s">
        <v>143</v>
      </c>
      <c r="AU112" s="24" t="s">
        <v>85</v>
      </c>
      <c r="AY112" s="24" t="s">
        <v>141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24" t="s">
        <v>83</v>
      </c>
      <c r="BK112" s="193">
        <f>ROUND(I112*H112,2)</f>
        <v>0</v>
      </c>
      <c r="BL112" s="24" t="s">
        <v>140</v>
      </c>
      <c r="BM112" s="24" t="s">
        <v>223</v>
      </c>
    </row>
    <row r="113" spans="2:47" s="1" customFormat="1" ht="13.5">
      <c r="B113" s="41"/>
      <c r="D113" s="194" t="s">
        <v>148</v>
      </c>
      <c r="F113" s="195" t="s">
        <v>224</v>
      </c>
      <c r="I113" s="156"/>
      <c r="L113" s="41"/>
      <c r="M113" s="196"/>
      <c r="N113" s="42"/>
      <c r="O113" s="42"/>
      <c r="P113" s="42"/>
      <c r="Q113" s="42"/>
      <c r="R113" s="42"/>
      <c r="S113" s="42"/>
      <c r="T113" s="70"/>
      <c r="AT113" s="24" t="s">
        <v>148</v>
      </c>
      <c r="AU113" s="24" t="s">
        <v>85</v>
      </c>
    </row>
    <row r="114" spans="2:51" s="12" customFormat="1" ht="13.5">
      <c r="B114" s="200"/>
      <c r="D114" s="194" t="s">
        <v>202</v>
      </c>
      <c r="E114" s="201" t="s">
        <v>5</v>
      </c>
      <c r="F114" s="202" t="s">
        <v>225</v>
      </c>
      <c r="H114" s="203">
        <v>23.751</v>
      </c>
      <c r="I114" s="204"/>
      <c r="L114" s="200"/>
      <c r="M114" s="205"/>
      <c r="N114" s="206"/>
      <c r="O114" s="206"/>
      <c r="P114" s="206"/>
      <c r="Q114" s="206"/>
      <c r="R114" s="206"/>
      <c r="S114" s="206"/>
      <c r="T114" s="207"/>
      <c r="AT114" s="201" t="s">
        <v>202</v>
      </c>
      <c r="AU114" s="201" t="s">
        <v>85</v>
      </c>
      <c r="AV114" s="12" t="s">
        <v>85</v>
      </c>
      <c r="AW114" s="12" t="s">
        <v>40</v>
      </c>
      <c r="AX114" s="12" t="s">
        <v>77</v>
      </c>
      <c r="AY114" s="201" t="s">
        <v>141</v>
      </c>
    </row>
    <row r="115" spans="2:51" s="13" customFormat="1" ht="13.5">
      <c r="B115" s="208"/>
      <c r="D115" s="194" t="s">
        <v>202</v>
      </c>
      <c r="E115" s="209" t="s">
        <v>5</v>
      </c>
      <c r="F115" s="210" t="s">
        <v>204</v>
      </c>
      <c r="H115" s="211">
        <v>23.751</v>
      </c>
      <c r="I115" s="212"/>
      <c r="L115" s="208"/>
      <c r="M115" s="213"/>
      <c r="N115" s="214"/>
      <c r="O115" s="214"/>
      <c r="P115" s="214"/>
      <c r="Q115" s="214"/>
      <c r="R115" s="214"/>
      <c r="S115" s="214"/>
      <c r="T115" s="215"/>
      <c r="AT115" s="209" t="s">
        <v>202</v>
      </c>
      <c r="AU115" s="209" t="s">
        <v>85</v>
      </c>
      <c r="AV115" s="13" t="s">
        <v>140</v>
      </c>
      <c r="AW115" s="13" t="s">
        <v>40</v>
      </c>
      <c r="AX115" s="13" t="s">
        <v>83</v>
      </c>
      <c r="AY115" s="209" t="s">
        <v>141</v>
      </c>
    </row>
    <row r="116" spans="2:65" s="1" customFormat="1" ht="16.5" customHeight="1">
      <c r="B116" s="181"/>
      <c r="C116" s="182" t="s">
        <v>173</v>
      </c>
      <c r="D116" s="182" t="s">
        <v>143</v>
      </c>
      <c r="E116" s="183" t="s">
        <v>226</v>
      </c>
      <c r="F116" s="184" t="s">
        <v>227</v>
      </c>
      <c r="G116" s="185" t="s">
        <v>198</v>
      </c>
      <c r="H116" s="186">
        <v>3.712</v>
      </c>
      <c r="I116" s="187"/>
      <c r="J116" s="188">
        <f>ROUND(I116*H116,2)</f>
        <v>0</v>
      </c>
      <c r="K116" s="184" t="s">
        <v>199</v>
      </c>
      <c r="L116" s="41"/>
      <c r="M116" s="189" t="s">
        <v>5</v>
      </c>
      <c r="N116" s="190" t="s">
        <v>48</v>
      </c>
      <c r="O116" s="42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AR116" s="24" t="s">
        <v>140</v>
      </c>
      <c r="AT116" s="24" t="s">
        <v>143</v>
      </c>
      <c r="AU116" s="24" t="s">
        <v>85</v>
      </c>
      <c r="AY116" s="24" t="s">
        <v>141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24" t="s">
        <v>83</v>
      </c>
      <c r="BK116" s="193">
        <f>ROUND(I116*H116,2)</f>
        <v>0</v>
      </c>
      <c r="BL116" s="24" t="s">
        <v>140</v>
      </c>
      <c r="BM116" s="24" t="s">
        <v>228</v>
      </c>
    </row>
    <row r="117" spans="2:47" s="1" customFormat="1" ht="27">
      <c r="B117" s="41"/>
      <c r="D117" s="194" t="s">
        <v>148</v>
      </c>
      <c r="F117" s="195" t="s">
        <v>229</v>
      </c>
      <c r="I117" s="156"/>
      <c r="L117" s="41"/>
      <c r="M117" s="196"/>
      <c r="N117" s="42"/>
      <c r="O117" s="42"/>
      <c r="P117" s="42"/>
      <c r="Q117" s="42"/>
      <c r="R117" s="42"/>
      <c r="S117" s="42"/>
      <c r="T117" s="70"/>
      <c r="AT117" s="24" t="s">
        <v>148</v>
      </c>
      <c r="AU117" s="24" t="s">
        <v>85</v>
      </c>
    </row>
    <row r="118" spans="2:51" s="12" customFormat="1" ht="13.5">
      <c r="B118" s="200"/>
      <c r="D118" s="194" t="s">
        <v>202</v>
      </c>
      <c r="E118" s="201" t="s">
        <v>5</v>
      </c>
      <c r="F118" s="202" t="s">
        <v>203</v>
      </c>
      <c r="H118" s="203">
        <v>9.367</v>
      </c>
      <c r="I118" s="204"/>
      <c r="L118" s="200"/>
      <c r="M118" s="205"/>
      <c r="N118" s="206"/>
      <c r="O118" s="206"/>
      <c r="P118" s="206"/>
      <c r="Q118" s="206"/>
      <c r="R118" s="206"/>
      <c r="S118" s="206"/>
      <c r="T118" s="207"/>
      <c r="AT118" s="201" t="s">
        <v>202</v>
      </c>
      <c r="AU118" s="201" t="s">
        <v>85</v>
      </c>
      <c r="AV118" s="12" t="s">
        <v>85</v>
      </c>
      <c r="AW118" s="12" t="s">
        <v>40</v>
      </c>
      <c r="AX118" s="12" t="s">
        <v>77</v>
      </c>
      <c r="AY118" s="201" t="s">
        <v>141</v>
      </c>
    </row>
    <row r="119" spans="2:51" s="12" customFormat="1" ht="13.5">
      <c r="B119" s="200"/>
      <c r="D119" s="194" t="s">
        <v>202</v>
      </c>
      <c r="E119" s="201" t="s">
        <v>5</v>
      </c>
      <c r="F119" s="202" t="s">
        <v>230</v>
      </c>
      <c r="H119" s="203">
        <v>-5.655</v>
      </c>
      <c r="I119" s="204"/>
      <c r="L119" s="200"/>
      <c r="M119" s="205"/>
      <c r="N119" s="206"/>
      <c r="O119" s="206"/>
      <c r="P119" s="206"/>
      <c r="Q119" s="206"/>
      <c r="R119" s="206"/>
      <c r="S119" s="206"/>
      <c r="T119" s="207"/>
      <c r="AT119" s="201" t="s">
        <v>202</v>
      </c>
      <c r="AU119" s="201" t="s">
        <v>85</v>
      </c>
      <c r="AV119" s="12" t="s">
        <v>85</v>
      </c>
      <c r="AW119" s="12" t="s">
        <v>40</v>
      </c>
      <c r="AX119" s="12" t="s">
        <v>77</v>
      </c>
      <c r="AY119" s="201" t="s">
        <v>141</v>
      </c>
    </row>
    <row r="120" spans="2:51" s="13" customFormat="1" ht="13.5">
      <c r="B120" s="208"/>
      <c r="D120" s="194" t="s">
        <v>202</v>
      </c>
      <c r="E120" s="209" t="s">
        <v>5</v>
      </c>
      <c r="F120" s="210" t="s">
        <v>204</v>
      </c>
      <c r="H120" s="211">
        <v>3.712</v>
      </c>
      <c r="I120" s="212"/>
      <c r="L120" s="208"/>
      <c r="M120" s="213"/>
      <c r="N120" s="214"/>
      <c r="O120" s="214"/>
      <c r="P120" s="214"/>
      <c r="Q120" s="214"/>
      <c r="R120" s="214"/>
      <c r="S120" s="214"/>
      <c r="T120" s="215"/>
      <c r="AT120" s="209" t="s">
        <v>202</v>
      </c>
      <c r="AU120" s="209" t="s">
        <v>85</v>
      </c>
      <c r="AV120" s="13" t="s">
        <v>140</v>
      </c>
      <c r="AW120" s="13" t="s">
        <v>40</v>
      </c>
      <c r="AX120" s="13" t="s">
        <v>83</v>
      </c>
      <c r="AY120" s="209" t="s">
        <v>141</v>
      </c>
    </row>
    <row r="121" spans="2:63" s="11" customFormat="1" ht="29.85" customHeight="1">
      <c r="B121" s="168"/>
      <c r="D121" s="169" t="s">
        <v>76</v>
      </c>
      <c r="E121" s="179" t="s">
        <v>85</v>
      </c>
      <c r="F121" s="179" t="s">
        <v>231</v>
      </c>
      <c r="I121" s="171"/>
      <c r="J121" s="180">
        <f>BK121</f>
        <v>0</v>
      </c>
      <c r="L121" s="168"/>
      <c r="M121" s="173"/>
      <c r="N121" s="174"/>
      <c r="O121" s="174"/>
      <c r="P121" s="175">
        <f>SUM(P122:P133)</f>
        <v>0</v>
      </c>
      <c r="Q121" s="174"/>
      <c r="R121" s="175">
        <f>SUM(R122:R133)</f>
        <v>3.41128705</v>
      </c>
      <c r="S121" s="174"/>
      <c r="T121" s="176">
        <f>SUM(T122:T133)</f>
        <v>0</v>
      </c>
      <c r="AR121" s="169" t="s">
        <v>83</v>
      </c>
      <c r="AT121" s="177" t="s">
        <v>76</v>
      </c>
      <c r="AU121" s="177" t="s">
        <v>83</v>
      </c>
      <c r="AY121" s="169" t="s">
        <v>141</v>
      </c>
      <c r="BK121" s="178">
        <f>SUM(BK122:BK133)</f>
        <v>0</v>
      </c>
    </row>
    <row r="122" spans="2:65" s="1" customFormat="1" ht="16.5" customHeight="1">
      <c r="B122" s="181"/>
      <c r="C122" s="182" t="s">
        <v>168</v>
      </c>
      <c r="D122" s="182" t="s">
        <v>143</v>
      </c>
      <c r="E122" s="183" t="s">
        <v>232</v>
      </c>
      <c r="F122" s="184" t="s">
        <v>233</v>
      </c>
      <c r="G122" s="185" t="s">
        <v>198</v>
      </c>
      <c r="H122" s="186">
        <v>0.969</v>
      </c>
      <c r="I122" s="187"/>
      <c r="J122" s="188">
        <f>ROUND(I122*H122,2)</f>
        <v>0</v>
      </c>
      <c r="K122" s="184" t="s">
        <v>199</v>
      </c>
      <c r="L122" s="41"/>
      <c r="M122" s="189" t="s">
        <v>5</v>
      </c>
      <c r="N122" s="190" t="s">
        <v>48</v>
      </c>
      <c r="O122" s="42"/>
      <c r="P122" s="191">
        <f>O122*H122</f>
        <v>0</v>
      </c>
      <c r="Q122" s="191">
        <v>1.98</v>
      </c>
      <c r="R122" s="191">
        <f>Q122*H122</f>
        <v>1.91862</v>
      </c>
      <c r="S122" s="191">
        <v>0</v>
      </c>
      <c r="T122" s="192">
        <f>S122*H122</f>
        <v>0</v>
      </c>
      <c r="AR122" s="24" t="s">
        <v>140</v>
      </c>
      <c r="AT122" s="24" t="s">
        <v>143</v>
      </c>
      <c r="AU122" s="24" t="s">
        <v>85</v>
      </c>
      <c r="AY122" s="24" t="s">
        <v>141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24" t="s">
        <v>83</v>
      </c>
      <c r="BK122" s="193">
        <f>ROUND(I122*H122,2)</f>
        <v>0</v>
      </c>
      <c r="BL122" s="24" t="s">
        <v>140</v>
      </c>
      <c r="BM122" s="24" t="s">
        <v>234</v>
      </c>
    </row>
    <row r="123" spans="2:47" s="1" customFormat="1" ht="13.5">
      <c r="B123" s="41"/>
      <c r="D123" s="194" t="s">
        <v>148</v>
      </c>
      <c r="F123" s="195" t="s">
        <v>235</v>
      </c>
      <c r="I123" s="156"/>
      <c r="L123" s="41"/>
      <c r="M123" s="196"/>
      <c r="N123" s="42"/>
      <c r="O123" s="42"/>
      <c r="P123" s="42"/>
      <c r="Q123" s="42"/>
      <c r="R123" s="42"/>
      <c r="S123" s="42"/>
      <c r="T123" s="70"/>
      <c r="AT123" s="24" t="s">
        <v>148</v>
      </c>
      <c r="AU123" s="24" t="s">
        <v>85</v>
      </c>
    </row>
    <row r="124" spans="2:51" s="12" customFormat="1" ht="13.5">
      <c r="B124" s="200"/>
      <c r="D124" s="194" t="s">
        <v>202</v>
      </c>
      <c r="E124" s="201" t="s">
        <v>5</v>
      </c>
      <c r="F124" s="202" t="s">
        <v>236</v>
      </c>
      <c r="H124" s="203">
        <v>0.969</v>
      </c>
      <c r="I124" s="204"/>
      <c r="L124" s="200"/>
      <c r="M124" s="205"/>
      <c r="N124" s="206"/>
      <c r="O124" s="206"/>
      <c r="P124" s="206"/>
      <c r="Q124" s="206"/>
      <c r="R124" s="206"/>
      <c r="S124" s="206"/>
      <c r="T124" s="207"/>
      <c r="AT124" s="201" t="s">
        <v>202</v>
      </c>
      <c r="AU124" s="201" t="s">
        <v>85</v>
      </c>
      <c r="AV124" s="12" t="s">
        <v>85</v>
      </c>
      <c r="AW124" s="12" t="s">
        <v>40</v>
      </c>
      <c r="AX124" s="12" t="s">
        <v>77</v>
      </c>
      <c r="AY124" s="201" t="s">
        <v>141</v>
      </c>
    </row>
    <row r="125" spans="2:51" s="13" customFormat="1" ht="13.5">
      <c r="B125" s="208"/>
      <c r="D125" s="194" t="s">
        <v>202</v>
      </c>
      <c r="E125" s="209" t="s">
        <v>5</v>
      </c>
      <c r="F125" s="210" t="s">
        <v>204</v>
      </c>
      <c r="H125" s="211">
        <v>0.969</v>
      </c>
      <c r="I125" s="212"/>
      <c r="L125" s="208"/>
      <c r="M125" s="213"/>
      <c r="N125" s="214"/>
      <c r="O125" s="214"/>
      <c r="P125" s="214"/>
      <c r="Q125" s="214"/>
      <c r="R125" s="214"/>
      <c r="S125" s="214"/>
      <c r="T125" s="215"/>
      <c r="AT125" s="209" t="s">
        <v>202</v>
      </c>
      <c r="AU125" s="209" t="s">
        <v>85</v>
      </c>
      <c r="AV125" s="13" t="s">
        <v>140</v>
      </c>
      <c r="AW125" s="13" t="s">
        <v>40</v>
      </c>
      <c r="AX125" s="13" t="s">
        <v>83</v>
      </c>
      <c r="AY125" s="209" t="s">
        <v>141</v>
      </c>
    </row>
    <row r="126" spans="2:65" s="1" customFormat="1" ht="16.5" customHeight="1">
      <c r="B126" s="181"/>
      <c r="C126" s="182" t="s">
        <v>237</v>
      </c>
      <c r="D126" s="182" t="s">
        <v>143</v>
      </c>
      <c r="E126" s="183" t="s">
        <v>238</v>
      </c>
      <c r="F126" s="184" t="s">
        <v>239</v>
      </c>
      <c r="G126" s="185" t="s">
        <v>198</v>
      </c>
      <c r="H126" s="186">
        <v>0.646</v>
      </c>
      <c r="I126" s="187"/>
      <c r="J126" s="188">
        <f>ROUND(I126*H126,2)</f>
        <v>0</v>
      </c>
      <c r="K126" s="184" t="s">
        <v>199</v>
      </c>
      <c r="L126" s="41"/>
      <c r="M126" s="189" t="s">
        <v>5</v>
      </c>
      <c r="N126" s="190" t="s">
        <v>48</v>
      </c>
      <c r="O126" s="42"/>
      <c r="P126" s="191">
        <f>O126*H126</f>
        <v>0</v>
      </c>
      <c r="Q126" s="191">
        <v>2.25634</v>
      </c>
      <c r="R126" s="191">
        <f>Q126*H126</f>
        <v>1.4575956399999999</v>
      </c>
      <c r="S126" s="191">
        <v>0</v>
      </c>
      <c r="T126" s="192">
        <f>S126*H126</f>
        <v>0</v>
      </c>
      <c r="AR126" s="24" t="s">
        <v>140</v>
      </c>
      <c r="AT126" s="24" t="s">
        <v>143</v>
      </c>
      <c r="AU126" s="24" t="s">
        <v>85</v>
      </c>
      <c r="AY126" s="24" t="s">
        <v>141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24" t="s">
        <v>83</v>
      </c>
      <c r="BK126" s="193">
        <f>ROUND(I126*H126,2)</f>
        <v>0</v>
      </c>
      <c r="BL126" s="24" t="s">
        <v>140</v>
      </c>
      <c r="BM126" s="24" t="s">
        <v>240</v>
      </c>
    </row>
    <row r="127" spans="2:47" s="1" customFormat="1" ht="13.5">
      <c r="B127" s="41"/>
      <c r="D127" s="194" t="s">
        <v>148</v>
      </c>
      <c r="F127" s="195" t="s">
        <v>241</v>
      </c>
      <c r="I127" s="156"/>
      <c r="L127" s="41"/>
      <c r="M127" s="196"/>
      <c r="N127" s="42"/>
      <c r="O127" s="42"/>
      <c r="P127" s="42"/>
      <c r="Q127" s="42"/>
      <c r="R127" s="42"/>
      <c r="S127" s="42"/>
      <c r="T127" s="70"/>
      <c r="AT127" s="24" t="s">
        <v>148</v>
      </c>
      <c r="AU127" s="24" t="s">
        <v>85</v>
      </c>
    </row>
    <row r="128" spans="2:51" s="12" customFormat="1" ht="13.5">
      <c r="B128" s="200"/>
      <c r="D128" s="194" t="s">
        <v>202</v>
      </c>
      <c r="E128" s="201" t="s">
        <v>5</v>
      </c>
      <c r="F128" s="202" t="s">
        <v>242</v>
      </c>
      <c r="H128" s="203">
        <v>0.646</v>
      </c>
      <c r="I128" s="204"/>
      <c r="L128" s="200"/>
      <c r="M128" s="205"/>
      <c r="N128" s="206"/>
      <c r="O128" s="206"/>
      <c r="P128" s="206"/>
      <c r="Q128" s="206"/>
      <c r="R128" s="206"/>
      <c r="S128" s="206"/>
      <c r="T128" s="207"/>
      <c r="AT128" s="201" t="s">
        <v>202</v>
      </c>
      <c r="AU128" s="201" t="s">
        <v>85</v>
      </c>
      <c r="AV128" s="12" t="s">
        <v>85</v>
      </c>
      <c r="AW128" s="12" t="s">
        <v>40</v>
      </c>
      <c r="AX128" s="12" t="s">
        <v>77</v>
      </c>
      <c r="AY128" s="201" t="s">
        <v>141</v>
      </c>
    </row>
    <row r="129" spans="2:51" s="13" customFormat="1" ht="13.5">
      <c r="B129" s="208"/>
      <c r="D129" s="194" t="s">
        <v>202</v>
      </c>
      <c r="E129" s="209" t="s">
        <v>5</v>
      </c>
      <c r="F129" s="210" t="s">
        <v>204</v>
      </c>
      <c r="H129" s="211">
        <v>0.646</v>
      </c>
      <c r="I129" s="212"/>
      <c r="L129" s="208"/>
      <c r="M129" s="213"/>
      <c r="N129" s="214"/>
      <c r="O129" s="214"/>
      <c r="P129" s="214"/>
      <c r="Q129" s="214"/>
      <c r="R129" s="214"/>
      <c r="S129" s="214"/>
      <c r="T129" s="215"/>
      <c r="AT129" s="209" t="s">
        <v>202</v>
      </c>
      <c r="AU129" s="209" t="s">
        <v>85</v>
      </c>
      <c r="AV129" s="13" t="s">
        <v>140</v>
      </c>
      <c r="AW129" s="13" t="s">
        <v>40</v>
      </c>
      <c r="AX129" s="13" t="s">
        <v>83</v>
      </c>
      <c r="AY129" s="209" t="s">
        <v>141</v>
      </c>
    </row>
    <row r="130" spans="2:65" s="1" customFormat="1" ht="16.5" customHeight="1">
      <c r="B130" s="181"/>
      <c r="C130" s="182" t="s">
        <v>243</v>
      </c>
      <c r="D130" s="182" t="s">
        <v>143</v>
      </c>
      <c r="E130" s="183" t="s">
        <v>244</v>
      </c>
      <c r="F130" s="184" t="s">
        <v>245</v>
      </c>
      <c r="G130" s="185" t="s">
        <v>222</v>
      </c>
      <c r="H130" s="186">
        <v>0.033</v>
      </c>
      <c r="I130" s="187"/>
      <c r="J130" s="188">
        <f>ROUND(I130*H130,2)</f>
        <v>0</v>
      </c>
      <c r="K130" s="184" t="s">
        <v>199</v>
      </c>
      <c r="L130" s="41"/>
      <c r="M130" s="189" t="s">
        <v>5</v>
      </c>
      <c r="N130" s="190" t="s">
        <v>48</v>
      </c>
      <c r="O130" s="42"/>
      <c r="P130" s="191">
        <f>O130*H130</f>
        <v>0</v>
      </c>
      <c r="Q130" s="191">
        <v>1.06277</v>
      </c>
      <c r="R130" s="191">
        <f>Q130*H130</f>
        <v>0.035071410000000004</v>
      </c>
      <c r="S130" s="191">
        <v>0</v>
      </c>
      <c r="T130" s="192">
        <f>S130*H130</f>
        <v>0</v>
      </c>
      <c r="AR130" s="24" t="s">
        <v>140</v>
      </c>
      <c r="AT130" s="24" t="s">
        <v>143</v>
      </c>
      <c r="AU130" s="24" t="s">
        <v>85</v>
      </c>
      <c r="AY130" s="24" t="s">
        <v>141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24" t="s">
        <v>83</v>
      </c>
      <c r="BK130" s="193">
        <f>ROUND(I130*H130,2)</f>
        <v>0</v>
      </c>
      <c r="BL130" s="24" t="s">
        <v>140</v>
      </c>
      <c r="BM130" s="24" t="s">
        <v>246</v>
      </c>
    </row>
    <row r="131" spans="2:47" s="1" customFormat="1" ht="13.5">
      <c r="B131" s="41"/>
      <c r="D131" s="194" t="s">
        <v>148</v>
      </c>
      <c r="F131" s="195" t="s">
        <v>247</v>
      </c>
      <c r="I131" s="156"/>
      <c r="L131" s="41"/>
      <c r="M131" s="196"/>
      <c r="N131" s="42"/>
      <c r="O131" s="42"/>
      <c r="P131" s="42"/>
      <c r="Q131" s="42"/>
      <c r="R131" s="42"/>
      <c r="S131" s="42"/>
      <c r="T131" s="70"/>
      <c r="AT131" s="24" t="s">
        <v>148</v>
      </c>
      <c r="AU131" s="24" t="s">
        <v>85</v>
      </c>
    </row>
    <row r="132" spans="2:51" s="12" customFormat="1" ht="13.5">
      <c r="B132" s="200"/>
      <c r="D132" s="194" t="s">
        <v>202</v>
      </c>
      <c r="E132" s="201" t="s">
        <v>5</v>
      </c>
      <c r="F132" s="202" t="s">
        <v>248</v>
      </c>
      <c r="H132" s="203">
        <v>0.033</v>
      </c>
      <c r="I132" s="204"/>
      <c r="L132" s="200"/>
      <c r="M132" s="205"/>
      <c r="N132" s="206"/>
      <c r="O132" s="206"/>
      <c r="P132" s="206"/>
      <c r="Q132" s="206"/>
      <c r="R132" s="206"/>
      <c r="S132" s="206"/>
      <c r="T132" s="207"/>
      <c r="AT132" s="201" t="s">
        <v>202</v>
      </c>
      <c r="AU132" s="201" t="s">
        <v>85</v>
      </c>
      <c r="AV132" s="12" t="s">
        <v>85</v>
      </c>
      <c r="AW132" s="12" t="s">
        <v>40</v>
      </c>
      <c r="AX132" s="12" t="s">
        <v>77</v>
      </c>
      <c r="AY132" s="201" t="s">
        <v>141</v>
      </c>
    </row>
    <row r="133" spans="2:51" s="13" customFormat="1" ht="13.5">
      <c r="B133" s="208"/>
      <c r="D133" s="194" t="s">
        <v>202</v>
      </c>
      <c r="E133" s="209" t="s">
        <v>5</v>
      </c>
      <c r="F133" s="210" t="s">
        <v>204</v>
      </c>
      <c r="H133" s="211">
        <v>0.033</v>
      </c>
      <c r="I133" s="212"/>
      <c r="L133" s="208"/>
      <c r="M133" s="213"/>
      <c r="N133" s="214"/>
      <c r="O133" s="214"/>
      <c r="P133" s="214"/>
      <c r="Q133" s="214"/>
      <c r="R133" s="214"/>
      <c r="S133" s="214"/>
      <c r="T133" s="215"/>
      <c r="AT133" s="209" t="s">
        <v>202</v>
      </c>
      <c r="AU133" s="209" t="s">
        <v>85</v>
      </c>
      <c r="AV133" s="13" t="s">
        <v>140</v>
      </c>
      <c r="AW133" s="13" t="s">
        <v>40</v>
      </c>
      <c r="AX133" s="13" t="s">
        <v>83</v>
      </c>
      <c r="AY133" s="209" t="s">
        <v>141</v>
      </c>
    </row>
    <row r="134" spans="2:63" s="11" customFormat="1" ht="29.85" customHeight="1">
      <c r="B134" s="168"/>
      <c r="D134" s="169" t="s">
        <v>76</v>
      </c>
      <c r="E134" s="179" t="s">
        <v>154</v>
      </c>
      <c r="F134" s="179" t="s">
        <v>249</v>
      </c>
      <c r="I134" s="171"/>
      <c r="J134" s="180">
        <f>BK134</f>
        <v>0</v>
      </c>
      <c r="L134" s="168"/>
      <c r="M134" s="173"/>
      <c r="N134" s="174"/>
      <c r="O134" s="174"/>
      <c r="P134" s="175">
        <f>SUM(P135:P147)</f>
        <v>0</v>
      </c>
      <c r="Q134" s="174"/>
      <c r="R134" s="175">
        <f>SUM(R135:R147)</f>
        <v>5.854003199999999</v>
      </c>
      <c r="S134" s="174"/>
      <c r="T134" s="176">
        <f>SUM(T135:T147)</f>
        <v>0</v>
      </c>
      <c r="AR134" s="169" t="s">
        <v>83</v>
      </c>
      <c r="AT134" s="177" t="s">
        <v>76</v>
      </c>
      <c r="AU134" s="177" t="s">
        <v>83</v>
      </c>
      <c r="AY134" s="169" t="s">
        <v>141</v>
      </c>
      <c r="BK134" s="178">
        <f>SUM(BK135:BK147)</f>
        <v>0</v>
      </c>
    </row>
    <row r="135" spans="2:65" s="1" customFormat="1" ht="16.5" customHeight="1">
      <c r="B135" s="181"/>
      <c r="C135" s="182" t="s">
        <v>250</v>
      </c>
      <c r="D135" s="182" t="s">
        <v>143</v>
      </c>
      <c r="E135" s="183" t="s">
        <v>251</v>
      </c>
      <c r="F135" s="184" t="s">
        <v>252</v>
      </c>
      <c r="G135" s="185" t="s">
        <v>253</v>
      </c>
      <c r="H135" s="186">
        <v>13.44</v>
      </c>
      <c r="I135" s="187"/>
      <c r="J135" s="188">
        <f>ROUND(I135*H135,2)</f>
        <v>0</v>
      </c>
      <c r="K135" s="184" t="s">
        <v>199</v>
      </c>
      <c r="L135" s="41"/>
      <c r="M135" s="189" t="s">
        <v>5</v>
      </c>
      <c r="N135" s="190" t="s">
        <v>48</v>
      </c>
      <c r="O135" s="42"/>
      <c r="P135" s="191">
        <f>O135*H135</f>
        <v>0</v>
      </c>
      <c r="Q135" s="191">
        <v>0.1386</v>
      </c>
      <c r="R135" s="191">
        <f>Q135*H135</f>
        <v>1.862784</v>
      </c>
      <c r="S135" s="191">
        <v>0</v>
      </c>
      <c r="T135" s="192">
        <f>S135*H135</f>
        <v>0</v>
      </c>
      <c r="AR135" s="24" t="s">
        <v>140</v>
      </c>
      <c r="AT135" s="24" t="s">
        <v>143</v>
      </c>
      <c r="AU135" s="24" t="s">
        <v>85</v>
      </c>
      <c r="AY135" s="24" t="s">
        <v>141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24" t="s">
        <v>83</v>
      </c>
      <c r="BK135" s="193">
        <f>ROUND(I135*H135,2)</f>
        <v>0</v>
      </c>
      <c r="BL135" s="24" t="s">
        <v>140</v>
      </c>
      <c r="BM135" s="24" t="s">
        <v>254</v>
      </c>
    </row>
    <row r="136" spans="2:47" s="1" customFormat="1" ht="27">
      <c r="B136" s="41"/>
      <c r="D136" s="194" t="s">
        <v>148</v>
      </c>
      <c r="F136" s="195" t="s">
        <v>255</v>
      </c>
      <c r="I136" s="156"/>
      <c r="L136" s="41"/>
      <c r="M136" s="196"/>
      <c r="N136" s="42"/>
      <c r="O136" s="42"/>
      <c r="P136" s="42"/>
      <c r="Q136" s="42"/>
      <c r="R136" s="42"/>
      <c r="S136" s="42"/>
      <c r="T136" s="70"/>
      <c r="AT136" s="24" t="s">
        <v>148</v>
      </c>
      <c r="AU136" s="24" t="s">
        <v>85</v>
      </c>
    </row>
    <row r="137" spans="2:51" s="12" customFormat="1" ht="13.5">
      <c r="B137" s="200"/>
      <c r="D137" s="194" t="s">
        <v>202</v>
      </c>
      <c r="E137" s="201" t="s">
        <v>5</v>
      </c>
      <c r="F137" s="202" t="s">
        <v>256</v>
      </c>
      <c r="H137" s="203">
        <v>13.44</v>
      </c>
      <c r="I137" s="204"/>
      <c r="L137" s="200"/>
      <c r="M137" s="205"/>
      <c r="N137" s="206"/>
      <c r="O137" s="206"/>
      <c r="P137" s="206"/>
      <c r="Q137" s="206"/>
      <c r="R137" s="206"/>
      <c r="S137" s="206"/>
      <c r="T137" s="207"/>
      <c r="AT137" s="201" t="s">
        <v>202</v>
      </c>
      <c r="AU137" s="201" t="s">
        <v>85</v>
      </c>
      <c r="AV137" s="12" t="s">
        <v>85</v>
      </c>
      <c r="AW137" s="12" t="s">
        <v>40</v>
      </c>
      <c r="AX137" s="12" t="s">
        <v>77</v>
      </c>
      <c r="AY137" s="201" t="s">
        <v>141</v>
      </c>
    </row>
    <row r="138" spans="2:51" s="13" customFormat="1" ht="13.5">
      <c r="B138" s="208"/>
      <c r="D138" s="194" t="s">
        <v>202</v>
      </c>
      <c r="E138" s="209" t="s">
        <v>5</v>
      </c>
      <c r="F138" s="210" t="s">
        <v>204</v>
      </c>
      <c r="H138" s="211">
        <v>13.44</v>
      </c>
      <c r="I138" s="212"/>
      <c r="L138" s="208"/>
      <c r="M138" s="213"/>
      <c r="N138" s="214"/>
      <c r="O138" s="214"/>
      <c r="P138" s="214"/>
      <c r="Q138" s="214"/>
      <c r="R138" s="214"/>
      <c r="S138" s="214"/>
      <c r="T138" s="215"/>
      <c r="AT138" s="209" t="s">
        <v>202</v>
      </c>
      <c r="AU138" s="209" t="s">
        <v>85</v>
      </c>
      <c r="AV138" s="13" t="s">
        <v>140</v>
      </c>
      <c r="AW138" s="13" t="s">
        <v>40</v>
      </c>
      <c r="AX138" s="13" t="s">
        <v>83</v>
      </c>
      <c r="AY138" s="209" t="s">
        <v>141</v>
      </c>
    </row>
    <row r="139" spans="2:65" s="1" customFormat="1" ht="16.5" customHeight="1">
      <c r="B139" s="181"/>
      <c r="C139" s="182" t="s">
        <v>257</v>
      </c>
      <c r="D139" s="182" t="s">
        <v>143</v>
      </c>
      <c r="E139" s="183" t="s">
        <v>258</v>
      </c>
      <c r="F139" s="184" t="s">
        <v>259</v>
      </c>
      <c r="G139" s="185" t="s">
        <v>253</v>
      </c>
      <c r="H139" s="186">
        <v>11.52</v>
      </c>
      <c r="I139" s="187"/>
      <c r="J139" s="188">
        <f>ROUND(I139*H139,2)</f>
        <v>0</v>
      </c>
      <c r="K139" s="184" t="s">
        <v>199</v>
      </c>
      <c r="L139" s="41"/>
      <c r="M139" s="189" t="s">
        <v>5</v>
      </c>
      <c r="N139" s="190" t="s">
        <v>48</v>
      </c>
      <c r="O139" s="42"/>
      <c r="P139" s="191">
        <f>O139*H139</f>
        <v>0</v>
      </c>
      <c r="Q139" s="191">
        <v>0.34646</v>
      </c>
      <c r="R139" s="191">
        <f>Q139*H139</f>
        <v>3.9912191999999997</v>
      </c>
      <c r="S139" s="191">
        <v>0</v>
      </c>
      <c r="T139" s="192">
        <f>S139*H139</f>
        <v>0</v>
      </c>
      <c r="AR139" s="24" t="s">
        <v>140</v>
      </c>
      <c r="AT139" s="24" t="s">
        <v>143</v>
      </c>
      <c r="AU139" s="24" t="s">
        <v>85</v>
      </c>
      <c r="AY139" s="24" t="s">
        <v>141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24" t="s">
        <v>83</v>
      </c>
      <c r="BK139" s="193">
        <f>ROUND(I139*H139,2)</f>
        <v>0</v>
      </c>
      <c r="BL139" s="24" t="s">
        <v>140</v>
      </c>
      <c r="BM139" s="24" t="s">
        <v>260</v>
      </c>
    </row>
    <row r="140" spans="2:47" s="1" customFormat="1" ht="27">
      <c r="B140" s="41"/>
      <c r="D140" s="194" t="s">
        <v>148</v>
      </c>
      <c r="F140" s="195" t="s">
        <v>261</v>
      </c>
      <c r="I140" s="156"/>
      <c r="L140" s="41"/>
      <c r="M140" s="196"/>
      <c r="N140" s="42"/>
      <c r="O140" s="42"/>
      <c r="P140" s="42"/>
      <c r="Q140" s="42"/>
      <c r="R140" s="42"/>
      <c r="S140" s="42"/>
      <c r="T140" s="70"/>
      <c r="AT140" s="24" t="s">
        <v>148</v>
      </c>
      <c r="AU140" s="24" t="s">
        <v>85</v>
      </c>
    </row>
    <row r="141" spans="2:51" s="12" customFormat="1" ht="13.5">
      <c r="B141" s="200"/>
      <c r="D141" s="194" t="s">
        <v>202</v>
      </c>
      <c r="E141" s="201" t="s">
        <v>5</v>
      </c>
      <c r="F141" s="202" t="s">
        <v>262</v>
      </c>
      <c r="H141" s="203">
        <v>11.52</v>
      </c>
      <c r="I141" s="204"/>
      <c r="L141" s="200"/>
      <c r="M141" s="205"/>
      <c r="N141" s="206"/>
      <c r="O141" s="206"/>
      <c r="P141" s="206"/>
      <c r="Q141" s="206"/>
      <c r="R141" s="206"/>
      <c r="S141" s="206"/>
      <c r="T141" s="207"/>
      <c r="AT141" s="201" t="s">
        <v>202</v>
      </c>
      <c r="AU141" s="201" t="s">
        <v>85</v>
      </c>
      <c r="AV141" s="12" t="s">
        <v>85</v>
      </c>
      <c r="AW141" s="12" t="s">
        <v>40</v>
      </c>
      <c r="AX141" s="12" t="s">
        <v>77</v>
      </c>
      <c r="AY141" s="201" t="s">
        <v>141</v>
      </c>
    </row>
    <row r="142" spans="2:51" s="13" customFormat="1" ht="13.5">
      <c r="B142" s="208"/>
      <c r="D142" s="194" t="s">
        <v>202</v>
      </c>
      <c r="E142" s="209" t="s">
        <v>5</v>
      </c>
      <c r="F142" s="210" t="s">
        <v>204</v>
      </c>
      <c r="H142" s="211">
        <v>11.52</v>
      </c>
      <c r="I142" s="212"/>
      <c r="L142" s="208"/>
      <c r="M142" s="213"/>
      <c r="N142" s="214"/>
      <c r="O142" s="214"/>
      <c r="P142" s="214"/>
      <c r="Q142" s="214"/>
      <c r="R142" s="214"/>
      <c r="S142" s="214"/>
      <c r="T142" s="215"/>
      <c r="AT142" s="209" t="s">
        <v>202</v>
      </c>
      <c r="AU142" s="209" t="s">
        <v>85</v>
      </c>
      <c r="AV142" s="13" t="s">
        <v>140</v>
      </c>
      <c r="AW142" s="13" t="s">
        <v>40</v>
      </c>
      <c r="AX142" s="13" t="s">
        <v>83</v>
      </c>
      <c r="AY142" s="209" t="s">
        <v>141</v>
      </c>
    </row>
    <row r="143" spans="2:65" s="1" customFormat="1" ht="16.5" customHeight="1">
      <c r="B143" s="181"/>
      <c r="C143" s="182" t="s">
        <v>263</v>
      </c>
      <c r="D143" s="182" t="s">
        <v>143</v>
      </c>
      <c r="E143" s="183" t="s">
        <v>264</v>
      </c>
      <c r="F143" s="184" t="s">
        <v>265</v>
      </c>
      <c r="G143" s="185" t="s">
        <v>266</v>
      </c>
      <c r="H143" s="186">
        <v>170</v>
      </c>
      <c r="I143" s="187"/>
      <c r="J143" s="188">
        <f>ROUND(I143*H143,2)</f>
        <v>0</v>
      </c>
      <c r="K143" s="184" t="s">
        <v>199</v>
      </c>
      <c r="L143" s="41"/>
      <c r="M143" s="189" t="s">
        <v>5</v>
      </c>
      <c r="N143" s="190" t="s">
        <v>48</v>
      </c>
      <c r="O143" s="42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AR143" s="24" t="s">
        <v>140</v>
      </c>
      <c r="AT143" s="24" t="s">
        <v>143</v>
      </c>
      <c r="AU143" s="24" t="s">
        <v>85</v>
      </c>
      <c r="AY143" s="24" t="s">
        <v>141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24" t="s">
        <v>83</v>
      </c>
      <c r="BK143" s="193">
        <f>ROUND(I143*H143,2)</f>
        <v>0</v>
      </c>
      <c r="BL143" s="24" t="s">
        <v>140</v>
      </c>
      <c r="BM143" s="24" t="s">
        <v>267</v>
      </c>
    </row>
    <row r="144" spans="2:47" s="1" customFormat="1" ht="13.5">
      <c r="B144" s="41"/>
      <c r="D144" s="194" t="s">
        <v>148</v>
      </c>
      <c r="F144" s="195" t="s">
        <v>268</v>
      </c>
      <c r="I144" s="156"/>
      <c r="L144" s="41"/>
      <c r="M144" s="196"/>
      <c r="N144" s="42"/>
      <c r="O144" s="42"/>
      <c r="P144" s="42"/>
      <c r="Q144" s="42"/>
      <c r="R144" s="42"/>
      <c r="S144" s="42"/>
      <c r="T144" s="70"/>
      <c r="AT144" s="24" t="s">
        <v>148</v>
      </c>
      <c r="AU144" s="24" t="s">
        <v>85</v>
      </c>
    </row>
    <row r="145" spans="2:65" s="1" customFormat="1" ht="16.5" customHeight="1">
      <c r="B145" s="181"/>
      <c r="C145" s="182" t="s">
        <v>269</v>
      </c>
      <c r="D145" s="182" t="s">
        <v>143</v>
      </c>
      <c r="E145" s="183" t="s">
        <v>270</v>
      </c>
      <c r="F145" s="184" t="s">
        <v>271</v>
      </c>
      <c r="G145" s="185" t="s">
        <v>266</v>
      </c>
      <c r="H145" s="186">
        <v>170</v>
      </c>
      <c r="I145" s="187"/>
      <c r="J145" s="188">
        <f>ROUND(I145*H145,2)</f>
        <v>0</v>
      </c>
      <c r="K145" s="184" t="s">
        <v>199</v>
      </c>
      <c r="L145" s="41"/>
      <c r="M145" s="189" t="s">
        <v>5</v>
      </c>
      <c r="N145" s="190" t="s">
        <v>48</v>
      </c>
      <c r="O145" s="42"/>
      <c r="P145" s="191">
        <f>O145*H145</f>
        <v>0</v>
      </c>
      <c r="Q145" s="191">
        <v>0</v>
      </c>
      <c r="R145" s="191">
        <f>Q145*H145</f>
        <v>0</v>
      </c>
      <c r="S145" s="191">
        <v>0</v>
      </c>
      <c r="T145" s="192">
        <f>S145*H145</f>
        <v>0</v>
      </c>
      <c r="AR145" s="24" t="s">
        <v>140</v>
      </c>
      <c r="AT145" s="24" t="s">
        <v>143</v>
      </c>
      <c r="AU145" s="24" t="s">
        <v>85</v>
      </c>
      <c r="AY145" s="24" t="s">
        <v>141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24" t="s">
        <v>83</v>
      </c>
      <c r="BK145" s="193">
        <f>ROUND(I145*H145,2)</f>
        <v>0</v>
      </c>
      <c r="BL145" s="24" t="s">
        <v>140</v>
      </c>
      <c r="BM145" s="24" t="s">
        <v>272</v>
      </c>
    </row>
    <row r="146" spans="2:47" s="1" customFormat="1" ht="13.5">
      <c r="B146" s="41"/>
      <c r="D146" s="194" t="s">
        <v>148</v>
      </c>
      <c r="F146" s="195" t="s">
        <v>273</v>
      </c>
      <c r="I146" s="156"/>
      <c r="L146" s="41"/>
      <c r="M146" s="196"/>
      <c r="N146" s="42"/>
      <c r="O146" s="42"/>
      <c r="P146" s="42"/>
      <c r="Q146" s="42"/>
      <c r="R146" s="42"/>
      <c r="S146" s="42"/>
      <c r="T146" s="70"/>
      <c r="AT146" s="24" t="s">
        <v>148</v>
      </c>
      <c r="AU146" s="24" t="s">
        <v>85</v>
      </c>
    </row>
    <row r="147" spans="2:51" s="12" customFormat="1" ht="13.5">
      <c r="B147" s="200"/>
      <c r="D147" s="194" t="s">
        <v>202</v>
      </c>
      <c r="E147" s="201" t="s">
        <v>5</v>
      </c>
      <c r="F147" s="202" t="s">
        <v>274</v>
      </c>
      <c r="H147" s="203">
        <v>170</v>
      </c>
      <c r="I147" s="204"/>
      <c r="L147" s="200"/>
      <c r="M147" s="205"/>
      <c r="N147" s="206"/>
      <c r="O147" s="206"/>
      <c r="P147" s="206"/>
      <c r="Q147" s="206"/>
      <c r="R147" s="206"/>
      <c r="S147" s="206"/>
      <c r="T147" s="207"/>
      <c r="AT147" s="201" t="s">
        <v>202</v>
      </c>
      <c r="AU147" s="201" t="s">
        <v>85</v>
      </c>
      <c r="AV147" s="12" t="s">
        <v>85</v>
      </c>
      <c r="AW147" s="12" t="s">
        <v>40</v>
      </c>
      <c r="AX147" s="12" t="s">
        <v>83</v>
      </c>
      <c r="AY147" s="201" t="s">
        <v>141</v>
      </c>
    </row>
    <row r="148" spans="2:63" s="11" customFormat="1" ht="29.85" customHeight="1">
      <c r="B148" s="168"/>
      <c r="D148" s="169" t="s">
        <v>76</v>
      </c>
      <c r="E148" s="179" t="s">
        <v>173</v>
      </c>
      <c r="F148" s="179" t="s">
        <v>275</v>
      </c>
      <c r="I148" s="171"/>
      <c r="J148" s="180">
        <f>BK148</f>
        <v>0</v>
      </c>
      <c r="L148" s="168"/>
      <c r="M148" s="173"/>
      <c r="N148" s="174"/>
      <c r="O148" s="174"/>
      <c r="P148" s="175">
        <f>SUM(P149:P157)</f>
        <v>0</v>
      </c>
      <c r="Q148" s="174"/>
      <c r="R148" s="175">
        <f>SUM(R149:R157)</f>
        <v>1.8595938200000002</v>
      </c>
      <c r="S148" s="174"/>
      <c r="T148" s="176">
        <f>SUM(T149:T157)</f>
        <v>0</v>
      </c>
      <c r="AR148" s="169" t="s">
        <v>83</v>
      </c>
      <c r="AT148" s="177" t="s">
        <v>76</v>
      </c>
      <c r="AU148" s="177" t="s">
        <v>83</v>
      </c>
      <c r="AY148" s="169" t="s">
        <v>141</v>
      </c>
      <c r="BK148" s="178">
        <f>SUM(BK149:BK157)</f>
        <v>0</v>
      </c>
    </row>
    <row r="149" spans="2:65" s="1" customFormat="1" ht="25.5" customHeight="1">
      <c r="B149" s="181"/>
      <c r="C149" s="182" t="s">
        <v>276</v>
      </c>
      <c r="D149" s="182" t="s">
        <v>143</v>
      </c>
      <c r="E149" s="183" t="s">
        <v>277</v>
      </c>
      <c r="F149" s="184" t="s">
        <v>278</v>
      </c>
      <c r="G149" s="185" t="s">
        <v>198</v>
      </c>
      <c r="H149" s="186">
        <v>0.112</v>
      </c>
      <c r="I149" s="187"/>
      <c r="J149" s="188">
        <f>ROUND(I149*H149,2)</f>
        <v>0</v>
      </c>
      <c r="K149" s="184" t="s">
        <v>199</v>
      </c>
      <c r="L149" s="41"/>
      <c r="M149" s="189" t="s">
        <v>5</v>
      </c>
      <c r="N149" s="190" t="s">
        <v>48</v>
      </c>
      <c r="O149" s="42"/>
      <c r="P149" s="191">
        <f>O149*H149</f>
        <v>0</v>
      </c>
      <c r="Q149" s="191">
        <v>2.45329</v>
      </c>
      <c r="R149" s="191">
        <f>Q149*H149</f>
        <v>0.27476848</v>
      </c>
      <c r="S149" s="191">
        <v>0</v>
      </c>
      <c r="T149" s="192">
        <f>S149*H149</f>
        <v>0</v>
      </c>
      <c r="AR149" s="24" t="s">
        <v>140</v>
      </c>
      <c r="AT149" s="24" t="s">
        <v>143</v>
      </c>
      <c r="AU149" s="24" t="s">
        <v>85</v>
      </c>
      <c r="AY149" s="24" t="s">
        <v>141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24" t="s">
        <v>83</v>
      </c>
      <c r="BK149" s="193">
        <f>ROUND(I149*H149,2)</f>
        <v>0</v>
      </c>
      <c r="BL149" s="24" t="s">
        <v>140</v>
      </c>
      <c r="BM149" s="24" t="s">
        <v>279</v>
      </c>
    </row>
    <row r="150" spans="2:47" s="1" customFormat="1" ht="13.5">
      <c r="B150" s="41"/>
      <c r="D150" s="194" t="s">
        <v>148</v>
      </c>
      <c r="F150" s="195" t="s">
        <v>280</v>
      </c>
      <c r="I150" s="156"/>
      <c r="L150" s="41"/>
      <c r="M150" s="196"/>
      <c r="N150" s="42"/>
      <c r="O150" s="42"/>
      <c r="P150" s="42"/>
      <c r="Q150" s="42"/>
      <c r="R150" s="42"/>
      <c r="S150" s="42"/>
      <c r="T150" s="70"/>
      <c r="AT150" s="24" t="s">
        <v>148</v>
      </c>
      <c r="AU150" s="24" t="s">
        <v>85</v>
      </c>
    </row>
    <row r="151" spans="2:51" s="14" customFormat="1" ht="13.5">
      <c r="B151" s="216"/>
      <c r="D151" s="194" t="s">
        <v>202</v>
      </c>
      <c r="E151" s="217" t="s">
        <v>5</v>
      </c>
      <c r="F151" s="218" t="s">
        <v>281</v>
      </c>
      <c r="H151" s="217" t="s">
        <v>5</v>
      </c>
      <c r="I151" s="219"/>
      <c r="L151" s="216"/>
      <c r="M151" s="220"/>
      <c r="N151" s="221"/>
      <c r="O151" s="221"/>
      <c r="P151" s="221"/>
      <c r="Q151" s="221"/>
      <c r="R151" s="221"/>
      <c r="S151" s="221"/>
      <c r="T151" s="222"/>
      <c r="AT151" s="217" t="s">
        <v>202</v>
      </c>
      <c r="AU151" s="217" t="s">
        <v>85</v>
      </c>
      <c r="AV151" s="14" t="s">
        <v>83</v>
      </c>
      <c r="AW151" s="14" t="s">
        <v>40</v>
      </c>
      <c r="AX151" s="14" t="s">
        <v>77</v>
      </c>
      <c r="AY151" s="217" t="s">
        <v>141</v>
      </c>
    </row>
    <row r="152" spans="2:51" s="12" customFormat="1" ht="13.5">
      <c r="B152" s="200"/>
      <c r="D152" s="194" t="s">
        <v>202</v>
      </c>
      <c r="E152" s="201" t="s">
        <v>5</v>
      </c>
      <c r="F152" s="202" t="s">
        <v>282</v>
      </c>
      <c r="H152" s="203">
        <v>0.112</v>
      </c>
      <c r="I152" s="204"/>
      <c r="L152" s="200"/>
      <c r="M152" s="205"/>
      <c r="N152" s="206"/>
      <c r="O152" s="206"/>
      <c r="P152" s="206"/>
      <c r="Q152" s="206"/>
      <c r="R152" s="206"/>
      <c r="S152" s="206"/>
      <c r="T152" s="207"/>
      <c r="AT152" s="201" t="s">
        <v>202</v>
      </c>
      <c r="AU152" s="201" t="s">
        <v>85</v>
      </c>
      <c r="AV152" s="12" t="s">
        <v>85</v>
      </c>
      <c r="AW152" s="12" t="s">
        <v>40</v>
      </c>
      <c r="AX152" s="12" t="s">
        <v>77</v>
      </c>
      <c r="AY152" s="201" t="s">
        <v>141</v>
      </c>
    </row>
    <row r="153" spans="2:51" s="13" customFormat="1" ht="13.5">
      <c r="B153" s="208"/>
      <c r="D153" s="194" t="s">
        <v>202</v>
      </c>
      <c r="E153" s="209" t="s">
        <v>5</v>
      </c>
      <c r="F153" s="210" t="s">
        <v>204</v>
      </c>
      <c r="H153" s="211">
        <v>0.112</v>
      </c>
      <c r="I153" s="212"/>
      <c r="L153" s="208"/>
      <c r="M153" s="213"/>
      <c r="N153" s="214"/>
      <c r="O153" s="214"/>
      <c r="P153" s="214"/>
      <c r="Q153" s="214"/>
      <c r="R153" s="214"/>
      <c r="S153" s="214"/>
      <c r="T153" s="215"/>
      <c r="AT153" s="209" t="s">
        <v>202</v>
      </c>
      <c r="AU153" s="209" t="s">
        <v>85</v>
      </c>
      <c r="AV153" s="13" t="s">
        <v>140</v>
      </c>
      <c r="AW153" s="13" t="s">
        <v>40</v>
      </c>
      <c r="AX153" s="13" t="s">
        <v>83</v>
      </c>
      <c r="AY153" s="209" t="s">
        <v>141</v>
      </c>
    </row>
    <row r="154" spans="2:65" s="1" customFormat="1" ht="25.5" customHeight="1">
      <c r="B154" s="181"/>
      <c r="C154" s="182" t="s">
        <v>11</v>
      </c>
      <c r="D154" s="182" t="s">
        <v>143</v>
      </c>
      <c r="E154" s="183" t="s">
        <v>283</v>
      </c>
      <c r="F154" s="184" t="s">
        <v>284</v>
      </c>
      <c r="G154" s="185" t="s">
        <v>198</v>
      </c>
      <c r="H154" s="186">
        <v>0.646</v>
      </c>
      <c r="I154" s="187"/>
      <c r="J154" s="188">
        <f>ROUND(I154*H154,2)</f>
        <v>0</v>
      </c>
      <c r="K154" s="184" t="s">
        <v>199</v>
      </c>
      <c r="L154" s="41"/>
      <c r="M154" s="189" t="s">
        <v>5</v>
      </c>
      <c r="N154" s="190" t="s">
        <v>48</v>
      </c>
      <c r="O154" s="42"/>
      <c r="P154" s="191">
        <f>O154*H154</f>
        <v>0</v>
      </c>
      <c r="Q154" s="191">
        <v>2.45329</v>
      </c>
      <c r="R154" s="191">
        <f>Q154*H154</f>
        <v>1.58482534</v>
      </c>
      <c r="S154" s="191">
        <v>0</v>
      </c>
      <c r="T154" s="192">
        <f>S154*H154</f>
        <v>0</v>
      </c>
      <c r="AR154" s="24" t="s">
        <v>140</v>
      </c>
      <c r="AT154" s="24" t="s">
        <v>143</v>
      </c>
      <c r="AU154" s="24" t="s">
        <v>85</v>
      </c>
      <c r="AY154" s="24" t="s">
        <v>141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24" t="s">
        <v>83</v>
      </c>
      <c r="BK154" s="193">
        <f>ROUND(I154*H154,2)</f>
        <v>0</v>
      </c>
      <c r="BL154" s="24" t="s">
        <v>140</v>
      </c>
      <c r="BM154" s="24" t="s">
        <v>285</v>
      </c>
    </row>
    <row r="155" spans="2:47" s="1" customFormat="1" ht="13.5">
      <c r="B155" s="41"/>
      <c r="D155" s="194" t="s">
        <v>148</v>
      </c>
      <c r="F155" s="195" t="s">
        <v>286</v>
      </c>
      <c r="I155" s="156"/>
      <c r="L155" s="41"/>
      <c r="M155" s="196"/>
      <c r="N155" s="42"/>
      <c r="O155" s="42"/>
      <c r="P155" s="42"/>
      <c r="Q155" s="42"/>
      <c r="R155" s="42"/>
      <c r="S155" s="42"/>
      <c r="T155" s="70"/>
      <c r="AT155" s="24" t="s">
        <v>148</v>
      </c>
      <c r="AU155" s="24" t="s">
        <v>85</v>
      </c>
    </row>
    <row r="156" spans="2:51" s="12" customFormat="1" ht="13.5">
      <c r="B156" s="200"/>
      <c r="D156" s="194" t="s">
        <v>202</v>
      </c>
      <c r="E156" s="201" t="s">
        <v>5</v>
      </c>
      <c r="F156" s="202" t="s">
        <v>242</v>
      </c>
      <c r="H156" s="203">
        <v>0.646</v>
      </c>
      <c r="I156" s="204"/>
      <c r="L156" s="200"/>
      <c r="M156" s="205"/>
      <c r="N156" s="206"/>
      <c r="O156" s="206"/>
      <c r="P156" s="206"/>
      <c r="Q156" s="206"/>
      <c r="R156" s="206"/>
      <c r="S156" s="206"/>
      <c r="T156" s="207"/>
      <c r="AT156" s="201" t="s">
        <v>202</v>
      </c>
      <c r="AU156" s="201" t="s">
        <v>85</v>
      </c>
      <c r="AV156" s="12" t="s">
        <v>85</v>
      </c>
      <c r="AW156" s="12" t="s">
        <v>40</v>
      </c>
      <c r="AX156" s="12" t="s">
        <v>77</v>
      </c>
      <c r="AY156" s="201" t="s">
        <v>141</v>
      </c>
    </row>
    <row r="157" spans="2:51" s="13" customFormat="1" ht="13.5">
      <c r="B157" s="208"/>
      <c r="D157" s="194" t="s">
        <v>202</v>
      </c>
      <c r="E157" s="209" t="s">
        <v>5</v>
      </c>
      <c r="F157" s="210" t="s">
        <v>204</v>
      </c>
      <c r="H157" s="211">
        <v>0.646</v>
      </c>
      <c r="I157" s="212"/>
      <c r="L157" s="208"/>
      <c r="M157" s="213"/>
      <c r="N157" s="214"/>
      <c r="O157" s="214"/>
      <c r="P157" s="214"/>
      <c r="Q157" s="214"/>
      <c r="R157" s="214"/>
      <c r="S157" s="214"/>
      <c r="T157" s="215"/>
      <c r="AT157" s="209" t="s">
        <v>202</v>
      </c>
      <c r="AU157" s="209" t="s">
        <v>85</v>
      </c>
      <c r="AV157" s="13" t="s">
        <v>140</v>
      </c>
      <c r="AW157" s="13" t="s">
        <v>40</v>
      </c>
      <c r="AX157" s="13" t="s">
        <v>83</v>
      </c>
      <c r="AY157" s="209" t="s">
        <v>141</v>
      </c>
    </row>
    <row r="158" spans="2:63" s="11" customFormat="1" ht="29.85" customHeight="1">
      <c r="B158" s="168"/>
      <c r="D158" s="169" t="s">
        <v>76</v>
      </c>
      <c r="E158" s="179" t="s">
        <v>237</v>
      </c>
      <c r="F158" s="179" t="s">
        <v>287</v>
      </c>
      <c r="I158" s="171"/>
      <c r="J158" s="180">
        <f>BK158</f>
        <v>0</v>
      </c>
      <c r="L158" s="168"/>
      <c r="M158" s="173"/>
      <c r="N158" s="174"/>
      <c r="O158" s="174"/>
      <c r="P158" s="175">
        <f>SUM(P159:P164)</f>
        <v>0</v>
      </c>
      <c r="Q158" s="174"/>
      <c r="R158" s="175">
        <f>SUM(R159:R164)</f>
        <v>0.00602</v>
      </c>
      <c r="S158" s="174"/>
      <c r="T158" s="176">
        <f>SUM(T159:T164)</f>
        <v>0</v>
      </c>
      <c r="AR158" s="169" t="s">
        <v>83</v>
      </c>
      <c r="AT158" s="177" t="s">
        <v>76</v>
      </c>
      <c r="AU158" s="177" t="s">
        <v>83</v>
      </c>
      <c r="AY158" s="169" t="s">
        <v>141</v>
      </c>
      <c r="BK158" s="178">
        <f>SUM(BK159:BK164)</f>
        <v>0</v>
      </c>
    </row>
    <row r="159" spans="2:65" s="1" customFormat="1" ht="16.5" customHeight="1">
      <c r="B159" s="181"/>
      <c r="C159" s="182" t="s">
        <v>288</v>
      </c>
      <c r="D159" s="182" t="s">
        <v>143</v>
      </c>
      <c r="E159" s="183" t="s">
        <v>289</v>
      </c>
      <c r="F159" s="184" t="s">
        <v>290</v>
      </c>
      <c r="G159" s="185" t="s">
        <v>291</v>
      </c>
      <c r="H159" s="186">
        <v>2</v>
      </c>
      <c r="I159" s="187"/>
      <c r="J159" s="188">
        <f>ROUND(I159*H159,2)</f>
        <v>0</v>
      </c>
      <c r="K159" s="184" t="s">
        <v>5</v>
      </c>
      <c r="L159" s="41"/>
      <c r="M159" s="189" t="s">
        <v>5</v>
      </c>
      <c r="N159" s="190" t="s">
        <v>48</v>
      </c>
      <c r="O159" s="42"/>
      <c r="P159" s="191">
        <f>O159*H159</f>
        <v>0</v>
      </c>
      <c r="Q159" s="191">
        <v>0</v>
      </c>
      <c r="R159" s="191">
        <f>Q159*H159</f>
        <v>0</v>
      </c>
      <c r="S159" s="191">
        <v>0</v>
      </c>
      <c r="T159" s="192">
        <f>S159*H159</f>
        <v>0</v>
      </c>
      <c r="AR159" s="24" t="s">
        <v>140</v>
      </c>
      <c r="AT159" s="24" t="s">
        <v>143</v>
      </c>
      <c r="AU159" s="24" t="s">
        <v>85</v>
      </c>
      <c r="AY159" s="24" t="s">
        <v>141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24" t="s">
        <v>83</v>
      </c>
      <c r="BK159" s="193">
        <f>ROUND(I159*H159,2)</f>
        <v>0</v>
      </c>
      <c r="BL159" s="24" t="s">
        <v>140</v>
      </c>
      <c r="BM159" s="24" t="s">
        <v>292</v>
      </c>
    </row>
    <row r="160" spans="2:47" s="1" customFormat="1" ht="13.5">
      <c r="B160" s="41"/>
      <c r="D160" s="194" t="s">
        <v>148</v>
      </c>
      <c r="F160" s="195" t="s">
        <v>290</v>
      </c>
      <c r="I160" s="156"/>
      <c r="L160" s="41"/>
      <c r="M160" s="196"/>
      <c r="N160" s="42"/>
      <c r="O160" s="42"/>
      <c r="P160" s="42"/>
      <c r="Q160" s="42"/>
      <c r="R160" s="42"/>
      <c r="S160" s="42"/>
      <c r="T160" s="70"/>
      <c r="AT160" s="24" t="s">
        <v>148</v>
      </c>
      <c r="AU160" s="24" t="s">
        <v>85</v>
      </c>
    </row>
    <row r="161" spans="2:65" s="1" customFormat="1" ht="25.5" customHeight="1">
      <c r="B161" s="181"/>
      <c r="C161" s="182" t="s">
        <v>293</v>
      </c>
      <c r="D161" s="182" t="s">
        <v>143</v>
      </c>
      <c r="E161" s="183" t="s">
        <v>294</v>
      </c>
      <c r="F161" s="184" t="s">
        <v>295</v>
      </c>
      <c r="G161" s="185" t="s">
        <v>291</v>
      </c>
      <c r="H161" s="186">
        <v>2</v>
      </c>
      <c r="I161" s="187"/>
      <c r="J161" s="188">
        <f>ROUND(I161*H161,2)</f>
        <v>0</v>
      </c>
      <c r="K161" s="184" t="s">
        <v>199</v>
      </c>
      <c r="L161" s="41"/>
      <c r="M161" s="189" t="s">
        <v>5</v>
      </c>
      <c r="N161" s="190" t="s">
        <v>48</v>
      </c>
      <c r="O161" s="42"/>
      <c r="P161" s="191">
        <f>O161*H161</f>
        <v>0</v>
      </c>
      <c r="Q161" s="191">
        <v>1E-05</v>
      </c>
      <c r="R161" s="191">
        <f>Q161*H161</f>
        <v>2E-05</v>
      </c>
      <c r="S161" s="191">
        <v>0</v>
      </c>
      <c r="T161" s="192">
        <f>S161*H161</f>
        <v>0</v>
      </c>
      <c r="AR161" s="24" t="s">
        <v>140</v>
      </c>
      <c r="AT161" s="24" t="s">
        <v>143</v>
      </c>
      <c r="AU161" s="24" t="s">
        <v>85</v>
      </c>
      <c r="AY161" s="24" t="s">
        <v>141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24" t="s">
        <v>83</v>
      </c>
      <c r="BK161" s="193">
        <f>ROUND(I161*H161,2)</f>
        <v>0</v>
      </c>
      <c r="BL161" s="24" t="s">
        <v>140</v>
      </c>
      <c r="BM161" s="24" t="s">
        <v>296</v>
      </c>
    </row>
    <row r="162" spans="2:47" s="1" customFormat="1" ht="27">
      <c r="B162" s="41"/>
      <c r="D162" s="194" t="s">
        <v>148</v>
      </c>
      <c r="F162" s="195" t="s">
        <v>297</v>
      </c>
      <c r="I162" s="156"/>
      <c r="L162" s="41"/>
      <c r="M162" s="196"/>
      <c r="N162" s="42"/>
      <c r="O162" s="42"/>
      <c r="P162" s="42"/>
      <c r="Q162" s="42"/>
      <c r="R162" s="42"/>
      <c r="S162" s="42"/>
      <c r="T162" s="70"/>
      <c r="AT162" s="24" t="s">
        <v>148</v>
      </c>
      <c r="AU162" s="24" t="s">
        <v>85</v>
      </c>
    </row>
    <row r="163" spans="2:65" s="1" customFormat="1" ht="16.5" customHeight="1">
      <c r="B163" s="181"/>
      <c r="C163" s="223" t="s">
        <v>298</v>
      </c>
      <c r="D163" s="223" t="s">
        <v>299</v>
      </c>
      <c r="E163" s="224" t="s">
        <v>300</v>
      </c>
      <c r="F163" s="225" t="s">
        <v>301</v>
      </c>
      <c r="G163" s="226" t="s">
        <v>291</v>
      </c>
      <c r="H163" s="227">
        <v>2</v>
      </c>
      <c r="I163" s="228"/>
      <c r="J163" s="229">
        <f>ROUND(I163*H163,2)</f>
        <v>0</v>
      </c>
      <c r="K163" s="225" t="s">
        <v>199</v>
      </c>
      <c r="L163" s="230"/>
      <c r="M163" s="231" t="s">
        <v>5</v>
      </c>
      <c r="N163" s="232" t="s">
        <v>48</v>
      </c>
      <c r="O163" s="42"/>
      <c r="P163" s="191">
        <f>O163*H163</f>
        <v>0</v>
      </c>
      <c r="Q163" s="191">
        <v>0.003</v>
      </c>
      <c r="R163" s="191">
        <f>Q163*H163</f>
        <v>0.006</v>
      </c>
      <c r="S163" s="191">
        <v>0</v>
      </c>
      <c r="T163" s="192">
        <f>S163*H163</f>
        <v>0</v>
      </c>
      <c r="AR163" s="24" t="s">
        <v>237</v>
      </c>
      <c r="AT163" s="24" t="s">
        <v>299</v>
      </c>
      <c r="AU163" s="24" t="s">
        <v>85</v>
      </c>
      <c r="AY163" s="24" t="s">
        <v>141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24" t="s">
        <v>83</v>
      </c>
      <c r="BK163" s="193">
        <f>ROUND(I163*H163,2)</f>
        <v>0</v>
      </c>
      <c r="BL163" s="24" t="s">
        <v>140</v>
      </c>
      <c r="BM163" s="24" t="s">
        <v>302</v>
      </c>
    </row>
    <row r="164" spans="2:47" s="1" customFormat="1" ht="13.5">
      <c r="B164" s="41"/>
      <c r="D164" s="194" t="s">
        <v>148</v>
      </c>
      <c r="F164" s="195" t="s">
        <v>301</v>
      </c>
      <c r="I164" s="156"/>
      <c r="L164" s="41"/>
      <c r="M164" s="196"/>
      <c r="N164" s="42"/>
      <c r="O164" s="42"/>
      <c r="P164" s="42"/>
      <c r="Q164" s="42"/>
      <c r="R164" s="42"/>
      <c r="S164" s="42"/>
      <c r="T164" s="70"/>
      <c r="AT164" s="24" t="s">
        <v>148</v>
      </c>
      <c r="AU164" s="24" t="s">
        <v>85</v>
      </c>
    </row>
    <row r="165" spans="2:63" s="11" customFormat="1" ht="29.85" customHeight="1">
      <c r="B165" s="168"/>
      <c r="D165" s="169" t="s">
        <v>76</v>
      </c>
      <c r="E165" s="179" t="s">
        <v>243</v>
      </c>
      <c r="F165" s="179" t="s">
        <v>303</v>
      </c>
      <c r="I165" s="171"/>
      <c r="J165" s="180">
        <f>BK165</f>
        <v>0</v>
      </c>
      <c r="L165" s="168"/>
      <c r="M165" s="173"/>
      <c r="N165" s="174"/>
      <c r="O165" s="174"/>
      <c r="P165" s="175">
        <f>SUM(P166:P198)</f>
        <v>0</v>
      </c>
      <c r="Q165" s="174"/>
      <c r="R165" s="175">
        <f>SUM(R166:R198)</f>
        <v>0.06222</v>
      </c>
      <c r="S165" s="174"/>
      <c r="T165" s="176">
        <f>SUM(T166:T198)</f>
        <v>3.4806480000000004</v>
      </c>
      <c r="AR165" s="169" t="s">
        <v>83</v>
      </c>
      <c r="AT165" s="177" t="s">
        <v>76</v>
      </c>
      <c r="AU165" s="177" t="s">
        <v>83</v>
      </c>
      <c r="AY165" s="169" t="s">
        <v>141</v>
      </c>
      <c r="BK165" s="178">
        <f>SUM(BK166:BK198)</f>
        <v>0</v>
      </c>
    </row>
    <row r="166" spans="2:65" s="1" customFormat="1" ht="16.5" customHeight="1">
      <c r="B166" s="181"/>
      <c r="C166" s="182" t="s">
        <v>304</v>
      </c>
      <c r="D166" s="182" t="s">
        <v>143</v>
      </c>
      <c r="E166" s="183" t="s">
        <v>305</v>
      </c>
      <c r="F166" s="184" t="s">
        <v>306</v>
      </c>
      <c r="G166" s="185" t="s">
        <v>253</v>
      </c>
      <c r="H166" s="186">
        <v>50</v>
      </c>
      <c r="I166" s="187"/>
      <c r="J166" s="188">
        <f>ROUND(I166*H166,2)</f>
        <v>0</v>
      </c>
      <c r="K166" s="184" t="s">
        <v>199</v>
      </c>
      <c r="L166" s="41"/>
      <c r="M166" s="189" t="s">
        <v>5</v>
      </c>
      <c r="N166" s="190" t="s">
        <v>48</v>
      </c>
      <c r="O166" s="42"/>
      <c r="P166" s="191">
        <f>O166*H166</f>
        <v>0</v>
      </c>
      <c r="Q166" s="191">
        <v>4E-05</v>
      </c>
      <c r="R166" s="191">
        <f>Q166*H166</f>
        <v>0.002</v>
      </c>
      <c r="S166" s="191">
        <v>0</v>
      </c>
      <c r="T166" s="192">
        <f>S166*H166</f>
        <v>0</v>
      </c>
      <c r="AR166" s="24" t="s">
        <v>140</v>
      </c>
      <c r="AT166" s="24" t="s">
        <v>143</v>
      </c>
      <c r="AU166" s="24" t="s">
        <v>85</v>
      </c>
      <c r="AY166" s="24" t="s">
        <v>141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24" t="s">
        <v>83</v>
      </c>
      <c r="BK166" s="193">
        <f>ROUND(I166*H166,2)</f>
        <v>0</v>
      </c>
      <c r="BL166" s="24" t="s">
        <v>140</v>
      </c>
      <c r="BM166" s="24" t="s">
        <v>307</v>
      </c>
    </row>
    <row r="167" spans="2:47" s="1" customFormat="1" ht="27">
      <c r="B167" s="41"/>
      <c r="D167" s="194" t="s">
        <v>148</v>
      </c>
      <c r="F167" s="195" t="s">
        <v>308</v>
      </c>
      <c r="I167" s="156"/>
      <c r="L167" s="41"/>
      <c r="M167" s="196"/>
      <c r="N167" s="42"/>
      <c r="O167" s="42"/>
      <c r="P167" s="42"/>
      <c r="Q167" s="42"/>
      <c r="R167" s="42"/>
      <c r="S167" s="42"/>
      <c r="T167" s="70"/>
      <c r="AT167" s="24" t="s">
        <v>148</v>
      </c>
      <c r="AU167" s="24" t="s">
        <v>85</v>
      </c>
    </row>
    <row r="168" spans="2:51" s="12" customFormat="1" ht="13.5">
      <c r="B168" s="200"/>
      <c r="D168" s="194" t="s">
        <v>202</v>
      </c>
      <c r="E168" s="201" t="s">
        <v>5</v>
      </c>
      <c r="F168" s="202" t="s">
        <v>309</v>
      </c>
      <c r="H168" s="203">
        <v>50</v>
      </c>
      <c r="I168" s="204"/>
      <c r="L168" s="200"/>
      <c r="M168" s="205"/>
      <c r="N168" s="206"/>
      <c r="O168" s="206"/>
      <c r="P168" s="206"/>
      <c r="Q168" s="206"/>
      <c r="R168" s="206"/>
      <c r="S168" s="206"/>
      <c r="T168" s="207"/>
      <c r="AT168" s="201" t="s">
        <v>202</v>
      </c>
      <c r="AU168" s="201" t="s">
        <v>85</v>
      </c>
      <c r="AV168" s="12" t="s">
        <v>85</v>
      </c>
      <c r="AW168" s="12" t="s">
        <v>40</v>
      </c>
      <c r="AX168" s="12" t="s">
        <v>77</v>
      </c>
      <c r="AY168" s="201" t="s">
        <v>141</v>
      </c>
    </row>
    <row r="169" spans="2:51" s="13" customFormat="1" ht="13.5">
      <c r="B169" s="208"/>
      <c r="D169" s="194" t="s">
        <v>202</v>
      </c>
      <c r="E169" s="209" t="s">
        <v>5</v>
      </c>
      <c r="F169" s="210" t="s">
        <v>204</v>
      </c>
      <c r="H169" s="211">
        <v>50</v>
      </c>
      <c r="I169" s="212"/>
      <c r="L169" s="208"/>
      <c r="M169" s="213"/>
      <c r="N169" s="214"/>
      <c r="O169" s="214"/>
      <c r="P169" s="214"/>
      <c r="Q169" s="214"/>
      <c r="R169" s="214"/>
      <c r="S169" s="214"/>
      <c r="T169" s="215"/>
      <c r="AT169" s="209" t="s">
        <v>202</v>
      </c>
      <c r="AU169" s="209" t="s">
        <v>85</v>
      </c>
      <c r="AV169" s="13" t="s">
        <v>140</v>
      </c>
      <c r="AW169" s="13" t="s">
        <v>40</v>
      </c>
      <c r="AX169" s="13" t="s">
        <v>83</v>
      </c>
      <c r="AY169" s="209" t="s">
        <v>141</v>
      </c>
    </row>
    <row r="170" spans="2:65" s="1" customFormat="1" ht="16.5" customHeight="1">
      <c r="B170" s="181"/>
      <c r="C170" s="182" t="s">
        <v>310</v>
      </c>
      <c r="D170" s="182" t="s">
        <v>143</v>
      </c>
      <c r="E170" s="183" t="s">
        <v>311</v>
      </c>
      <c r="F170" s="184" t="s">
        <v>312</v>
      </c>
      <c r="G170" s="185" t="s">
        <v>291</v>
      </c>
      <c r="H170" s="186">
        <v>2</v>
      </c>
      <c r="I170" s="187"/>
      <c r="J170" s="188">
        <f>ROUND(I170*H170,2)</f>
        <v>0</v>
      </c>
      <c r="K170" s="184" t="s">
        <v>199</v>
      </c>
      <c r="L170" s="41"/>
      <c r="M170" s="189" t="s">
        <v>5</v>
      </c>
      <c r="N170" s="190" t="s">
        <v>48</v>
      </c>
      <c r="O170" s="42"/>
      <c r="P170" s="191">
        <f>O170*H170</f>
        <v>0</v>
      </c>
      <c r="Q170" s="191">
        <v>0.00025</v>
      </c>
      <c r="R170" s="191">
        <f>Q170*H170</f>
        <v>0.0005</v>
      </c>
      <c r="S170" s="191">
        <v>0</v>
      </c>
      <c r="T170" s="192">
        <f>S170*H170</f>
        <v>0</v>
      </c>
      <c r="AR170" s="24" t="s">
        <v>140</v>
      </c>
      <c r="AT170" s="24" t="s">
        <v>143</v>
      </c>
      <c r="AU170" s="24" t="s">
        <v>85</v>
      </c>
      <c r="AY170" s="24" t="s">
        <v>141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24" t="s">
        <v>83</v>
      </c>
      <c r="BK170" s="193">
        <f>ROUND(I170*H170,2)</f>
        <v>0</v>
      </c>
      <c r="BL170" s="24" t="s">
        <v>140</v>
      </c>
      <c r="BM170" s="24" t="s">
        <v>313</v>
      </c>
    </row>
    <row r="171" spans="2:47" s="1" customFormat="1" ht="27">
      <c r="B171" s="41"/>
      <c r="D171" s="194" t="s">
        <v>148</v>
      </c>
      <c r="F171" s="195" t="s">
        <v>314</v>
      </c>
      <c r="I171" s="156"/>
      <c r="L171" s="41"/>
      <c r="M171" s="196"/>
      <c r="N171" s="42"/>
      <c r="O171" s="42"/>
      <c r="P171" s="42"/>
      <c r="Q171" s="42"/>
      <c r="R171" s="42"/>
      <c r="S171" s="42"/>
      <c r="T171" s="70"/>
      <c r="AT171" s="24" t="s">
        <v>148</v>
      </c>
      <c r="AU171" s="24" t="s">
        <v>85</v>
      </c>
    </row>
    <row r="172" spans="2:65" s="1" customFormat="1" ht="25.5" customHeight="1">
      <c r="B172" s="181"/>
      <c r="C172" s="223" t="s">
        <v>10</v>
      </c>
      <c r="D172" s="223" t="s">
        <v>299</v>
      </c>
      <c r="E172" s="224" t="s">
        <v>315</v>
      </c>
      <c r="F172" s="225" t="s">
        <v>316</v>
      </c>
      <c r="G172" s="226" t="s">
        <v>291</v>
      </c>
      <c r="H172" s="227">
        <v>2</v>
      </c>
      <c r="I172" s="228"/>
      <c r="J172" s="229">
        <f>ROUND(I172*H172,2)</f>
        <v>0</v>
      </c>
      <c r="K172" s="225" t="s">
        <v>5</v>
      </c>
      <c r="L172" s="230"/>
      <c r="M172" s="231" t="s">
        <v>5</v>
      </c>
      <c r="N172" s="232" t="s">
        <v>48</v>
      </c>
      <c r="O172" s="42"/>
      <c r="P172" s="191">
        <f>O172*H172</f>
        <v>0</v>
      </c>
      <c r="Q172" s="191">
        <v>0.015</v>
      </c>
      <c r="R172" s="191">
        <f>Q172*H172</f>
        <v>0.03</v>
      </c>
      <c r="S172" s="191">
        <v>0</v>
      </c>
      <c r="T172" s="192">
        <f>S172*H172</f>
        <v>0</v>
      </c>
      <c r="AR172" s="24" t="s">
        <v>237</v>
      </c>
      <c r="AT172" s="24" t="s">
        <v>299</v>
      </c>
      <c r="AU172" s="24" t="s">
        <v>85</v>
      </c>
      <c r="AY172" s="24" t="s">
        <v>141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24" t="s">
        <v>83</v>
      </c>
      <c r="BK172" s="193">
        <f>ROUND(I172*H172,2)</f>
        <v>0</v>
      </c>
      <c r="BL172" s="24" t="s">
        <v>140</v>
      </c>
      <c r="BM172" s="24" t="s">
        <v>317</v>
      </c>
    </row>
    <row r="173" spans="2:47" s="1" customFormat="1" ht="13.5">
      <c r="B173" s="41"/>
      <c r="D173" s="194" t="s">
        <v>148</v>
      </c>
      <c r="F173" s="195" t="s">
        <v>316</v>
      </c>
      <c r="I173" s="156"/>
      <c r="L173" s="41"/>
      <c r="M173" s="196"/>
      <c r="N173" s="42"/>
      <c r="O173" s="42"/>
      <c r="P173" s="42"/>
      <c r="Q173" s="42"/>
      <c r="R173" s="42"/>
      <c r="S173" s="42"/>
      <c r="T173" s="70"/>
      <c r="AT173" s="24" t="s">
        <v>148</v>
      </c>
      <c r="AU173" s="24" t="s">
        <v>85</v>
      </c>
    </row>
    <row r="174" spans="2:65" s="1" customFormat="1" ht="25.5" customHeight="1">
      <c r="B174" s="181"/>
      <c r="C174" s="182" t="s">
        <v>318</v>
      </c>
      <c r="D174" s="182" t="s">
        <v>143</v>
      </c>
      <c r="E174" s="183" t="s">
        <v>319</v>
      </c>
      <c r="F174" s="184" t="s">
        <v>320</v>
      </c>
      <c r="G174" s="185" t="s">
        <v>291</v>
      </c>
      <c r="H174" s="186">
        <v>72</v>
      </c>
      <c r="I174" s="187"/>
      <c r="J174" s="188">
        <f>ROUND(I174*H174,2)</f>
        <v>0</v>
      </c>
      <c r="K174" s="184" t="s">
        <v>199</v>
      </c>
      <c r="L174" s="41"/>
      <c r="M174" s="189" t="s">
        <v>5</v>
      </c>
      <c r="N174" s="190" t="s">
        <v>48</v>
      </c>
      <c r="O174" s="42"/>
      <c r="P174" s="191">
        <f>O174*H174</f>
        <v>0</v>
      </c>
      <c r="Q174" s="191">
        <v>1E-05</v>
      </c>
      <c r="R174" s="191">
        <f>Q174*H174</f>
        <v>0.00072</v>
      </c>
      <c r="S174" s="191">
        <v>0</v>
      </c>
      <c r="T174" s="192">
        <f>S174*H174</f>
        <v>0</v>
      </c>
      <c r="AR174" s="24" t="s">
        <v>140</v>
      </c>
      <c r="AT174" s="24" t="s">
        <v>143</v>
      </c>
      <c r="AU174" s="24" t="s">
        <v>85</v>
      </c>
      <c r="AY174" s="24" t="s">
        <v>141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24" t="s">
        <v>83</v>
      </c>
      <c r="BK174" s="193">
        <f>ROUND(I174*H174,2)</f>
        <v>0</v>
      </c>
      <c r="BL174" s="24" t="s">
        <v>140</v>
      </c>
      <c r="BM174" s="24" t="s">
        <v>321</v>
      </c>
    </row>
    <row r="175" spans="2:47" s="1" customFormat="1" ht="27">
      <c r="B175" s="41"/>
      <c r="D175" s="194" t="s">
        <v>148</v>
      </c>
      <c r="F175" s="195" t="s">
        <v>322</v>
      </c>
      <c r="I175" s="156"/>
      <c r="L175" s="41"/>
      <c r="M175" s="196"/>
      <c r="N175" s="42"/>
      <c r="O175" s="42"/>
      <c r="P175" s="42"/>
      <c r="Q175" s="42"/>
      <c r="R175" s="42"/>
      <c r="S175" s="42"/>
      <c r="T175" s="70"/>
      <c r="AT175" s="24" t="s">
        <v>148</v>
      </c>
      <c r="AU175" s="24" t="s">
        <v>85</v>
      </c>
    </row>
    <row r="176" spans="2:51" s="14" customFormat="1" ht="13.5">
      <c r="B176" s="216"/>
      <c r="D176" s="194" t="s">
        <v>202</v>
      </c>
      <c r="E176" s="217" t="s">
        <v>5</v>
      </c>
      <c r="F176" s="218" t="s">
        <v>323</v>
      </c>
      <c r="H176" s="217" t="s">
        <v>5</v>
      </c>
      <c r="I176" s="219"/>
      <c r="L176" s="216"/>
      <c r="M176" s="220"/>
      <c r="N176" s="221"/>
      <c r="O176" s="221"/>
      <c r="P176" s="221"/>
      <c r="Q176" s="221"/>
      <c r="R176" s="221"/>
      <c r="S176" s="221"/>
      <c r="T176" s="222"/>
      <c r="AT176" s="217" t="s">
        <v>202</v>
      </c>
      <c r="AU176" s="217" t="s">
        <v>85</v>
      </c>
      <c r="AV176" s="14" t="s">
        <v>83</v>
      </c>
      <c r="AW176" s="14" t="s">
        <v>40</v>
      </c>
      <c r="AX176" s="14" t="s">
        <v>77</v>
      </c>
      <c r="AY176" s="217" t="s">
        <v>141</v>
      </c>
    </row>
    <row r="177" spans="2:51" s="14" customFormat="1" ht="13.5">
      <c r="B177" s="216"/>
      <c r="D177" s="194" t="s">
        <v>202</v>
      </c>
      <c r="E177" s="217" t="s">
        <v>5</v>
      </c>
      <c r="F177" s="218" t="s">
        <v>324</v>
      </c>
      <c r="H177" s="217" t="s">
        <v>5</v>
      </c>
      <c r="I177" s="219"/>
      <c r="L177" s="216"/>
      <c r="M177" s="220"/>
      <c r="N177" s="221"/>
      <c r="O177" s="221"/>
      <c r="P177" s="221"/>
      <c r="Q177" s="221"/>
      <c r="R177" s="221"/>
      <c r="S177" s="221"/>
      <c r="T177" s="222"/>
      <c r="AT177" s="217" t="s">
        <v>202</v>
      </c>
      <c r="AU177" s="217" t="s">
        <v>85</v>
      </c>
      <c r="AV177" s="14" t="s">
        <v>83</v>
      </c>
      <c r="AW177" s="14" t="s">
        <v>40</v>
      </c>
      <c r="AX177" s="14" t="s">
        <v>77</v>
      </c>
      <c r="AY177" s="217" t="s">
        <v>141</v>
      </c>
    </row>
    <row r="178" spans="2:51" s="12" customFormat="1" ht="13.5">
      <c r="B178" s="200"/>
      <c r="D178" s="194" t="s">
        <v>202</v>
      </c>
      <c r="E178" s="201" t="s">
        <v>5</v>
      </c>
      <c r="F178" s="202" t="s">
        <v>325</v>
      </c>
      <c r="H178" s="203">
        <v>72</v>
      </c>
      <c r="I178" s="204"/>
      <c r="L178" s="200"/>
      <c r="M178" s="205"/>
      <c r="N178" s="206"/>
      <c r="O178" s="206"/>
      <c r="P178" s="206"/>
      <c r="Q178" s="206"/>
      <c r="R178" s="206"/>
      <c r="S178" s="206"/>
      <c r="T178" s="207"/>
      <c r="AT178" s="201" t="s">
        <v>202</v>
      </c>
      <c r="AU178" s="201" t="s">
        <v>85</v>
      </c>
      <c r="AV178" s="12" t="s">
        <v>85</v>
      </c>
      <c r="AW178" s="12" t="s">
        <v>40</v>
      </c>
      <c r="AX178" s="12" t="s">
        <v>77</v>
      </c>
      <c r="AY178" s="201" t="s">
        <v>141</v>
      </c>
    </row>
    <row r="179" spans="2:51" s="13" customFormat="1" ht="13.5">
      <c r="B179" s="208"/>
      <c r="D179" s="194" t="s">
        <v>202</v>
      </c>
      <c r="E179" s="209" t="s">
        <v>5</v>
      </c>
      <c r="F179" s="210" t="s">
        <v>204</v>
      </c>
      <c r="H179" s="211">
        <v>72</v>
      </c>
      <c r="I179" s="212"/>
      <c r="L179" s="208"/>
      <c r="M179" s="213"/>
      <c r="N179" s="214"/>
      <c r="O179" s="214"/>
      <c r="P179" s="214"/>
      <c r="Q179" s="214"/>
      <c r="R179" s="214"/>
      <c r="S179" s="214"/>
      <c r="T179" s="215"/>
      <c r="AT179" s="209" t="s">
        <v>202</v>
      </c>
      <c r="AU179" s="209" t="s">
        <v>85</v>
      </c>
      <c r="AV179" s="13" t="s">
        <v>140</v>
      </c>
      <c r="AW179" s="13" t="s">
        <v>40</v>
      </c>
      <c r="AX179" s="13" t="s">
        <v>83</v>
      </c>
      <c r="AY179" s="209" t="s">
        <v>141</v>
      </c>
    </row>
    <row r="180" spans="2:65" s="1" customFormat="1" ht="16.5" customHeight="1">
      <c r="B180" s="181"/>
      <c r="C180" s="223" t="s">
        <v>326</v>
      </c>
      <c r="D180" s="223" t="s">
        <v>299</v>
      </c>
      <c r="E180" s="224" t="s">
        <v>327</v>
      </c>
      <c r="F180" s="225" t="s">
        <v>328</v>
      </c>
      <c r="G180" s="226" t="s">
        <v>222</v>
      </c>
      <c r="H180" s="227">
        <v>0.029</v>
      </c>
      <c r="I180" s="228"/>
      <c r="J180" s="229">
        <f>ROUND(I180*H180,2)</f>
        <v>0</v>
      </c>
      <c r="K180" s="225" t="s">
        <v>199</v>
      </c>
      <c r="L180" s="230"/>
      <c r="M180" s="231" t="s">
        <v>5</v>
      </c>
      <c r="N180" s="232" t="s">
        <v>48</v>
      </c>
      <c r="O180" s="42"/>
      <c r="P180" s="191">
        <f>O180*H180</f>
        <v>0</v>
      </c>
      <c r="Q180" s="191">
        <v>1</v>
      </c>
      <c r="R180" s="191">
        <f>Q180*H180</f>
        <v>0.029</v>
      </c>
      <c r="S180" s="191">
        <v>0</v>
      </c>
      <c r="T180" s="192">
        <f>S180*H180</f>
        <v>0</v>
      </c>
      <c r="AR180" s="24" t="s">
        <v>237</v>
      </c>
      <c r="AT180" s="24" t="s">
        <v>299</v>
      </c>
      <c r="AU180" s="24" t="s">
        <v>85</v>
      </c>
      <c r="AY180" s="24" t="s">
        <v>141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24" t="s">
        <v>83</v>
      </c>
      <c r="BK180" s="193">
        <f>ROUND(I180*H180,2)</f>
        <v>0</v>
      </c>
      <c r="BL180" s="24" t="s">
        <v>140</v>
      </c>
      <c r="BM180" s="24" t="s">
        <v>329</v>
      </c>
    </row>
    <row r="181" spans="2:47" s="1" customFormat="1" ht="13.5">
      <c r="B181" s="41"/>
      <c r="D181" s="194" t="s">
        <v>148</v>
      </c>
      <c r="F181" s="195" t="s">
        <v>328</v>
      </c>
      <c r="I181" s="156"/>
      <c r="L181" s="41"/>
      <c r="M181" s="196"/>
      <c r="N181" s="42"/>
      <c r="O181" s="42"/>
      <c r="P181" s="42"/>
      <c r="Q181" s="42"/>
      <c r="R181" s="42"/>
      <c r="S181" s="42"/>
      <c r="T181" s="70"/>
      <c r="AT181" s="24" t="s">
        <v>148</v>
      </c>
      <c r="AU181" s="24" t="s">
        <v>85</v>
      </c>
    </row>
    <row r="182" spans="2:51" s="12" customFormat="1" ht="13.5">
      <c r="B182" s="200"/>
      <c r="D182" s="194" t="s">
        <v>202</v>
      </c>
      <c r="E182" s="201" t="s">
        <v>5</v>
      </c>
      <c r="F182" s="202" t="s">
        <v>330</v>
      </c>
      <c r="H182" s="203">
        <v>0.026</v>
      </c>
      <c r="I182" s="204"/>
      <c r="L182" s="200"/>
      <c r="M182" s="205"/>
      <c r="N182" s="206"/>
      <c r="O182" s="206"/>
      <c r="P182" s="206"/>
      <c r="Q182" s="206"/>
      <c r="R182" s="206"/>
      <c r="S182" s="206"/>
      <c r="T182" s="207"/>
      <c r="AT182" s="201" t="s">
        <v>202</v>
      </c>
      <c r="AU182" s="201" t="s">
        <v>85</v>
      </c>
      <c r="AV182" s="12" t="s">
        <v>85</v>
      </c>
      <c r="AW182" s="12" t="s">
        <v>40</v>
      </c>
      <c r="AX182" s="12" t="s">
        <v>77</v>
      </c>
      <c r="AY182" s="201" t="s">
        <v>141</v>
      </c>
    </row>
    <row r="183" spans="2:51" s="12" customFormat="1" ht="13.5">
      <c r="B183" s="200"/>
      <c r="D183" s="194" t="s">
        <v>202</v>
      </c>
      <c r="E183" s="201" t="s">
        <v>5</v>
      </c>
      <c r="F183" s="202" t="s">
        <v>331</v>
      </c>
      <c r="H183" s="203">
        <v>0.003</v>
      </c>
      <c r="I183" s="204"/>
      <c r="L183" s="200"/>
      <c r="M183" s="205"/>
      <c r="N183" s="206"/>
      <c r="O183" s="206"/>
      <c r="P183" s="206"/>
      <c r="Q183" s="206"/>
      <c r="R183" s="206"/>
      <c r="S183" s="206"/>
      <c r="T183" s="207"/>
      <c r="AT183" s="201" t="s">
        <v>202</v>
      </c>
      <c r="AU183" s="201" t="s">
        <v>85</v>
      </c>
      <c r="AV183" s="12" t="s">
        <v>85</v>
      </c>
      <c r="AW183" s="12" t="s">
        <v>40</v>
      </c>
      <c r="AX183" s="12" t="s">
        <v>77</v>
      </c>
      <c r="AY183" s="201" t="s">
        <v>141</v>
      </c>
    </row>
    <row r="184" spans="2:51" s="13" customFormat="1" ht="13.5">
      <c r="B184" s="208"/>
      <c r="D184" s="194" t="s">
        <v>202</v>
      </c>
      <c r="E184" s="209" t="s">
        <v>5</v>
      </c>
      <c r="F184" s="210" t="s">
        <v>204</v>
      </c>
      <c r="H184" s="211">
        <v>0.029</v>
      </c>
      <c r="I184" s="212"/>
      <c r="L184" s="208"/>
      <c r="M184" s="213"/>
      <c r="N184" s="214"/>
      <c r="O184" s="214"/>
      <c r="P184" s="214"/>
      <c r="Q184" s="214"/>
      <c r="R184" s="214"/>
      <c r="S184" s="214"/>
      <c r="T184" s="215"/>
      <c r="AT184" s="209" t="s">
        <v>202</v>
      </c>
      <c r="AU184" s="209" t="s">
        <v>85</v>
      </c>
      <c r="AV184" s="13" t="s">
        <v>140</v>
      </c>
      <c r="AW184" s="13" t="s">
        <v>40</v>
      </c>
      <c r="AX184" s="13" t="s">
        <v>83</v>
      </c>
      <c r="AY184" s="209" t="s">
        <v>141</v>
      </c>
    </row>
    <row r="185" spans="2:65" s="1" customFormat="1" ht="25.5" customHeight="1">
      <c r="B185" s="181"/>
      <c r="C185" s="182" t="s">
        <v>332</v>
      </c>
      <c r="D185" s="182" t="s">
        <v>143</v>
      </c>
      <c r="E185" s="183" t="s">
        <v>333</v>
      </c>
      <c r="F185" s="184" t="s">
        <v>334</v>
      </c>
      <c r="G185" s="185" t="s">
        <v>198</v>
      </c>
      <c r="H185" s="186">
        <v>1.292</v>
      </c>
      <c r="I185" s="187"/>
      <c r="J185" s="188">
        <f>ROUND(I185*H185,2)</f>
        <v>0</v>
      </c>
      <c r="K185" s="184" t="s">
        <v>199</v>
      </c>
      <c r="L185" s="41"/>
      <c r="M185" s="189" t="s">
        <v>5</v>
      </c>
      <c r="N185" s="190" t="s">
        <v>48</v>
      </c>
      <c r="O185" s="42"/>
      <c r="P185" s="191">
        <f>O185*H185</f>
        <v>0</v>
      </c>
      <c r="Q185" s="191">
        <v>0</v>
      </c>
      <c r="R185" s="191">
        <f>Q185*H185</f>
        <v>0</v>
      </c>
      <c r="S185" s="191">
        <v>2.2</v>
      </c>
      <c r="T185" s="192">
        <f>S185*H185</f>
        <v>2.8424000000000005</v>
      </c>
      <c r="AR185" s="24" t="s">
        <v>140</v>
      </c>
      <c r="AT185" s="24" t="s">
        <v>143</v>
      </c>
      <c r="AU185" s="24" t="s">
        <v>85</v>
      </c>
      <c r="AY185" s="24" t="s">
        <v>141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24" t="s">
        <v>83</v>
      </c>
      <c r="BK185" s="193">
        <f>ROUND(I185*H185,2)</f>
        <v>0</v>
      </c>
      <c r="BL185" s="24" t="s">
        <v>140</v>
      </c>
      <c r="BM185" s="24" t="s">
        <v>335</v>
      </c>
    </row>
    <row r="186" spans="2:47" s="1" customFormat="1" ht="13.5">
      <c r="B186" s="41"/>
      <c r="D186" s="194" t="s">
        <v>148</v>
      </c>
      <c r="F186" s="195" t="s">
        <v>336</v>
      </c>
      <c r="I186" s="156"/>
      <c r="L186" s="41"/>
      <c r="M186" s="196"/>
      <c r="N186" s="42"/>
      <c r="O186" s="42"/>
      <c r="P186" s="42"/>
      <c r="Q186" s="42"/>
      <c r="R186" s="42"/>
      <c r="S186" s="42"/>
      <c r="T186" s="70"/>
      <c r="AT186" s="24" t="s">
        <v>148</v>
      </c>
      <c r="AU186" s="24" t="s">
        <v>85</v>
      </c>
    </row>
    <row r="187" spans="2:51" s="12" customFormat="1" ht="13.5">
      <c r="B187" s="200"/>
      <c r="D187" s="194" t="s">
        <v>202</v>
      </c>
      <c r="E187" s="201" t="s">
        <v>5</v>
      </c>
      <c r="F187" s="202" t="s">
        <v>337</v>
      </c>
      <c r="H187" s="203">
        <v>1.292</v>
      </c>
      <c r="I187" s="204"/>
      <c r="L187" s="200"/>
      <c r="M187" s="205"/>
      <c r="N187" s="206"/>
      <c r="O187" s="206"/>
      <c r="P187" s="206"/>
      <c r="Q187" s="206"/>
      <c r="R187" s="206"/>
      <c r="S187" s="206"/>
      <c r="T187" s="207"/>
      <c r="AT187" s="201" t="s">
        <v>202</v>
      </c>
      <c r="AU187" s="201" t="s">
        <v>85</v>
      </c>
      <c r="AV187" s="12" t="s">
        <v>85</v>
      </c>
      <c r="AW187" s="12" t="s">
        <v>40</v>
      </c>
      <c r="AX187" s="12" t="s">
        <v>77</v>
      </c>
      <c r="AY187" s="201" t="s">
        <v>141</v>
      </c>
    </row>
    <row r="188" spans="2:51" s="13" customFormat="1" ht="13.5">
      <c r="B188" s="208"/>
      <c r="D188" s="194" t="s">
        <v>202</v>
      </c>
      <c r="E188" s="209" t="s">
        <v>5</v>
      </c>
      <c r="F188" s="210" t="s">
        <v>204</v>
      </c>
      <c r="H188" s="211">
        <v>1.292</v>
      </c>
      <c r="I188" s="212"/>
      <c r="L188" s="208"/>
      <c r="M188" s="213"/>
      <c r="N188" s="214"/>
      <c r="O188" s="214"/>
      <c r="P188" s="214"/>
      <c r="Q188" s="214"/>
      <c r="R188" s="214"/>
      <c r="S188" s="214"/>
      <c r="T188" s="215"/>
      <c r="AT188" s="209" t="s">
        <v>202</v>
      </c>
      <c r="AU188" s="209" t="s">
        <v>85</v>
      </c>
      <c r="AV188" s="13" t="s">
        <v>140</v>
      </c>
      <c r="AW188" s="13" t="s">
        <v>40</v>
      </c>
      <c r="AX188" s="13" t="s">
        <v>83</v>
      </c>
      <c r="AY188" s="209" t="s">
        <v>141</v>
      </c>
    </row>
    <row r="189" spans="2:65" s="1" customFormat="1" ht="25.5" customHeight="1">
      <c r="B189" s="181"/>
      <c r="C189" s="182" t="s">
        <v>338</v>
      </c>
      <c r="D189" s="182" t="s">
        <v>143</v>
      </c>
      <c r="E189" s="183" t="s">
        <v>339</v>
      </c>
      <c r="F189" s="184" t="s">
        <v>340</v>
      </c>
      <c r="G189" s="185" t="s">
        <v>198</v>
      </c>
      <c r="H189" s="186">
        <v>1.292</v>
      </c>
      <c r="I189" s="187"/>
      <c r="J189" s="188">
        <f>ROUND(I189*H189,2)</f>
        <v>0</v>
      </c>
      <c r="K189" s="184" t="s">
        <v>199</v>
      </c>
      <c r="L189" s="41"/>
      <c r="M189" s="189" t="s">
        <v>5</v>
      </c>
      <c r="N189" s="190" t="s">
        <v>48</v>
      </c>
      <c r="O189" s="42"/>
      <c r="P189" s="191">
        <f>O189*H189</f>
        <v>0</v>
      </c>
      <c r="Q189" s="191">
        <v>0</v>
      </c>
      <c r="R189" s="191">
        <f>Q189*H189</f>
        <v>0</v>
      </c>
      <c r="S189" s="191">
        <v>0.044</v>
      </c>
      <c r="T189" s="192">
        <f>S189*H189</f>
        <v>0.056847999999999996</v>
      </c>
      <c r="AR189" s="24" t="s">
        <v>140</v>
      </c>
      <c r="AT189" s="24" t="s">
        <v>143</v>
      </c>
      <c r="AU189" s="24" t="s">
        <v>85</v>
      </c>
      <c r="AY189" s="24" t="s">
        <v>141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24" t="s">
        <v>83</v>
      </c>
      <c r="BK189" s="193">
        <f>ROUND(I189*H189,2)</f>
        <v>0</v>
      </c>
      <c r="BL189" s="24" t="s">
        <v>140</v>
      </c>
      <c r="BM189" s="24" t="s">
        <v>341</v>
      </c>
    </row>
    <row r="190" spans="2:47" s="1" customFormat="1" ht="27">
      <c r="B190" s="41"/>
      <c r="D190" s="194" t="s">
        <v>148</v>
      </c>
      <c r="F190" s="195" t="s">
        <v>342</v>
      </c>
      <c r="I190" s="156"/>
      <c r="L190" s="41"/>
      <c r="M190" s="196"/>
      <c r="N190" s="42"/>
      <c r="O190" s="42"/>
      <c r="P190" s="42"/>
      <c r="Q190" s="42"/>
      <c r="R190" s="42"/>
      <c r="S190" s="42"/>
      <c r="T190" s="70"/>
      <c r="AT190" s="24" t="s">
        <v>148</v>
      </c>
      <c r="AU190" s="24" t="s">
        <v>85</v>
      </c>
    </row>
    <row r="191" spans="2:65" s="1" customFormat="1" ht="25.5" customHeight="1">
      <c r="B191" s="181"/>
      <c r="C191" s="182" t="s">
        <v>343</v>
      </c>
      <c r="D191" s="182" t="s">
        <v>143</v>
      </c>
      <c r="E191" s="183" t="s">
        <v>344</v>
      </c>
      <c r="F191" s="184" t="s">
        <v>345</v>
      </c>
      <c r="G191" s="185" t="s">
        <v>253</v>
      </c>
      <c r="H191" s="186">
        <v>6.46</v>
      </c>
      <c r="I191" s="187"/>
      <c r="J191" s="188">
        <f>ROUND(I191*H191,2)</f>
        <v>0</v>
      </c>
      <c r="K191" s="184" t="s">
        <v>199</v>
      </c>
      <c r="L191" s="41"/>
      <c r="M191" s="189" t="s">
        <v>5</v>
      </c>
      <c r="N191" s="190" t="s">
        <v>48</v>
      </c>
      <c r="O191" s="42"/>
      <c r="P191" s="191">
        <f>O191*H191</f>
        <v>0</v>
      </c>
      <c r="Q191" s="191">
        <v>0</v>
      </c>
      <c r="R191" s="191">
        <f>Q191*H191</f>
        <v>0</v>
      </c>
      <c r="S191" s="191">
        <v>0.09</v>
      </c>
      <c r="T191" s="192">
        <f>S191*H191</f>
        <v>0.5814</v>
      </c>
      <c r="AR191" s="24" t="s">
        <v>140</v>
      </c>
      <c r="AT191" s="24" t="s">
        <v>143</v>
      </c>
      <c r="AU191" s="24" t="s">
        <v>85</v>
      </c>
      <c r="AY191" s="24" t="s">
        <v>141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24" t="s">
        <v>83</v>
      </c>
      <c r="BK191" s="193">
        <f>ROUND(I191*H191,2)</f>
        <v>0</v>
      </c>
      <c r="BL191" s="24" t="s">
        <v>140</v>
      </c>
      <c r="BM191" s="24" t="s">
        <v>346</v>
      </c>
    </row>
    <row r="192" spans="2:47" s="1" customFormat="1" ht="27">
      <c r="B192" s="41"/>
      <c r="D192" s="194" t="s">
        <v>148</v>
      </c>
      <c r="F192" s="195" t="s">
        <v>347</v>
      </c>
      <c r="I192" s="156"/>
      <c r="L192" s="41"/>
      <c r="M192" s="196"/>
      <c r="N192" s="42"/>
      <c r="O192" s="42"/>
      <c r="P192" s="42"/>
      <c r="Q192" s="42"/>
      <c r="R192" s="42"/>
      <c r="S192" s="42"/>
      <c r="T192" s="70"/>
      <c r="AT192" s="24" t="s">
        <v>148</v>
      </c>
      <c r="AU192" s="24" t="s">
        <v>85</v>
      </c>
    </row>
    <row r="193" spans="2:51" s="12" customFormat="1" ht="13.5">
      <c r="B193" s="200"/>
      <c r="D193" s="194" t="s">
        <v>202</v>
      </c>
      <c r="E193" s="201" t="s">
        <v>5</v>
      </c>
      <c r="F193" s="202" t="s">
        <v>348</v>
      </c>
      <c r="H193" s="203">
        <v>6.46</v>
      </c>
      <c r="I193" s="204"/>
      <c r="L193" s="200"/>
      <c r="M193" s="205"/>
      <c r="N193" s="206"/>
      <c r="O193" s="206"/>
      <c r="P193" s="206"/>
      <c r="Q193" s="206"/>
      <c r="R193" s="206"/>
      <c r="S193" s="206"/>
      <c r="T193" s="207"/>
      <c r="AT193" s="201" t="s">
        <v>202</v>
      </c>
      <c r="AU193" s="201" t="s">
        <v>85</v>
      </c>
      <c r="AV193" s="12" t="s">
        <v>85</v>
      </c>
      <c r="AW193" s="12" t="s">
        <v>40</v>
      </c>
      <c r="AX193" s="12" t="s">
        <v>77</v>
      </c>
      <c r="AY193" s="201" t="s">
        <v>141</v>
      </c>
    </row>
    <row r="194" spans="2:51" s="13" customFormat="1" ht="13.5">
      <c r="B194" s="208"/>
      <c r="D194" s="194" t="s">
        <v>202</v>
      </c>
      <c r="E194" s="209" t="s">
        <v>5</v>
      </c>
      <c r="F194" s="210" t="s">
        <v>204</v>
      </c>
      <c r="H194" s="211">
        <v>6.46</v>
      </c>
      <c r="I194" s="212"/>
      <c r="L194" s="208"/>
      <c r="M194" s="213"/>
      <c r="N194" s="214"/>
      <c r="O194" s="214"/>
      <c r="P194" s="214"/>
      <c r="Q194" s="214"/>
      <c r="R194" s="214"/>
      <c r="S194" s="214"/>
      <c r="T194" s="215"/>
      <c r="AT194" s="209" t="s">
        <v>202</v>
      </c>
      <c r="AU194" s="209" t="s">
        <v>85</v>
      </c>
      <c r="AV194" s="13" t="s">
        <v>140</v>
      </c>
      <c r="AW194" s="13" t="s">
        <v>40</v>
      </c>
      <c r="AX194" s="13" t="s">
        <v>83</v>
      </c>
      <c r="AY194" s="209" t="s">
        <v>141</v>
      </c>
    </row>
    <row r="195" spans="2:65" s="1" customFormat="1" ht="16.5" customHeight="1">
      <c r="B195" s="181"/>
      <c r="C195" s="182" t="s">
        <v>349</v>
      </c>
      <c r="D195" s="182" t="s">
        <v>143</v>
      </c>
      <c r="E195" s="183" t="s">
        <v>350</v>
      </c>
      <c r="F195" s="184" t="s">
        <v>351</v>
      </c>
      <c r="G195" s="185" t="s">
        <v>266</v>
      </c>
      <c r="H195" s="186">
        <v>28.8</v>
      </c>
      <c r="I195" s="187"/>
      <c r="J195" s="188">
        <f>ROUND(I195*H195,2)</f>
        <v>0</v>
      </c>
      <c r="K195" s="184" t="s">
        <v>199</v>
      </c>
      <c r="L195" s="41"/>
      <c r="M195" s="189" t="s">
        <v>5</v>
      </c>
      <c r="N195" s="190" t="s">
        <v>48</v>
      </c>
      <c r="O195" s="42"/>
      <c r="P195" s="191">
        <f>O195*H195</f>
        <v>0</v>
      </c>
      <c r="Q195" s="191">
        <v>0</v>
      </c>
      <c r="R195" s="191">
        <f>Q195*H195</f>
        <v>0</v>
      </c>
      <c r="S195" s="191">
        <v>0</v>
      </c>
      <c r="T195" s="192">
        <f>S195*H195</f>
        <v>0</v>
      </c>
      <c r="AR195" s="24" t="s">
        <v>140</v>
      </c>
      <c r="AT195" s="24" t="s">
        <v>143</v>
      </c>
      <c r="AU195" s="24" t="s">
        <v>85</v>
      </c>
      <c r="AY195" s="24" t="s">
        <v>141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24" t="s">
        <v>83</v>
      </c>
      <c r="BK195" s="193">
        <f>ROUND(I195*H195,2)</f>
        <v>0</v>
      </c>
      <c r="BL195" s="24" t="s">
        <v>140</v>
      </c>
      <c r="BM195" s="24" t="s">
        <v>352</v>
      </c>
    </row>
    <row r="196" spans="2:47" s="1" customFormat="1" ht="13.5">
      <c r="B196" s="41"/>
      <c r="D196" s="194" t="s">
        <v>148</v>
      </c>
      <c r="F196" s="195" t="s">
        <v>353</v>
      </c>
      <c r="I196" s="156"/>
      <c r="L196" s="41"/>
      <c r="M196" s="196"/>
      <c r="N196" s="42"/>
      <c r="O196" s="42"/>
      <c r="P196" s="42"/>
      <c r="Q196" s="42"/>
      <c r="R196" s="42"/>
      <c r="S196" s="42"/>
      <c r="T196" s="70"/>
      <c r="AT196" s="24" t="s">
        <v>148</v>
      </c>
      <c r="AU196" s="24" t="s">
        <v>85</v>
      </c>
    </row>
    <row r="197" spans="2:51" s="12" customFormat="1" ht="13.5">
      <c r="B197" s="200"/>
      <c r="D197" s="194" t="s">
        <v>202</v>
      </c>
      <c r="E197" s="201" t="s">
        <v>5</v>
      </c>
      <c r="F197" s="202" t="s">
        <v>354</v>
      </c>
      <c r="H197" s="203">
        <v>28.8</v>
      </c>
      <c r="I197" s="204"/>
      <c r="L197" s="200"/>
      <c r="M197" s="205"/>
      <c r="N197" s="206"/>
      <c r="O197" s="206"/>
      <c r="P197" s="206"/>
      <c r="Q197" s="206"/>
      <c r="R197" s="206"/>
      <c r="S197" s="206"/>
      <c r="T197" s="207"/>
      <c r="AT197" s="201" t="s">
        <v>202</v>
      </c>
      <c r="AU197" s="201" t="s">
        <v>85</v>
      </c>
      <c r="AV197" s="12" t="s">
        <v>85</v>
      </c>
      <c r="AW197" s="12" t="s">
        <v>40</v>
      </c>
      <c r="AX197" s="12" t="s">
        <v>77</v>
      </c>
      <c r="AY197" s="201" t="s">
        <v>141</v>
      </c>
    </row>
    <row r="198" spans="2:51" s="13" customFormat="1" ht="13.5">
      <c r="B198" s="208"/>
      <c r="D198" s="194" t="s">
        <v>202</v>
      </c>
      <c r="E198" s="209" t="s">
        <v>5</v>
      </c>
      <c r="F198" s="210" t="s">
        <v>204</v>
      </c>
      <c r="H198" s="211">
        <v>28.8</v>
      </c>
      <c r="I198" s="212"/>
      <c r="L198" s="208"/>
      <c r="M198" s="213"/>
      <c r="N198" s="214"/>
      <c r="O198" s="214"/>
      <c r="P198" s="214"/>
      <c r="Q198" s="214"/>
      <c r="R198" s="214"/>
      <c r="S198" s="214"/>
      <c r="T198" s="215"/>
      <c r="AT198" s="209" t="s">
        <v>202</v>
      </c>
      <c r="AU198" s="209" t="s">
        <v>85</v>
      </c>
      <c r="AV198" s="13" t="s">
        <v>140</v>
      </c>
      <c r="AW198" s="13" t="s">
        <v>40</v>
      </c>
      <c r="AX198" s="13" t="s">
        <v>83</v>
      </c>
      <c r="AY198" s="209" t="s">
        <v>141</v>
      </c>
    </row>
    <row r="199" spans="2:63" s="11" customFormat="1" ht="29.85" customHeight="1">
      <c r="B199" s="168"/>
      <c r="D199" s="169" t="s">
        <v>76</v>
      </c>
      <c r="E199" s="179" t="s">
        <v>355</v>
      </c>
      <c r="F199" s="179" t="s">
        <v>356</v>
      </c>
      <c r="I199" s="171"/>
      <c r="J199" s="180">
        <f>BK199</f>
        <v>0</v>
      </c>
      <c r="L199" s="168"/>
      <c r="M199" s="173"/>
      <c r="N199" s="174"/>
      <c r="O199" s="174"/>
      <c r="P199" s="175">
        <f>SUM(P200:P218)</f>
        <v>0</v>
      </c>
      <c r="Q199" s="174"/>
      <c r="R199" s="175">
        <f>SUM(R200:R218)</f>
        <v>0</v>
      </c>
      <c r="S199" s="174"/>
      <c r="T199" s="176">
        <f>SUM(T200:T218)</f>
        <v>0</v>
      </c>
      <c r="AR199" s="169" t="s">
        <v>83</v>
      </c>
      <c r="AT199" s="177" t="s">
        <v>76</v>
      </c>
      <c r="AU199" s="177" t="s">
        <v>83</v>
      </c>
      <c r="AY199" s="169" t="s">
        <v>141</v>
      </c>
      <c r="BK199" s="178">
        <f>SUM(BK200:BK218)</f>
        <v>0</v>
      </c>
    </row>
    <row r="200" spans="2:65" s="1" customFormat="1" ht="25.5" customHeight="1">
      <c r="B200" s="181"/>
      <c r="C200" s="182" t="s">
        <v>357</v>
      </c>
      <c r="D200" s="182" t="s">
        <v>143</v>
      </c>
      <c r="E200" s="183" t="s">
        <v>358</v>
      </c>
      <c r="F200" s="184" t="s">
        <v>359</v>
      </c>
      <c r="G200" s="185" t="s">
        <v>222</v>
      </c>
      <c r="H200" s="186">
        <v>3.506</v>
      </c>
      <c r="I200" s="187"/>
      <c r="J200" s="188">
        <f>ROUND(I200*H200,2)</f>
        <v>0</v>
      </c>
      <c r="K200" s="184" t="s">
        <v>199</v>
      </c>
      <c r="L200" s="41"/>
      <c r="M200" s="189" t="s">
        <v>5</v>
      </c>
      <c r="N200" s="190" t="s">
        <v>48</v>
      </c>
      <c r="O200" s="42"/>
      <c r="P200" s="191">
        <f>O200*H200</f>
        <v>0</v>
      </c>
      <c r="Q200" s="191">
        <v>0</v>
      </c>
      <c r="R200" s="191">
        <f>Q200*H200</f>
        <v>0</v>
      </c>
      <c r="S200" s="191">
        <v>0</v>
      </c>
      <c r="T200" s="192">
        <f>S200*H200</f>
        <v>0</v>
      </c>
      <c r="AR200" s="24" t="s">
        <v>140</v>
      </c>
      <c r="AT200" s="24" t="s">
        <v>143</v>
      </c>
      <c r="AU200" s="24" t="s">
        <v>85</v>
      </c>
      <c r="AY200" s="24" t="s">
        <v>141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24" t="s">
        <v>83</v>
      </c>
      <c r="BK200" s="193">
        <f>ROUND(I200*H200,2)</f>
        <v>0</v>
      </c>
      <c r="BL200" s="24" t="s">
        <v>140</v>
      </c>
      <c r="BM200" s="24" t="s">
        <v>360</v>
      </c>
    </row>
    <row r="201" spans="2:47" s="1" customFormat="1" ht="27">
      <c r="B201" s="41"/>
      <c r="D201" s="194" t="s">
        <v>148</v>
      </c>
      <c r="F201" s="195" t="s">
        <v>361</v>
      </c>
      <c r="I201" s="156"/>
      <c r="L201" s="41"/>
      <c r="M201" s="196"/>
      <c r="N201" s="42"/>
      <c r="O201" s="42"/>
      <c r="P201" s="42"/>
      <c r="Q201" s="42"/>
      <c r="R201" s="42"/>
      <c r="S201" s="42"/>
      <c r="T201" s="70"/>
      <c r="AT201" s="24" t="s">
        <v>148</v>
      </c>
      <c r="AU201" s="24" t="s">
        <v>85</v>
      </c>
    </row>
    <row r="202" spans="2:65" s="1" customFormat="1" ht="25.5" customHeight="1">
      <c r="B202" s="181"/>
      <c r="C202" s="182" t="s">
        <v>362</v>
      </c>
      <c r="D202" s="182" t="s">
        <v>143</v>
      </c>
      <c r="E202" s="183" t="s">
        <v>363</v>
      </c>
      <c r="F202" s="184" t="s">
        <v>364</v>
      </c>
      <c r="G202" s="185" t="s">
        <v>222</v>
      </c>
      <c r="H202" s="186">
        <v>3.506</v>
      </c>
      <c r="I202" s="187"/>
      <c r="J202" s="188">
        <f>ROUND(I202*H202,2)</f>
        <v>0</v>
      </c>
      <c r="K202" s="184" t="s">
        <v>199</v>
      </c>
      <c r="L202" s="41"/>
      <c r="M202" s="189" t="s">
        <v>5</v>
      </c>
      <c r="N202" s="190" t="s">
        <v>48</v>
      </c>
      <c r="O202" s="42"/>
      <c r="P202" s="191">
        <f>O202*H202</f>
        <v>0</v>
      </c>
      <c r="Q202" s="191">
        <v>0</v>
      </c>
      <c r="R202" s="191">
        <f>Q202*H202</f>
        <v>0</v>
      </c>
      <c r="S202" s="191">
        <v>0</v>
      </c>
      <c r="T202" s="192">
        <f>S202*H202</f>
        <v>0</v>
      </c>
      <c r="AR202" s="24" t="s">
        <v>140</v>
      </c>
      <c r="AT202" s="24" t="s">
        <v>143</v>
      </c>
      <c r="AU202" s="24" t="s">
        <v>85</v>
      </c>
      <c r="AY202" s="24" t="s">
        <v>141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24" t="s">
        <v>83</v>
      </c>
      <c r="BK202" s="193">
        <f>ROUND(I202*H202,2)</f>
        <v>0</v>
      </c>
      <c r="BL202" s="24" t="s">
        <v>140</v>
      </c>
      <c r="BM202" s="24" t="s">
        <v>365</v>
      </c>
    </row>
    <row r="203" spans="2:47" s="1" customFormat="1" ht="13.5">
      <c r="B203" s="41"/>
      <c r="D203" s="194" t="s">
        <v>148</v>
      </c>
      <c r="F203" s="195" t="s">
        <v>366</v>
      </c>
      <c r="I203" s="156"/>
      <c r="L203" s="41"/>
      <c r="M203" s="196"/>
      <c r="N203" s="42"/>
      <c r="O203" s="42"/>
      <c r="P203" s="42"/>
      <c r="Q203" s="42"/>
      <c r="R203" s="42"/>
      <c r="S203" s="42"/>
      <c r="T203" s="70"/>
      <c r="AT203" s="24" t="s">
        <v>148</v>
      </c>
      <c r="AU203" s="24" t="s">
        <v>85</v>
      </c>
    </row>
    <row r="204" spans="2:65" s="1" customFormat="1" ht="25.5" customHeight="1">
      <c r="B204" s="181"/>
      <c r="C204" s="182" t="s">
        <v>367</v>
      </c>
      <c r="D204" s="182" t="s">
        <v>143</v>
      </c>
      <c r="E204" s="183" t="s">
        <v>368</v>
      </c>
      <c r="F204" s="184" t="s">
        <v>369</v>
      </c>
      <c r="G204" s="185" t="s">
        <v>222</v>
      </c>
      <c r="H204" s="186">
        <v>14.804</v>
      </c>
      <c r="I204" s="187"/>
      <c r="J204" s="188">
        <f>ROUND(I204*H204,2)</f>
        <v>0</v>
      </c>
      <c r="K204" s="184" t="s">
        <v>199</v>
      </c>
      <c r="L204" s="41"/>
      <c r="M204" s="189" t="s">
        <v>5</v>
      </c>
      <c r="N204" s="190" t="s">
        <v>48</v>
      </c>
      <c r="O204" s="42"/>
      <c r="P204" s="191">
        <f>O204*H204</f>
        <v>0</v>
      </c>
      <c r="Q204" s="191">
        <v>0</v>
      </c>
      <c r="R204" s="191">
        <f>Q204*H204</f>
        <v>0</v>
      </c>
      <c r="S204" s="191">
        <v>0</v>
      </c>
      <c r="T204" s="192">
        <f>S204*H204</f>
        <v>0</v>
      </c>
      <c r="AR204" s="24" t="s">
        <v>140</v>
      </c>
      <c r="AT204" s="24" t="s">
        <v>143</v>
      </c>
      <c r="AU204" s="24" t="s">
        <v>85</v>
      </c>
      <c r="AY204" s="24" t="s">
        <v>141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24" t="s">
        <v>83</v>
      </c>
      <c r="BK204" s="193">
        <f>ROUND(I204*H204,2)</f>
        <v>0</v>
      </c>
      <c r="BL204" s="24" t="s">
        <v>140</v>
      </c>
      <c r="BM204" s="24" t="s">
        <v>370</v>
      </c>
    </row>
    <row r="205" spans="2:47" s="1" customFormat="1" ht="27">
      <c r="B205" s="41"/>
      <c r="D205" s="194" t="s">
        <v>148</v>
      </c>
      <c r="F205" s="195" t="s">
        <v>371</v>
      </c>
      <c r="I205" s="156"/>
      <c r="L205" s="41"/>
      <c r="M205" s="196"/>
      <c r="N205" s="42"/>
      <c r="O205" s="42"/>
      <c r="P205" s="42"/>
      <c r="Q205" s="42"/>
      <c r="R205" s="42"/>
      <c r="S205" s="42"/>
      <c r="T205" s="70"/>
      <c r="AT205" s="24" t="s">
        <v>148</v>
      </c>
      <c r="AU205" s="24" t="s">
        <v>85</v>
      </c>
    </row>
    <row r="206" spans="2:51" s="12" customFormat="1" ht="13.5">
      <c r="B206" s="200"/>
      <c r="D206" s="194" t="s">
        <v>202</v>
      </c>
      <c r="E206" s="201" t="s">
        <v>5</v>
      </c>
      <c r="F206" s="202" t="s">
        <v>372</v>
      </c>
      <c r="H206" s="203">
        <v>13.92</v>
      </c>
      <c r="I206" s="204"/>
      <c r="L206" s="200"/>
      <c r="M206" s="205"/>
      <c r="N206" s="206"/>
      <c r="O206" s="206"/>
      <c r="P206" s="206"/>
      <c r="Q206" s="206"/>
      <c r="R206" s="206"/>
      <c r="S206" s="206"/>
      <c r="T206" s="207"/>
      <c r="AT206" s="201" t="s">
        <v>202</v>
      </c>
      <c r="AU206" s="201" t="s">
        <v>85</v>
      </c>
      <c r="AV206" s="12" t="s">
        <v>85</v>
      </c>
      <c r="AW206" s="12" t="s">
        <v>40</v>
      </c>
      <c r="AX206" s="12" t="s">
        <v>77</v>
      </c>
      <c r="AY206" s="201" t="s">
        <v>141</v>
      </c>
    </row>
    <row r="207" spans="2:51" s="12" customFormat="1" ht="13.5">
      <c r="B207" s="200"/>
      <c r="D207" s="194" t="s">
        <v>202</v>
      </c>
      <c r="E207" s="201" t="s">
        <v>5</v>
      </c>
      <c r="F207" s="202" t="s">
        <v>373</v>
      </c>
      <c r="H207" s="203">
        <v>0.884</v>
      </c>
      <c r="I207" s="204"/>
      <c r="L207" s="200"/>
      <c r="M207" s="205"/>
      <c r="N207" s="206"/>
      <c r="O207" s="206"/>
      <c r="P207" s="206"/>
      <c r="Q207" s="206"/>
      <c r="R207" s="206"/>
      <c r="S207" s="206"/>
      <c r="T207" s="207"/>
      <c r="AT207" s="201" t="s">
        <v>202</v>
      </c>
      <c r="AU207" s="201" t="s">
        <v>85</v>
      </c>
      <c r="AV207" s="12" t="s">
        <v>85</v>
      </c>
      <c r="AW207" s="12" t="s">
        <v>40</v>
      </c>
      <c r="AX207" s="12" t="s">
        <v>77</v>
      </c>
      <c r="AY207" s="201" t="s">
        <v>141</v>
      </c>
    </row>
    <row r="208" spans="2:51" s="13" customFormat="1" ht="13.5">
      <c r="B208" s="208"/>
      <c r="D208" s="194" t="s">
        <v>202</v>
      </c>
      <c r="E208" s="209" t="s">
        <v>5</v>
      </c>
      <c r="F208" s="210" t="s">
        <v>204</v>
      </c>
      <c r="H208" s="211">
        <v>14.804</v>
      </c>
      <c r="I208" s="212"/>
      <c r="L208" s="208"/>
      <c r="M208" s="213"/>
      <c r="N208" s="214"/>
      <c r="O208" s="214"/>
      <c r="P208" s="214"/>
      <c r="Q208" s="214"/>
      <c r="R208" s="214"/>
      <c r="S208" s="214"/>
      <c r="T208" s="215"/>
      <c r="AT208" s="209" t="s">
        <v>202</v>
      </c>
      <c r="AU208" s="209" t="s">
        <v>85</v>
      </c>
      <c r="AV208" s="13" t="s">
        <v>140</v>
      </c>
      <c r="AW208" s="13" t="s">
        <v>40</v>
      </c>
      <c r="AX208" s="13" t="s">
        <v>83</v>
      </c>
      <c r="AY208" s="209" t="s">
        <v>141</v>
      </c>
    </row>
    <row r="209" spans="2:65" s="1" customFormat="1" ht="16.5" customHeight="1">
      <c r="B209" s="181"/>
      <c r="C209" s="182" t="s">
        <v>374</v>
      </c>
      <c r="D209" s="182" t="s">
        <v>143</v>
      </c>
      <c r="E209" s="183" t="s">
        <v>375</v>
      </c>
      <c r="F209" s="184" t="s">
        <v>376</v>
      </c>
      <c r="G209" s="185" t="s">
        <v>222</v>
      </c>
      <c r="H209" s="186">
        <v>3.48</v>
      </c>
      <c r="I209" s="187"/>
      <c r="J209" s="188">
        <f>ROUND(I209*H209,2)</f>
        <v>0</v>
      </c>
      <c r="K209" s="184" t="s">
        <v>199</v>
      </c>
      <c r="L209" s="41"/>
      <c r="M209" s="189" t="s">
        <v>5</v>
      </c>
      <c r="N209" s="190" t="s">
        <v>48</v>
      </c>
      <c r="O209" s="42"/>
      <c r="P209" s="191">
        <f>O209*H209</f>
        <v>0</v>
      </c>
      <c r="Q209" s="191">
        <v>0</v>
      </c>
      <c r="R209" s="191">
        <f>Q209*H209</f>
        <v>0</v>
      </c>
      <c r="S209" s="191">
        <v>0</v>
      </c>
      <c r="T209" s="192">
        <f>S209*H209</f>
        <v>0</v>
      </c>
      <c r="AR209" s="24" t="s">
        <v>140</v>
      </c>
      <c r="AT209" s="24" t="s">
        <v>143</v>
      </c>
      <c r="AU209" s="24" t="s">
        <v>85</v>
      </c>
      <c r="AY209" s="24" t="s">
        <v>141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24" t="s">
        <v>83</v>
      </c>
      <c r="BK209" s="193">
        <f>ROUND(I209*H209,2)</f>
        <v>0</v>
      </c>
      <c r="BL209" s="24" t="s">
        <v>140</v>
      </c>
      <c r="BM209" s="24" t="s">
        <v>377</v>
      </c>
    </row>
    <row r="210" spans="2:47" s="1" customFormat="1" ht="27">
      <c r="B210" s="41"/>
      <c r="D210" s="194" t="s">
        <v>148</v>
      </c>
      <c r="F210" s="195" t="s">
        <v>378</v>
      </c>
      <c r="I210" s="156"/>
      <c r="L210" s="41"/>
      <c r="M210" s="196"/>
      <c r="N210" s="42"/>
      <c r="O210" s="42"/>
      <c r="P210" s="42"/>
      <c r="Q210" s="42"/>
      <c r="R210" s="42"/>
      <c r="S210" s="42"/>
      <c r="T210" s="70"/>
      <c r="AT210" s="24" t="s">
        <v>148</v>
      </c>
      <c r="AU210" s="24" t="s">
        <v>85</v>
      </c>
    </row>
    <row r="211" spans="2:51" s="12" customFormat="1" ht="13.5">
      <c r="B211" s="200"/>
      <c r="D211" s="194" t="s">
        <v>202</v>
      </c>
      <c r="E211" s="201" t="s">
        <v>5</v>
      </c>
      <c r="F211" s="202" t="s">
        <v>379</v>
      </c>
      <c r="H211" s="203">
        <v>3.506</v>
      </c>
      <c r="I211" s="204"/>
      <c r="L211" s="200"/>
      <c r="M211" s="205"/>
      <c r="N211" s="206"/>
      <c r="O211" s="206"/>
      <c r="P211" s="206"/>
      <c r="Q211" s="206"/>
      <c r="R211" s="206"/>
      <c r="S211" s="206"/>
      <c r="T211" s="207"/>
      <c r="AT211" s="201" t="s">
        <v>202</v>
      </c>
      <c r="AU211" s="201" t="s">
        <v>85</v>
      </c>
      <c r="AV211" s="12" t="s">
        <v>85</v>
      </c>
      <c r="AW211" s="12" t="s">
        <v>40</v>
      </c>
      <c r="AX211" s="12" t="s">
        <v>77</v>
      </c>
      <c r="AY211" s="201" t="s">
        <v>141</v>
      </c>
    </row>
    <row r="212" spans="2:51" s="12" customFormat="1" ht="13.5">
      <c r="B212" s="200"/>
      <c r="D212" s="194" t="s">
        <v>202</v>
      </c>
      <c r="E212" s="201" t="s">
        <v>5</v>
      </c>
      <c r="F212" s="202" t="s">
        <v>380</v>
      </c>
      <c r="H212" s="203">
        <v>-0.026</v>
      </c>
      <c r="I212" s="204"/>
      <c r="L212" s="200"/>
      <c r="M212" s="205"/>
      <c r="N212" s="206"/>
      <c r="O212" s="206"/>
      <c r="P212" s="206"/>
      <c r="Q212" s="206"/>
      <c r="R212" s="206"/>
      <c r="S212" s="206"/>
      <c r="T212" s="207"/>
      <c r="AT212" s="201" t="s">
        <v>202</v>
      </c>
      <c r="AU212" s="201" t="s">
        <v>85</v>
      </c>
      <c r="AV212" s="12" t="s">
        <v>85</v>
      </c>
      <c r="AW212" s="12" t="s">
        <v>40</v>
      </c>
      <c r="AX212" s="12" t="s">
        <v>77</v>
      </c>
      <c r="AY212" s="201" t="s">
        <v>141</v>
      </c>
    </row>
    <row r="213" spans="2:51" s="13" customFormat="1" ht="13.5">
      <c r="B213" s="208"/>
      <c r="D213" s="194" t="s">
        <v>202</v>
      </c>
      <c r="E213" s="209" t="s">
        <v>5</v>
      </c>
      <c r="F213" s="210" t="s">
        <v>204</v>
      </c>
      <c r="H213" s="211">
        <v>3.48</v>
      </c>
      <c r="I213" s="212"/>
      <c r="L213" s="208"/>
      <c r="M213" s="213"/>
      <c r="N213" s="214"/>
      <c r="O213" s="214"/>
      <c r="P213" s="214"/>
      <c r="Q213" s="214"/>
      <c r="R213" s="214"/>
      <c r="S213" s="214"/>
      <c r="T213" s="215"/>
      <c r="AT213" s="209" t="s">
        <v>202</v>
      </c>
      <c r="AU213" s="209" t="s">
        <v>85</v>
      </c>
      <c r="AV213" s="13" t="s">
        <v>140</v>
      </c>
      <c r="AW213" s="13" t="s">
        <v>40</v>
      </c>
      <c r="AX213" s="13" t="s">
        <v>83</v>
      </c>
      <c r="AY213" s="209" t="s">
        <v>141</v>
      </c>
    </row>
    <row r="214" spans="2:65" s="1" customFormat="1" ht="16.5" customHeight="1">
      <c r="B214" s="181"/>
      <c r="C214" s="182" t="s">
        <v>381</v>
      </c>
      <c r="D214" s="182" t="s">
        <v>143</v>
      </c>
      <c r="E214" s="183" t="s">
        <v>382</v>
      </c>
      <c r="F214" s="184" t="s">
        <v>383</v>
      </c>
      <c r="G214" s="185" t="s">
        <v>222</v>
      </c>
      <c r="H214" s="186">
        <v>0.026</v>
      </c>
      <c r="I214" s="187"/>
      <c r="J214" s="188">
        <f>ROUND(I214*H214,2)</f>
        <v>0</v>
      </c>
      <c r="K214" s="184" t="s">
        <v>199</v>
      </c>
      <c r="L214" s="41"/>
      <c r="M214" s="189" t="s">
        <v>5</v>
      </c>
      <c r="N214" s="190" t="s">
        <v>48</v>
      </c>
      <c r="O214" s="42"/>
      <c r="P214" s="191">
        <f>O214*H214</f>
        <v>0</v>
      </c>
      <c r="Q214" s="191">
        <v>0</v>
      </c>
      <c r="R214" s="191">
        <f>Q214*H214</f>
        <v>0</v>
      </c>
      <c r="S214" s="191">
        <v>0</v>
      </c>
      <c r="T214" s="192">
        <f>S214*H214</f>
        <v>0</v>
      </c>
      <c r="AR214" s="24" t="s">
        <v>140</v>
      </c>
      <c r="AT214" s="24" t="s">
        <v>143</v>
      </c>
      <c r="AU214" s="24" t="s">
        <v>85</v>
      </c>
      <c r="AY214" s="24" t="s">
        <v>141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24" t="s">
        <v>83</v>
      </c>
      <c r="BK214" s="193">
        <f>ROUND(I214*H214,2)</f>
        <v>0</v>
      </c>
      <c r="BL214" s="24" t="s">
        <v>140</v>
      </c>
      <c r="BM214" s="24" t="s">
        <v>384</v>
      </c>
    </row>
    <row r="215" spans="2:47" s="1" customFormat="1" ht="27">
      <c r="B215" s="41"/>
      <c r="D215" s="194" t="s">
        <v>148</v>
      </c>
      <c r="F215" s="195" t="s">
        <v>385</v>
      </c>
      <c r="I215" s="156"/>
      <c r="L215" s="41"/>
      <c r="M215" s="196"/>
      <c r="N215" s="42"/>
      <c r="O215" s="42"/>
      <c r="P215" s="42"/>
      <c r="Q215" s="42"/>
      <c r="R215" s="42"/>
      <c r="S215" s="42"/>
      <c r="T215" s="70"/>
      <c r="AT215" s="24" t="s">
        <v>148</v>
      </c>
      <c r="AU215" s="24" t="s">
        <v>85</v>
      </c>
    </row>
    <row r="216" spans="2:51" s="14" customFormat="1" ht="13.5">
      <c r="B216" s="216"/>
      <c r="D216" s="194" t="s">
        <v>202</v>
      </c>
      <c r="E216" s="217" t="s">
        <v>5</v>
      </c>
      <c r="F216" s="218" t="s">
        <v>386</v>
      </c>
      <c r="H216" s="217" t="s">
        <v>5</v>
      </c>
      <c r="I216" s="219"/>
      <c r="L216" s="216"/>
      <c r="M216" s="220"/>
      <c r="N216" s="221"/>
      <c r="O216" s="221"/>
      <c r="P216" s="221"/>
      <c r="Q216" s="221"/>
      <c r="R216" s="221"/>
      <c r="S216" s="221"/>
      <c r="T216" s="222"/>
      <c r="AT216" s="217" t="s">
        <v>202</v>
      </c>
      <c r="AU216" s="217" t="s">
        <v>85</v>
      </c>
      <c r="AV216" s="14" t="s">
        <v>83</v>
      </c>
      <c r="AW216" s="14" t="s">
        <v>40</v>
      </c>
      <c r="AX216" s="14" t="s">
        <v>77</v>
      </c>
      <c r="AY216" s="217" t="s">
        <v>141</v>
      </c>
    </row>
    <row r="217" spans="2:51" s="12" customFormat="1" ht="13.5">
      <c r="B217" s="200"/>
      <c r="D217" s="194" t="s">
        <v>202</v>
      </c>
      <c r="E217" s="201" t="s">
        <v>5</v>
      </c>
      <c r="F217" s="202" t="s">
        <v>387</v>
      </c>
      <c r="H217" s="203">
        <v>0.026</v>
      </c>
      <c r="I217" s="204"/>
      <c r="L217" s="200"/>
      <c r="M217" s="205"/>
      <c r="N217" s="206"/>
      <c r="O217" s="206"/>
      <c r="P217" s="206"/>
      <c r="Q217" s="206"/>
      <c r="R217" s="206"/>
      <c r="S217" s="206"/>
      <c r="T217" s="207"/>
      <c r="AT217" s="201" t="s">
        <v>202</v>
      </c>
      <c r="AU217" s="201" t="s">
        <v>85</v>
      </c>
      <c r="AV217" s="12" t="s">
        <v>85</v>
      </c>
      <c r="AW217" s="12" t="s">
        <v>40</v>
      </c>
      <c r="AX217" s="12" t="s">
        <v>77</v>
      </c>
      <c r="AY217" s="201" t="s">
        <v>141</v>
      </c>
    </row>
    <row r="218" spans="2:51" s="13" customFormat="1" ht="13.5">
      <c r="B218" s="208"/>
      <c r="D218" s="194" t="s">
        <v>202</v>
      </c>
      <c r="E218" s="209" t="s">
        <v>5</v>
      </c>
      <c r="F218" s="210" t="s">
        <v>204</v>
      </c>
      <c r="H218" s="211">
        <v>0.026</v>
      </c>
      <c r="I218" s="212"/>
      <c r="L218" s="208"/>
      <c r="M218" s="213"/>
      <c r="N218" s="214"/>
      <c r="O218" s="214"/>
      <c r="P218" s="214"/>
      <c r="Q218" s="214"/>
      <c r="R218" s="214"/>
      <c r="S218" s="214"/>
      <c r="T218" s="215"/>
      <c r="AT218" s="209" t="s">
        <v>202</v>
      </c>
      <c r="AU218" s="209" t="s">
        <v>85</v>
      </c>
      <c r="AV218" s="13" t="s">
        <v>140</v>
      </c>
      <c r="AW218" s="13" t="s">
        <v>40</v>
      </c>
      <c r="AX218" s="13" t="s">
        <v>83</v>
      </c>
      <c r="AY218" s="209" t="s">
        <v>141</v>
      </c>
    </row>
    <row r="219" spans="2:63" s="11" customFormat="1" ht="29.85" customHeight="1">
      <c r="B219" s="168"/>
      <c r="D219" s="169" t="s">
        <v>76</v>
      </c>
      <c r="E219" s="179" t="s">
        <v>388</v>
      </c>
      <c r="F219" s="179" t="s">
        <v>389</v>
      </c>
      <c r="I219" s="171"/>
      <c r="J219" s="180">
        <f>BK219</f>
        <v>0</v>
      </c>
      <c r="L219" s="168"/>
      <c r="M219" s="173"/>
      <c r="N219" s="174"/>
      <c r="O219" s="174"/>
      <c r="P219" s="175">
        <f>SUM(P220:P221)</f>
        <v>0</v>
      </c>
      <c r="Q219" s="174"/>
      <c r="R219" s="175">
        <f>SUM(R220:R221)</f>
        <v>0</v>
      </c>
      <c r="S219" s="174"/>
      <c r="T219" s="176">
        <f>SUM(T220:T221)</f>
        <v>0</v>
      </c>
      <c r="AR219" s="169" t="s">
        <v>83</v>
      </c>
      <c r="AT219" s="177" t="s">
        <v>76</v>
      </c>
      <c r="AU219" s="177" t="s">
        <v>83</v>
      </c>
      <c r="AY219" s="169" t="s">
        <v>141</v>
      </c>
      <c r="BK219" s="178">
        <f>SUM(BK220:BK221)</f>
        <v>0</v>
      </c>
    </row>
    <row r="220" spans="2:65" s="1" customFormat="1" ht="16.5" customHeight="1">
      <c r="B220" s="181"/>
      <c r="C220" s="182" t="s">
        <v>390</v>
      </c>
      <c r="D220" s="182" t="s">
        <v>143</v>
      </c>
      <c r="E220" s="183" t="s">
        <v>391</v>
      </c>
      <c r="F220" s="184" t="s">
        <v>392</v>
      </c>
      <c r="G220" s="185" t="s">
        <v>222</v>
      </c>
      <c r="H220" s="186">
        <v>11.193</v>
      </c>
      <c r="I220" s="187"/>
      <c r="J220" s="188">
        <f>ROUND(I220*H220,2)</f>
        <v>0</v>
      </c>
      <c r="K220" s="184" t="s">
        <v>199</v>
      </c>
      <c r="L220" s="41"/>
      <c r="M220" s="189" t="s">
        <v>5</v>
      </c>
      <c r="N220" s="190" t="s">
        <v>48</v>
      </c>
      <c r="O220" s="42"/>
      <c r="P220" s="191">
        <f>O220*H220</f>
        <v>0</v>
      </c>
      <c r="Q220" s="191">
        <v>0</v>
      </c>
      <c r="R220" s="191">
        <f>Q220*H220</f>
        <v>0</v>
      </c>
      <c r="S220" s="191">
        <v>0</v>
      </c>
      <c r="T220" s="192">
        <f>S220*H220</f>
        <v>0</v>
      </c>
      <c r="AR220" s="24" t="s">
        <v>140</v>
      </c>
      <c r="AT220" s="24" t="s">
        <v>143</v>
      </c>
      <c r="AU220" s="24" t="s">
        <v>85</v>
      </c>
      <c r="AY220" s="24" t="s">
        <v>141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24" t="s">
        <v>83</v>
      </c>
      <c r="BK220" s="193">
        <f>ROUND(I220*H220,2)</f>
        <v>0</v>
      </c>
      <c r="BL220" s="24" t="s">
        <v>140</v>
      </c>
      <c r="BM220" s="24" t="s">
        <v>393</v>
      </c>
    </row>
    <row r="221" spans="2:47" s="1" customFormat="1" ht="27">
      <c r="B221" s="41"/>
      <c r="D221" s="194" t="s">
        <v>148</v>
      </c>
      <c r="F221" s="195" t="s">
        <v>394</v>
      </c>
      <c r="I221" s="156"/>
      <c r="L221" s="41"/>
      <c r="M221" s="196"/>
      <c r="N221" s="42"/>
      <c r="O221" s="42"/>
      <c r="P221" s="42"/>
      <c r="Q221" s="42"/>
      <c r="R221" s="42"/>
      <c r="S221" s="42"/>
      <c r="T221" s="70"/>
      <c r="AT221" s="24" t="s">
        <v>148</v>
      </c>
      <c r="AU221" s="24" t="s">
        <v>85</v>
      </c>
    </row>
    <row r="222" spans="2:63" s="11" customFormat="1" ht="37.35" customHeight="1">
      <c r="B222" s="168"/>
      <c r="D222" s="169" t="s">
        <v>76</v>
      </c>
      <c r="E222" s="170" t="s">
        <v>395</v>
      </c>
      <c r="F222" s="170" t="s">
        <v>396</v>
      </c>
      <c r="I222" s="171"/>
      <c r="J222" s="172">
        <f>BK222</f>
        <v>0</v>
      </c>
      <c r="L222" s="168"/>
      <c r="M222" s="173"/>
      <c r="N222" s="174"/>
      <c r="O222" s="174"/>
      <c r="P222" s="175">
        <f>P223+P250</f>
        <v>0</v>
      </c>
      <c r="Q222" s="174"/>
      <c r="R222" s="175">
        <f>R223+R250</f>
        <v>0.5665592000000002</v>
      </c>
      <c r="S222" s="174"/>
      <c r="T222" s="176">
        <f>T223+T250</f>
        <v>0.025840000000000002</v>
      </c>
      <c r="AR222" s="169" t="s">
        <v>85</v>
      </c>
      <c r="AT222" s="177" t="s">
        <v>76</v>
      </c>
      <c r="AU222" s="177" t="s">
        <v>77</v>
      </c>
      <c r="AY222" s="169" t="s">
        <v>141</v>
      </c>
      <c r="BK222" s="178">
        <f>BK223+BK250</f>
        <v>0</v>
      </c>
    </row>
    <row r="223" spans="2:63" s="11" customFormat="1" ht="19.9" customHeight="1">
      <c r="B223" s="168"/>
      <c r="D223" s="169" t="s">
        <v>76</v>
      </c>
      <c r="E223" s="179" t="s">
        <v>397</v>
      </c>
      <c r="F223" s="179" t="s">
        <v>398</v>
      </c>
      <c r="I223" s="171"/>
      <c r="J223" s="180">
        <f>BK223</f>
        <v>0</v>
      </c>
      <c r="L223" s="168"/>
      <c r="M223" s="173"/>
      <c r="N223" s="174"/>
      <c r="O223" s="174"/>
      <c r="P223" s="175">
        <f>SUM(P224:P249)</f>
        <v>0</v>
      </c>
      <c r="Q223" s="174"/>
      <c r="R223" s="175">
        <f>SUM(R224:R249)</f>
        <v>0.1067052</v>
      </c>
      <c r="S223" s="174"/>
      <c r="T223" s="176">
        <f>SUM(T224:T249)</f>
        <v>0.025840000000000002</v>
      </c>
      <c r="AR223" s="169" t="s">
        <v>85</v>
      </c>
      <c r="AT223" s="177" t="s">
        <v>76</v>
      </c>
      <c r="AU223" s="177" t="s">
        <v>83</v>
      </c>
      <c r="AY223" s="169" t="s">
        <v>141</v>
      </c>
      <c r="BK223" s="178">
        <f>SUM(BK224:BK249)</f>
        <v>0</v>
      </c>
    </row>
    <row r="224" spans="2:65" s="1" customFormat="1" ht="16.5" customHeight="1">
      <c r="B224" s="181"/>
      <c r="C224" s="182" t="s">
        <v>399</v>
      </c>
      <c r="D224" s="182" t="s">
        <v>143</v>
      </c>
      <c r="E224" s="183" t="s">
        <v>400</v>
      </c>
      <c r="F224" s="184" t="s">
        <v>401</v>
      </c>
      <c r="G224" s="185" t="s">
        <v>253</v>
      </c>
      <c r="H224" s="186">
        <v>6.46</v>
      </c>
      <c r="I224" s="187"/>
      <c r="J224" s="188">
        <f>ROUND(I224*H224,2)</f>
        <v>0</v>
      </c>
      <c r="K224" s="184" t="s">
        <v>199</v>
      </c>
      <c r="L224" s="41"/>
      <c r="M224" s="189" t="s">
        <v>5</v>
      </c>
      <c r="N224" s="190" t="s">
        <v>48</v>
      </c>
      <c r="O224" s="42"/>
      <c r="P224" s="191">
        <f>O224*H224</f>
        <v>0</v>
      </c>
      <c r="Q224" s="191">
        <v>0</v>
      </c>
      <c r="R224" s="191">
        <f>Q224*H224</f>
        <v>0</v>
      </c>
      <c r="S224" s="191">
        <v>0.004</v>
      </c>
      <c r="T224" s="192">
        <f>S224*H224</f>
        <v>0.025840000000000002</v>
      </c>
      <c r="AR224" s="24" t="s">
        <v>288</v>
      </c>
      <c r="AT224" s="24" t="s">
        <v>143</v>
      </c>
      <c r="AU224" s="24" t="s">
        <v>85</v>
      </c>
      <c r="AY224" s="24" t="s">
        <v>141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24" t="s">
        <v>83</v>
      </c>
      <c r="BK224" s="193">
        <f>ROUND(I224*H224,2)</f>
        <v>0</v>
      </c>
      <c r="BL224" s="24" t="s">
        <v>288</v>
      </c>
      <c r="BM224" s="24" t="s">
        <v>402</v>
      </c>
    </row>
    <row r="225" spans="2:47" s="1" customFormat="1" ht="13.5">
      <c r="B225" s="41"/>
      <c r="D225" s="194" t="s">
        <v>148</v>
      </c>
      <c r="F225" s="195" t="s">
        <v>403</v>
      </c>
      <c r="I225" s="156"/>
      <c r="L225" s="41"/>
      <c r="M225" s="196"/>
      <c r="N225" s="42"/>
      <c r="O225" s="42"/>
      <c r="P225" s="42"/>
      <c r="Q225" s="42"/>
      <c r="R225" s="42"/>
      <c r="S225" s="42"/>
      <c r="T225" s="70"/>
      <c r="AT225" s="24" t="s">
        <v>148</v>
      </c>
      <c r="AU225" s="24" t="s">
        <v>85</v>
      </c>
    </row>
    <row r="226" spans="2:51" s="12" customFormat="1" ht="13.5">
      <c r="B226" s="200"/>
      <c r="D226" s="194" t="s">
        <v>202</v>
      </c>
      <c r="E226" s="201" t="s">
        <v>5</v>
      </c>
      <c r="F226" s="202" t="s">
        <v>348</v>
      </c>
      <c r="H226" s="203">
        <v>6.46</v>
      </c>
      <c r="I226" s="204"/>
      <c r="L226" s="200"/>
      <c r="M226" s="205"/>
      <c r="N226" s="206"/>
      <c r="O226" s="206"/>
      <c r="P226" s="206"/>
      <c r="Q226" s="206"/>
      <c r="R226" s="206"/>
      <c r="S226" s="206"/>
      <c r="T226" s="207"/>
      <c r="AT226" s="201" t="s">
        <v>202</v>
      </c>
      <c r="AU226" s="201" t="s">
        <v>85</v>
      </c>
      <c r="AV226" s="12" t="s">
        <v>85</v>
      </c>
      <c r="AW226" s="12" t="s">
        <v>40</v>
      </c>
      <c r="AX226" s="12" t="s">
        <v>77</v>
      </c>
      <c r="AY226" s="201" t="s">
        <v>141</v>
      </c>
    </row>
    <row r="227" spans="2:51" s="13" customFormat="1" ht="13.5">
      <c r="B227" s="208"/>
      <c r="D227" s="194" t="s">
        <v>202</v>
      </c>
      <c r="E227" s="209" t="s">
        <v>5</v>
      </c>
      <c r="F227" s="210" t="s">
        <v>204</v>
      </c>
      <c r="H227" s="211">
        <v>6.46</v>
      </c>
      <c r="I227" s="212"/>
      <c r="L227" s="208"/>
      <c r="M227" s="213"/>
      <c r="N227" s="214"/>
      <c r="O227" s="214"/>
      <c r="P227" s="214"/>
      <c r="Q227" s="214"/>
      <c r="R227" s="214"/>
      <c r="S227" s="214"/>
      <c r="T227" s="215"/>
      <c r="AT227" s="209" t="s">
        <v>202</v>
      </c>
      <c r="AU227" s="209" t="s">
        <v>85</v>
      </c>
      <c r="AV227" s="13" t="s">
        <v>140</v>
      </c>
      <c r="AW227" s="13" t="s">
        <v>40</v>
      </c>
      <c r="AX227" s="13" t="s">
        <v>83</v>
      </c>
      <c r="AY227" s="209" t="s">
        <v>141</v>
      </c>
    </row>
    <row r="228" spans="2:65" s="1" customFormat="1" ht="25.5" customHeight="1">
      <c r="B228" s="181"/>
      <c r="C228" s="182" t="s">
        <v>404</v>
      </c>
      <c r="D228" s="182" t="s">
        <v>143</v>
      </c>
      <c r="E228" s="183" t="s">
        <v>405</v>
      </c>
      <c r="F228" s="184" t="s">
        <v>406</v>
      </c>
      <c r="G228" s="185" t="s">
        <v>253</v>
      </c>
      <c r="H228" s="186">
        <v>6.46</v>
      </c>
      <c r="I228" s="187"/>
      <c r="J228" s="188">
        <f>ROUND(I228*H228,2)</f>
        <v>0</v>
      </c>
      <c r="K228" s="184" t="s">
        <v>199</v>
      </c>
      <c r="L228" s="41"/>
      <c r="M228" s="189" t="s">
        <v>5</v>
      </c>
      <c r="N228" s="190" t="s">
        <v>48</v>
      </c>
      <c r="O228" s="42"/>
      <c r="P228" s="191">
        <f>O228*H228</f>
        <v>0</v>
      </c>
      <c r="Q228" s="191">
        <v>0</v>
      </c>
      <c r="R228" s="191">
        <f>Q228*H228</f>
        <v>0</v>
      </c>
      <c r="S228" s="191">
        <v>0</v>
      </c>
      <c r="T228" s="192">
        <f>S228*H228</f>
        <v>0</v>
      </c>
      <c r="AR228" s="24" t="s">
        <v>288</v>
      </c>
      <c r="AT228" s="24" t="s">
        <v>143</v>
      </c>
      <c r="AU228" s="24" t="s">
        <v>85</v>
      </c>
      <c r="AY228" s="24" t="s">
        <v>141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24" t="s">
        <v>83</v>
      </c>
      <c r="BK228" s="193">
        <f>ROUND(I228*H228,2)</f>
        <v>0</v>
      </c>
      <c r="BL228" s="24" t="s">
        <v>288</v>
      </c>
      <c r="BM228" s="24" t="s">
        <v>407</v>
      </c>
    </row>
    <row r="229" spans="2:47" s="1" customFormat="1" ht="27">
      <c r="B229" s="41"/>
      <c r="D229" s="194" t="s">
        <v>148</v>
      </c>
      <c r="F229" s="195" t="s">
        <v>408</v>
      </c>
      <c r="I229" s="156"/>
      <c r="L229" s="41"/>
      <c r="M229" s="196"/>
      <c r="N229" s="42"/>
      <c r="O229" s="42"/>
      <c r="P229" s="42"/>
      <c r="Q229" s="42"/>
      <c r="R229" s="42"/>
      <c r="S229" s="42"/>
      <c r="T229" s="70"/>
      <c r="AT229" s="24" t="s">
        <v>148</v>
      </c>
      <c r="AU229" s="24" t="s">
        <v>85</v>
      </c>
    </row>
    <row r="230" spans="2:65" s="1" customFormat="1" ht="16.5" customHeight="1">
      <c r="B230" s="181"/>
      <c r="C230" s="182" t="s">
        <v>409</v>
      </c>
      <c r="D230" s="182" t="s">
        <v>143</v>
      </c>
      <c r="E230" s="183" t="s">
        <v>410</v>
      </c>
      <c r="F230" s="184" t="s">
        <v>411</v>
      </c>
      <c r="G230" s="185" t="s">
        <v>253</v>
      </c>
      <c r="H230" s="186">
        <v>11.52</v>
      </c>
      <c r="I230" s="187"/>
      <c r="J230" s="188">
        <f>ROUND(I230*H230,2)</f>
        <v>0</v>
      </c>
      <c r="K230" s="184" t="s">
        <v>199</v>
      </c>
      <c r="L230" s="41"/>
      <c r="M230" s="189" t="s">
        <v>5</v>
      </c>
      <c r="N230" s="190" t="s">
        <v>48</v>
      </c>
      <c r="O230" s="42"/>
      <c r="P230" s="191">
        <f>O230*H230</f>
        <v>0</v>
      </c>
      <c r="Q230" s="191">
        <v>0</v>
      </c>
      <c r="R230" s="191">
        <f>Q230*H230</f>
        <v>0</v>
      </c>
      <c r="S230" s="191">
        <v>0</v>
      </c>
      <c r="T230" s="192">
        <f>S230*H230</f>
        <v>0</v>
      </c>
      <c r="AR230" s="24" t="s">
        <v>288</v>
      </c>
      <c r="AT230" s="24" t="s">
        <v>143</v>
      </c>
      <c r="AU230" s="24" t="s">
        <v>85</v>
      </c>
      <c r="AY230" s="24" t="s">
        <v>141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24" t="s">
        <v>83</v>
      </c>
      <c r="BK230" s="193">
        <f>ROUND(I230*H230,2)</f>
        <v>0</v>
      </c>
      <c r="BL230" s="24" t="s">
        <v>288</v>
      </c>
      <c r="BM230" s="24" t="s">
        <v>412</v>
      </c>
    </row>
    <row r="231" spans="2:47" s="1" customFormat="1" ht="27">
      <c r="B231" s="41"/>
      <c r="D231" s="194" t="s">
        <v>148</v>
      </c>
      <c r="F231" s="195" t="s">
        <v>413</v>
      </c>
      <c r="I231" s="156"/>
      <c r="L231" s="41"/>
      <c r="M231" s="196"/>
      <c r="N231" s="42"/>
      <c r="O231" s="42"/>
      <c r="P231" s="42"/>
      <c r="Q231" s="42"/>
      <c r="R231" s="42"/>
      <c r="S231" s="42"/>
      <c r="T231" s="70"/>
      <c r="AT231" s="24" t="s">
        <v>148</v>
      </c>
      <c r="AU231" s="24" t="s">
        <v>85</v>
      </c>
    </row>
    <row r="232" spans="2:51" s="12" customFormat="1" ht="13.5">
      <c r="B232" s="200"/>
      <c r="D232" s="194" t="s">
        <v>202</v>
      </c>
      <c r="E232" s="201" t="s">
        <v>5</v>
      </c>
      <c r="F232" s="202" t="s">
        <v>262</v>
      </c>
      <c r="H232" s="203">
        <v>11.52</v>
      </c>
      <c r="I232" s="204"/>
      <c r="L232" s="200"/>
      <c r="M232" s="205"/>
      <c r="N232" s="206"/>
      <c r="O232" s="206"/>
      <c r="P232" s="206"/>
      <c r="Q232" s="206"/>
      <c r="R232" s="206"/>
      <c r="S232" s="206"/>
      <c r="T232" s="207"/>
      <c r="AT232" s="201" t="s">
        <v>202</v>
      </c>
      <c r="AU232" s="201" t="s">
        <v>85</v>
      </c>
      <c r="AV232" s="12" t="s">
        <v>85</v>
      </c>
      <c r="AW232" s="12" t="s">
        <v>40</v>
      </c>
      <c r="AX232" s="12" t="s">
        <v>77</v>
      </c>
      <c r="AY232" s="201" t="s">
        <v>141</v>
      </c>
    </row>
    <row r="233" spans="2:51" s="13" customFormat="1" ht="13.5">
      <c r="B233" s="208"/>
      <c r="D233" s="194" t="s">
        <v>202</v>
      </c>
      <c r="E233" s="209" t="s">
        <v>5</v>
      </c>
      <c r="F233" s="210" t="s">
        <v>204</v>
      </c>
      <c r="H233" s="211">
        <v>11.52</v>
      </c>
      <c r="I233" s="212"/>
      <c r="L233" s="208"/>
      <c r="M233" s="213"/>
      <c r="N233" s="214"/>
      <c r="O233" s="214"/>
      <c r="P233" s="214"/>
      <c r="Q233" s="214"/>
      <c r="R233" s="214"/>
      <c r="S233" s="214"/>
      <c r="T233" s="215"/>
      <c r="AT233" s="209" t="s">
        <v>202</v>
      </c>
      <c r="AU233" s="209" t="s">
        <v>85</v>
      </c>
      <c r="AV233" s="13" t="s">
        <v>140</v>
      </c>
      <c r="AW233" s="13" t="s">
        <v>40</v>
      </c>
      <c r="AX233" s="13" t="s">
        <v>83</v>
      </c>
      <c r="AY233" s="209" t="s">
        <v>141</v>
      </c>
    </row>
    <row r="234" spans="2:65" s="1" customFormat="1" ht="16.5" customHeight="1">
      <c r="B234" s="181"/>
      <c r="C234" s="223" t="s">
        <v>414</v>
      </c>
      <c r="D234" s="223" t="s">
        <v>299</v>
      </c>
      <c r="E234" s="224" t="s">
        <v>415</v>
      </c>
      <c r="F234" s="225" t="s">
        <v>416</v>
      </c>
      <c r="G234" s="226" t="s">
        <v>222</v>
      </c>
      <c r="H234" s="227">
        <v>0.006</v>
      </c>
      <c r="I234" s="228"/>
      <c r="J234" s="229">
        <f>ROUND(I234*H234,2)</f>
        <v>0</v>
      </c>
      <c r="K234" s="225" t="s">
        <v>199</v>
      </c>
      <c r="L234" s="230"/>
      <c r="M234" s="231" t="s">
        <v>5</v>
      </c>
      <c r="N234" s="232" t="s">
        <v>48</v>
      </c>
      <c r="O234" s="42"/>
      <c r="P234" s="191">
        <f>O234*H234</f>
        <v>0</v>
      </c>
      <c r="Q234" s="191">
        <v>1</v>
      </c>
      <c r="R234" s="191">
        <f>Q234*H234</f>
        <v>0.006</v>
      </c>
      <c r="S234" s="191">
        <v>0</v>
      </c>
      <c r="T234" s="192">
        <f>S234*H234</f>
        <v>0</v>
      </c>
      <c r="AR234" s="24" t="s">
        <v>381</v>
      </c>
      <c r="AT234" s="24" t="s">
        <v>299</v>
      </c>
      <c r="AU234" s="24" t="s">
        <v>85</v>
      </c>
      <c r="AY234" s="24" t="s">
        <v>141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24" t="s">
        <v>83</v>
      </c>
      <c r="BK234" s="193">
        <f>ROUND(I234*H234,2)</f>
        <v>0</v>
      </c>
      <c r="BL234" s="24" t="s">
        <v>288</v>
      </c>
      <c r="BM234" s="24" t="s">
        <v>417</v>
      </c>
    </row>
    <row r="235" spans="2:47" s="1" customFormat="1" ht="13.5">
      <c r="B235" s="41"/>
      <c r="D235" s="194" t="s">
        <v>148</v>
      </c>
      <c r="F235" s="195" t="s">
        <v>416</v>
      </c>
      <c r="I235" s="156"/>
      <c r="L235" s="41"/>
      <c r="M235" s="196"/>
      <c r="N235" s="42"/>
      <c r="O235" s="42"/>
      <c r="P235" s="42"/>
      <c r="Q235" s="42"/>
      <c r="R235" s="42"/>
      <c r="S235" s="42"/>
      <c r="T235" s="70"/>
      <c r="AT235" s="24" t="s">
        <v>148</v>
      </c>
      <c r="AU235" s="24" t="s">
        <v>85</v>
      </c>
    </row>
    <row r="236" spans="2:51" s="12" customFormat="1" ht="13.5">
      <c r="B236" s="200"/>
      <c r="D236" s="194" t="s">
        <v>202</v>
      </c>
      <c r="E236" s="201" t="s">
        <v>5</v>
      </c>
      <c r="F236" s="202" t="s">
        <v>418</v>
      </c>
      <c r="H236" s="203">
        <v>0.002</v>
      </c>
      <c r="I236" s="204"/>
      <c r="L236" s="200"/>
      <c r="M236" s="205"/>
      <c r="N236" s="206"/>
      <c r="O236" s="206"/>
      <c r="P236" s="206"/>
      <c r="Q236" s="206"/>
      <c r="R236" s="206"/>
      <c r="S236" s="206"/>
      <c r="T236" s="207"/>
      <c r="AT236" s="201" t="s">
        <v>202</v>
      </c>
      <c r="AU236" s="201" t="s">
        <v>85</v>
      </c>
      <c r="AV236" s="12" t="s">
        <v>85</v>
      </c>
      <c r="AW236" s="12" t="s">
        <v>40</v>
      </c>
      <c r="AX236" s="12" t="s">
        <v>77</v>
      </c>
      <c r="AY236" s="201" t="s">
        <v>141</v>
      </c>
    </row>
    <row r="237" spans="2:51" s="12" customFormat="1" ht="13.5">
      <c r="B237" s="200"/>
      <c r="D237" s="194" t="s">
        <v>202</v>
      </c>
      <c r="E237" s="201" t="s">
        <v>5</v>
      </c>
      <c r="F237" s="202" t="s">
        <v>419</v>
      </c>
      <c r="H237" s="203">
        <v>0.004</v>
      </c>
      <c r="I237" s="204"/>
      <c r="L237" s="200"/>
      <c r="M237" s="205"/>
      <c r="N237" s="206"/>
      <c r="O237" s="206"/>
      <c r="P237" s="206"/>
      <c r="Q237" s="206"/>
      <c r="R237" s="206"/>
      <c r="S237" s="206"/>
      <c r="T237" s="207"/>
      <c r="AT237" s="201" t="s">
        <v>202</v>
      </c>
      <c r="AU237" s="201" t="s">
        <v>85</v>
      </c>
      <c r="AV237" s="12" t="s">
        <v>85</v>
      </c>
      <c r="AW237" s="12" t="s">
        <v>40</v>
      </c>
      <c r="AX237" s="12" t="s">
        <v>77</v>
      </c>
      <c r="AY237" s="201" t="s">
        <v>141</v>
      </c>
    </row>
    <row r="238" spans="2:51" s="13" customFormat="1" ht="13.5">
      <c r="B238" s="208"/>
      <c r="D238" s="194" t="s">
        <v>202</v>
      </c>
      <c r="E238" s="209" t="s">
        <v>5</v>
      </c>
      <c r="F238" s="210" t="s">
        <v>204</v>
      </c>
      <c r="H238" s="211">
        <v>0.006</v>
      </c>
      <c r="I238" s="212"/>
      <c r="L238" s="208"/>
      <c r="M238" s="213"/>
      <c r="N238" s="214"/>
      <c r="O238" s="214"/>
      <c r="P238" s="214"/>
      <c r="Q238" s="214"/>
      <c r="R238" s="214"/>
      <c r="S238" s="214"/>
      <c r="T238" s="215"/>
      <c r="AT238" s="209" t="s">
        <v>202</v>
      </c>
      <c r="AU238" s="209" t="s">
        <v>85</v>
      </c>
      <c r="AV238" s="13" t="s">
        <v>140</v>
      </c>
      <c r="AW238" s="13" t="s">
        <v>40</v>
      </c>
      <c r="AX238" s="13" t="s">
        <v>83</v>
      </c>
      <c r="AY238" s="209" t="s">
        <v>141</v>
      </c>
    </row>
    <row r="239" spans="2:65" s="1" customFormat="1" ht="16.5" customHeight="1">
      <c r="B239" s="181"/>
      <c r="C239" s="182" t="s">
        <v>420</v>
      </c>
      <c r="D239" s="182" t="s">
        <v>143</v>
      </c>
      <c r="E239" s="183" t="s">
        <v>421</v>
      </c>
      <c r="F239" s="184" t="s">
        <v>422</v>
      </c>
      <c r="G239" s="185" t="s">
        <v>253</v>
      </c>
      <c r="H239" s="186">
        <v>6.46</v>
      </c>
      <c r="I239" s="187"/>
      <c r="J239" s="188">
        <f>ROUND(I239*H239,2)</f>
        <v>0</v>
      </c>
      <c r="K239" s="184" t="s">
        <v>199</v>
      </c>
      <c r="L239" s="41"/>
      <c r="M239" s="189" t="s">
        <v>5</v>
      </c>
      <c r="N239" s="190" t="s">
        <v>48</v>
      </c>
      <c r="O239" s="42"/>
      <c r="P239" s="191">
        <f>O239*H239</f>
        <v>0</v>
      </c>
      <c r="Q239" s="191">
        <v>0.0004</v>
      </c>
      <c r="R239" s="191">
        <f>Q239*H239</f>
        <v>0.002584</v>
      </c>
      <c r="S239" s="191">
        <v>0</v>
      </c>
      <c r="T239" s="192">
        <f>S239*H239</f>
        <v>0</v>
      </c>
      <c r="AR239" s="24" t="s">
        <v>288</v>
      </c>
      <c r="AT239" s="24" t="s">
        <v>143</v>
      </c>
      <c r="AU239" s="24" t="s">
        <v>85</v>
      </c>
      <c r="AY239" s="24" t="s">
        <v>141</v>
      </c>
      <c r="BE239" s="193">
        <f>IF(N239="základní",J239,0)</f>
        <v>0</v>
      </c>
      <c r="BF239" s="193">
        <f>IF(N239="snížená",J239,0)</f>
        <v>0</v>
      </c>
      <c r="BG239" s="193">
        <f>IF(N239="zákl. přenesená",J239,0)</f>
        <v>0</v>
      </c>
      <c r="BH239" s="193">
        <f>IF(N239="sníž. přenesená",J239,0)</f>
        <v>0</v>
      </c>
      <c r="BI239" s="193">
        <f>IF(N239="nulová",J239,0)</f>
        <v>0</v>
      </c>
      <c r="BJ239" s="24" t="s">
        <v>83</v>
      </c>
      <c r="BK239" s="193">
        <f>ROUND(I239*H239,2)</f>
        <v>0</v>
      </c>
      <c r="BL239" s="24" t="s">
        <v>288</v>
      </c>
      <c r="BM239" s="24" t="s">
        <v>423</v>
      </c>
    </row>
    <row r="240" spans="2:47" s="1" customFormat="1" ht="13.5">
      <c r="B240" s="41"/>
      <c r="D240" s="194" t="s">
        <v>148</v>
      </c>
      <c r="F240" s="195" t="s">
        <v>424</v>
      </c>
      <c r="I240" s="156"/>
      <c r="L240" s="41"/>
      <c r="M240" s="196"/>
      <c r="N240" s="42"/>
      <c r="O240" s="42"/>
      <c r="P240" s="42"/>
      <c r="Q240" s="42"/>
      <c r="R240" s="42"/>
      <c r="S240" s="42"/>
      <c r="T240" s="70"/>
      <c r="AT240" s="24" t="s">
        <v>148</v>
      </c>
      <c r="AU240" s="24" t="s">
        <v>85</v>
      </c>
    </row>
    <row r="241" spans="2:65" s="1" customFormat="1" ht="16.5" customHeight="1">
      <c r="B241" s="181"/>
      <c r="C241" s="182" t="s">
        <v>425</v>
      </c>
      <c r="D241" s="182" t="s">
        <v>143</v>
      </c>
      <c r="E241" s="183" t="s">
        <v>426</v>
      </c>
      <c r="F241" s="184" t="s">
        <v>427</v>
      </c>
      <c r="G241" s="185" t="s">
        <v>253</v>
      </c>
      <c r="H241" s="186">
        <v>11.52</v>
      </c>
      <c r="I241" s="187"/>
      <c r="J241" s="188">
        <f>ROUND(I241*H241,2)</f>
        <v>0</v>
      </c>
      <c r="K241" s="184" t="s">
        <v>199</v>
      </c>
      <c r="L241" s="41"/>
      <c r="M241" s="189" t="s">
        <v>5</v>
      </c>
      <c r="N241" s="190" t="s">
        <v>48</v>
      </c>
      <c r="O241" s="42"/>
      <c r="P241" s="191">
        <f>O241*H241</f>
        <v>0</v>
      </c>
      <c r="Q241" s="191">
        <v>0.0004</v>
      </c>
      <c r="R241" s="191">
        <f>Q241*H241</f>
        <v>0.004608</v>
      </c>
      <c r="S241" s="191">
        <v>0</v>
      </c>
      <c r="T241" s="192">
        <f>S241*H241</f>
        <v>0</v>
      </c>
      <c r="AR241" s="24" t="s">
        <v>288</v>
      </c>
      <c r="AT241" s="24" t="s">
        <v>143</v>
      </c>
      <c r="AU241" s="24" t="s">
        <v>85</v>
      </c>
      <c r="AY241" s="24" t="s">
        <v>141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24" t="s">
        <v>83</v>
      </c>
      <c r="BK241" s="193">
        <f>ROUND(I241*H241,2)</f>
        <v>0</v>
      </c>
      <c r="BL241" s="24" t="s">
        <v>288</v>
      </c>
      <c r="BM241" s="24" t="s">
        <v>428</v>
      </c>
    </row>
    <row r="242" spans="2:47" s="1" customFormat="1" ht="13.5">
      <c r="B242" s="41"/>
      <c r="D242" s="194" t="s">
        <v>148</v>
      </c>
      <c r="F242" s="195" t="s">
        <v>429</v>
      </c>
      <c r="I242" s="156"/>
      <c r="L242" s="41"/>
      <c r="M242" s="196"/>
      <c r="N242" s="42"/>
      <c r="O242" s="42"/>
      <c r="P242" s="42"/>
      <c r="Q242" s="42"/>
      <c r="R242" s="42"/>
      <c r="S242" s="42"/>
      <c r="T242" s="70"/>
      <c r="AT242" s="24" t="s">
        <v>148</v>
      </c>
      <c r="AU242" s="24" t="s">
        <v>85</v>
      </c>
    </row>
    <row r="243" spans="2:65" s="1" customFormat="1" ht="16.5" customHeight="1">
      <c r="B243" s="181"/>
      <c r="C243" s="223" t="s">
        <v>430</v>
      </c>
      <c r="D243" s="223" t="s">
        <v>299</v>
      </c>
      <c r="E243" s="224" t="s">
        <v>431</v>
      </c>
      <c r="F243" s="225" t="s">
        <v>432</v>
      </c>
      <c r="G243" s="226" t="s">
        <v>253</v>
      </c>
      <c r="H243" s="227">
        <v>21.253</v>
      </c>
      <c r="I243" s="228"/>
      <c r="J243" s="229">
        <f>ROUND(I243*H243,2)</f>
        <v>0</v>
      </c>
      <c r="K243" s="225" t="s">
        <v>199</v>
      </c>
      <c r="L243" s="230"/>
      <c r="M243" s="231" t="s">
        <v>5</v>
      </c>
      <c r="N243" s="232" t="s">
        <v>48</v>
      </c>
      <c r="O243" s="42"/>
      <c r="P243" s="191">
        <f>O243*H243</f>
        <v>0</v>
      </c>
      <c r="Q243" s="191">
        <v>0.0044</v>
      </c>
      <c r="R243" s="191">
        <f>Q243*H243</f>
        <v>0.0935132</v>
      </c>
      <c r="S243" s="191">
        <v>0</v>
      </c>
      <c r="T243" s="192">
        <f>S243*H243</f>
        <v>0</v>
      </c>
      <c r="AR243" s="24" t="s">
        <v>381</v>
      </c>
      <c r="AT243" s="24" t="s">
        <v>299</v>
      </c>
      <c r="AU243" s="24" t="s">
        <v>85</v>
      </c>
      <c r="AY243" s="24" t="s">
        <v>141</v>
      </c>
      <c r="BE243" s="193">
        <f>IF(N243="základní",J243,0)</f>
        <v>0</v>
      </c>
      <c r="BF243" s="193">
        <f>IF(N243="snížená",J243,0)</f>
        <v>0</v>
      </c>
      <c r="BG243" s="193">
        <f>IF(N243="zákl. přenesená",J243,0)</f>
        <v>0</v>
      </c>
      <c r="BH243" s="193">
        <f>IF(N243="sníž. přenesená",J243,0)</f>
        <v>0</v>
      </c>
      <c r="BI243" s="193">
        <f>IF(N243="nulová",J243,0)</f>
        <v>0</v>
      </c>
      <c r="BJ243" s="24" t="s">
        <v>83</v>
      </c>
      <c r="BK243" s="193">
        <f>ROUND(I243*H243,2)</f>
        <v>0</v>
      </c>
      <c r="BL243" s="24" t="s">
        <v>288</v>
      </c>
      <c r="BM243" s="24" t="s">
        <v>433</v>
      </c>
    </row>
    <row r="244" spans="2:47" s="1" customFormat="1" ht="13.5">
      <c r="B244" s="41"/>
      <c r="D244" s="194" t="s">
        <v>148</v>
      </c>
      <c r="F244" s="195" t="s">
        <v>432</v>
      </c>
      <c r="I244" s="156"/>
      <c r="L244" s="41"/>
      <c r="M244" s="196"/>
      <c r="N244" s="42"/>
      <c r="O244" s="42"/>
      <c r="P244" s="42"/>
      <c r="Q244" s="42"/>
      <c r="R244" s="42"/>
      <c r="S244" s="42"/>
      <c r="T244" s="70"/>
      <c r="AT244" s="24" t="s">
        <v>148</v>
      </c>
      <c r="AU244" s="24" t="s">
        <v>85</v>
      </c>
    </row>
    <row r="245" spans="2:51" s="12" customFormat="1" ht="13.5">
      <c r="B245" s="200"/>
      <c r="D245" s="194" t="s">
        <v>202</v>
      </c>
      <c r="E245" s="201" t="s">
        <v>5</v>
      </c>
      <c r="F245" s="202" t="s">
        <v>434</v>
      </c>
      <c r="H245" s="203">
        <v>7.429</v>
      </c>
      <c r="I245" s="204"/>
      <c r="L245" s="200"/>
      <c r="M245" s="205"/>
      <c r="N245" s="206"/>
      <c r="O245" s="206"/>
      <c r="P245" s="206"/>
      <c r="Q245" s="206"/>
      <c r="R245" s="206"/>
      <c r="S245" s="206"/>
      <c r="T245" s="207"/>
      <c r="AT245" s="201" t="s">
        <v>202</v>
      </c>
      <c r="AU245" s="201" t="s">
        <v>85</v>
      </c>
      <c r="AV245" s="12" t="s">
        <v>85</v>
      </c>
      <c r="AW245" s="12" t="s">
        <v>40</v>
      </c>
      <c r="AX245" s="12" t="s">
        <v>77</v>
      </c>
      <c r="AY245" s="201" t="s">
        <v>141</v>
      </c>
    </row>
    <row r="246" spans="2:51" s="12" customFormat="1" ht="13.5">
      <c r="B246" s="200"/>
      <c r="D246" s="194" t="s">
        <v>202</v>
      </c>
      <c r="E246" s="201" t="s">
        <v>5</v>
      </c>
      <c r="F246" s="202" t="s">
        <v>435</v>
      </c>
      <c r="H246" s="203">
        <v>13.824</v>
      </c>
      <c r="I246" s="204"/>
      <c r="L246" s="200"/>
      <c r="M246" s="205"/>
      <c r="N246" s="206"/>
      <c r="O246" s="206"/>
      <c r="P246" s="206"/>
      <c r="Q246" s="206"/>
      <c r="R246" s="206"/>
      <c r="S246" s="206"/>
      <c r="T246" s="207"/>
      <c r="AT246" s="201" t="s">
        <v>202</v>
      </c>
      <c r="AU246" s="201" t="s">
        <v>85</v>
      </c>
      <c r="AV246" s="12" t="s">
        <v>85</v>
      </c>
      <c r="AW246" s="12" t="s">
        <v>40</v>
      </c>
      <c r="AX246" s="12" t="s">
        <v>77</v>
      </c>
      <c r="AY246" s="201" t="s">
        <v>141</v>
      </c>
    </row>
    <row r="247" spans="2:51" s="13" customFormat="1" ht="13.5">
      <c r="B247" s="208"/>
      <c r="D247" s="194" t="s">
        <v>202</v>
      </c>
      <c r="E247" s="209" t="s">
        <v>5</v>
      </c>
      <c r="F247" s="210" t="s">
        <v>204</v>
      </c>
      <c r="H247" s="211">
        <v>21.253</v>
      </c>
      <c r="I247" s="212"/>
      <c r="L247" s="208"/>
      <c r="M247" s="213"/>
      <c r="N247" s="214"/>
      <c r="O247" s="214"/>
      <c r="P247" s="214"/>
      <c r="Q247" s="214"/>
      <c r="R247" s="214"/>
      <c r="S247" s="214"/>
      <c r="T247" s="215"/>
      <c r="AT247" s="209" t="s">
        <v>202</v>
      </c>
      <c r="AU247" s="209" t="s">
        <v>85</v>
      </c>
      <c r="AV247" s="13" t="s">
        <v>140</v>
      </c>
      <c r="AW247" s="13" t="s">
        <v>40</v>
      </c>
      <c r="AX247" s="13" t="s">
        <v>83</v>
      </c>
      <c r="AY247" s="209" t="s">
        <v>141</v>
      </c>
    </row>
    <row r="248" spans="2:65" s="1" customFormat="1" ht="25.5" customHeight="1">
      <c r="B248" s="181"/>
      <c r="C248" s="182" t="s">
        <v>436</v>
      </c>
      <c r="D248" s="182" t="s">
        <v>143</v>
      </c>
      <c r="E248" s="183" t="s">
        <v>437</v>
      </c>
      <c r="F248" s="184" t="s">
        <v>438</v>
      </c>
      <c r="G248" s="185" t="s">
        <v>222</v>
      </c>
      <c r="H248" s="186">
        <v>0.107</v>
      </c>
      <c r="I248" s="187"/>
      <c r="J248" s="188">
        <f>ROUND(I248*H248,2)</f>
        <v>0</v>
      </c>
      <c r="K248" s="184" t="s">
        <v>199</v>
      </c>
      <c r="L248" s="41"/>
      <c r="M248" s="189" t="s">
        <v>5</v>
      </c>
      <c r="N248" s="190" t="s">
        <v>48</v>
      </c>
      <c r="O248" s="42"/>
      <c r="P248" s="191">
        <f>O248*H248</f>
        <v>0</v>
      </c>
      <c r="Q248" s="191">
        <v>0</v>
      </c>
      <c r="R248" s="191">
        <f>Q248*H248</f>
        <v>0</v>
      </c>
      <c r="S248" s="191">
        <v>0</v>
      </c>
      <c r="T248" s="192">
        <f>S248*H248</f>
        <v>0</v>
      </c>
      <c r="AR248" s="24" t="s">
        <v>288</v>
      </c>
      <c r="AT248" s="24" t="s">
        <v>143</v>
      </c>
      <c r="AU248" s="24" t="s">
        <v>85</v>
      </c>
      <c r="AY248" s="24" t="s">
        <v>141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24" t="s">
        <v>83</v>
      </c>
      <c r="BK248" s="193">
        <f>ROUND(I248*H248,2)</f>
        <v>0</v>
      </c>
      <c r="BL248" s="24" t="s">
        <v>288</v>
      </c>
      <c r="BM248" s="24" t="s">
        <v>439</v>
      </c>
    </row>
    <row r="249" spans="2:47" s="1" customFormat="1" ht="27">
      <c r="B249" s="41"/>
      <c r="D249" s="194" t="s">
        <v>148</v>
      </c>
      <c r="F249" s="195" t="s">
        <v>440</v>
      </c>
      <c r="I249" s="156"/>
      <c r="L249" s="41"/>
      <c r="M249" s="196"/>
      <c r="N249" s="42"/>
      <c r="O249" s="42"/>
      <c r="P249" s="42"/>
      <c r="Q249" s="42"/>
      <c r="R249" s="42"/>
      <c r="S249" s="42"/>
      <c r="T249" s="70"/>
      <c r="AT249" s="24" t="s">
        <v>148</v>
      </c>
      <c r="AU249" s="24" t="s">
        <v>85</v>
      </c>
    </row>
    <row r="250" spans="2:63" s="11" customFormat="1" ht="29.85" customHeight="1">
      <c r="B250" s="168"/>
      <c r="D250" s="169" t="s">
        <v>76</v>
      </c>
      <c r="E250" s="179" t="s">
        <v>441</v>
      </c>
      <c r="F250" s="179" t="s">
        <v>442</v>
      </c>
      <c r="I250" s="171"/>
      <c r="J250" s="180">
        <f>BK250</f>
        <v>0</v>
      </c>
      <c r="L250" s="168"/>
      <c r="M250" s="173"/>
      <c r="N250" s="174"/>
      <c r="O250" s="174"/>
      <c r="P250" s="175">
        <f>SUM(P251:P275)</f>
        <v>0</v>
      </c>
      <c r="Q250" s="174"/>
      <c r="R250" s="175">
        <f>SUM(R251:R275)</f>
        <v>0.4598540000000001</v>
      </c>
      <c r="S250" s="174"/>
      <c r="T250" s="176">
        <f>SUM(T251:T275)</f>
        <v>0</v>
      </c>
      <c r="AR250" s="169" t="s">
        <v>85</v>
      </c>
      <c r="AT250" s="177" t="s">
        <v>76</v>
      </c>
      <c r="AU250" s="177" t="s">
        <v>83</v>
      </c>
      <c r="AY250" s="169" t="s">
        <v>141</v>
      </c>
      <c r="BK250" s="178">
        <f>SUM(BK251:BK275)</f>
        <v>0</v>
      </c>
    </row>
    <row r="251" spans="2:65" s="1" customFormat="1" ht="25.5" customHeight="1">
      <c r="B251" s="181"/>
      <c r="C251" s="182" t="s">
        <v>443</v>
      </c>
      <c r="D251" s="182" t="s">
        <v>143</v>
      </c>
      <c r="E251" s="183" t="s">
        <v>444</v>
      </c>
      <c r="F251" s="184" t="s">
        <v>445</v>
      </c>
      <c r="G251" s="185" t="s">
        <v>253</v>
      </c>
      <c r="H251" s="186">
        <v>4.86</v>
      </c>
      <c r="I251" s="187"/>
      <c r="J251" s="188">
        <f>ROUND(I251*H251,2)</f>
        <v>0</v>
      </c>
      <c r="K251" s="184" t="s">
        <v>199</v>
      </c>
      <c r="L251" s="41"/>
      <c r="M251" s="189" t="s">
        <v>5</v>
      </c>
      <c r="N251" s="190" t="s">
        <v>48</v>
      </c>
      <c r="O251" s="42"/>
      <c r="P251" s="191">
        <f>O251*H251</f>
        <v>0</v>
      </c>
      <c r="Q251" s="191">
        <v>0.004</v>
      </c>
      <c r="R251" s="191">
        <f>Q251*H251</f>
        <v>0.019440000000000002</v>
      </c>
      <c r="S251" s="191">
        <v>0</v>
      </c>
      <c r="T251" s="192">
        <f>S251*H251</f>
        <v>0</v>
      </c>
      <c r="AR251" s="24" t="s">
        <v>288</v>
      </c>
      <c r="AT251" s="24" t="s">
        <v>143</v>
      </c>
      <c r="AU251" s="24" t="s">
        <v>85</v>
      </c>
      <c r="AY251" s="24" t="s">
        <v>141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24" t="s">
        <v>83</v>
      </c>
      <c r="BK251" s="193">
        <f>ROUND(I251*H251,2)</f>
        <v>0</v>
      </c>
      <c r="BL251" s="24" t="s">
        <v>288</v>
      </c>
      <c r="BM251" s="24" t="s">
        <v>446</v>
      </c>
    </row>
    <row r="252" spans="2:47" s="1" customFormat="1" ht="13.5">
      <c r="B252" s="41"/>
      <c r="D252" s="194" t="s">
        <v>148</v>
      </c>
      <c r="F252" s="195" t="s">
        <v>447</v>
      </c>
      <c r="I252" s="156"/>
      <c r="L252" s="41"/>
      <c r="M252" s="196"/>
      <c r="N252" s="42"/>
      <c r="O252" s="42"/>
      <c r="P252" s="42"/>
      <c r="Q252" s="42"/>
      <c r="R252" s="42"/>
      <c r="S252" s="42"/>
      <c r="T252" s="70"/>
      <c r="AT252" s="24" t="s">
        <v>148</v>
      </c>
      <c r="AU252" s="24" t="s">
        <v>85</v>
      </c>
    </row>
    <row r="253" spans="2:51" s="12" customFormat="1" ht="13.5">
      <c r="B253" s="200"/>
      <c r="D253" s="194" t="s">
        <v>202</v>
      </c>
      <c r="E253" s="201" t="s">
        <v>5</v>
      </c>
      <c r="F253" s="202" t="s">
        <v>448</v>
      </c>
      <c r="H253" s="203">
        <v>6.46</v>
      </c>
      <c r="I253" s="204"/>
      <c r="L253" s="200"/>
      <c r="M253" s="205"/>
      <c r="N253" s="206"/>
      <c r="O253" s="206"/>
      <c r="P253" s="206"/>
      <c r="Q253" s="206"/>
      <c r="R253" s="206"/>
      <c r="S253" s="206"/>
      <c r="T253" s="207"/>
      <c r="AT253" s="201" t="s">
        <v>202</v>
      </c>
      <c r="AU253" s="201" t="s">
        <v>85</v>
      </c>
      <c r="AV253" s="12" t="s">
        <v>85</v>
      </c>
      <c r="AW253" s="12" t="s">
        <v>40</v>
      </c>
      <c r="AX253" s="12" t="s">
        <v>77</v>
      </c>
      <c r="AY253" s="201" t="s">
        <v>141</v>
      </c>
    </row>
    <row r="254" spans="2:51" s="12" customFormat="1" ht="13.5">
      <c r="B254" s="200"/>
      <c r="D254" s="194" t="s">
        <v>202</v>
      </c>
      <c r="E254" s="201" t="s">
        <v>5</v>
      </c>
      <c r="F254" s="202" t="s">
        <v>449</v>
      </c>
      <c r="H254" s="203">
        <v>-1.6</v>
      </c>
      <c r="I254" s="204"/>
      <c r="L254" s="200"/>
      <c r="M254" s="205"/>
      <c r="N254" s="206"/>
      <c r="O254" s="206"/>
      <c r="P254" s="206"/>
      <c r="Q254" s="206"/>
      <c r="R254" s="206"/>
      <c r="S254" s="206"/>
      <c r="T254" s="207"/>
      <c r="AT254" s="201" t="s">
        <v>202</v>
      </c>
      <c r="AU254" s="201" t="s">
        <v>85</v>
      </c>
      <c r="AV254" s="12" t="s">
        <v>85</v>
      </c>
      <c r="AW254" s="12" t="s">
        <v>40</v>
      </c>
      <c r="AX254" s="12" t="s">
        <v>77</v>
      </c>
      <c r="AY254" s="201" t="s">
        <v>141</v>
      </c>
    </row>
    <row r="255" spans="2:51" s="13" customFormat="1" ht="13.5">
      <c r="B255" s="208"/>
      <c r="D255" s="194" t="s">
        <v>202</v>
      </c>
      <c r="E255" s="209" t="s">
        <v>5</v>
      </c>
      <c r="F255" s="210" t="s">
        <v>204</v>
      </c>
      <c r="H255" s="211">
        <v>4.86</v>
      </c>
      <c r="I255" s="212"/>
      <c r="L255" s="208"/>
      <c r="M255" s="213"/>
      <c r="N255" s="214"/>
      <c r="O255" s="214"/>
      <c r="P255" s="214"/>
      <c r="Q255" s="214"/>
      <c r="R255" s="214"/>
      <c r="S255" s="214"/>
      <c r="T255" s="215"/>
      <c r="AT255" s="209" t="s">
        <v>202</v>
      </c>
      <c r="AU255" s="209" t="s">
        <v>85</v>
      </c>
      <c r="AV255" s="13" t="s">
        <v>140</v>
      </c>
      <c r="AW255" s="13" t="s">
        <v>40</v>
      </c>
      <c r="AX255" s="13" t="s">
        <v>83</v>
      </c>
      <c r="AY255" s="209" t="s">
        <v>141</v>
      </c>
    </row>
    <row r="256" spans="2:65" s="1" customFormat="1" ht="16.5" customHeight="1">
      <c r="B256" s="181"/>
      <c r="C256" s="223" t="s">
        <v>450</v>
      </c>
      <c r="D256" s="223" t="s">
        <v>299</v>
      </c>
      <c r="E256" s="224" t="s">
        <v>451</v>
      </c>
      <c r="F256" s="225" t="s">
        <v>452</v>
      </c>
      <c r="G256" s="226" t="s">
        <v>253</v>
      </c>
      <c r="H256" s="227">
        <v>5.346</v>
      </c>
      <c r="I256" s="228"/>
      <c r="J256" s="229">
        <f>ROUND(I256*H256,2)</f>
        <v>0</v>
      </c>
      <c r="K256" s="225" t="s">
        <v>199</v>
      </c>
      <c r="L256" s="230"/>
      <c r="M256" s="231" t="s">
        <v>5</v>
      </c>
      <c r="N256" s="232" t="s">
        <v>48</v>
      </c>
      <c r="O256" s="42"/>
      <c r="P256" s="191">
        <f>O256*H256</f>
        <v>0</v>
      </c>
      <c r="Q256" s="191">
        <v>0.07</v>
      </c>
      <c r="R256" s="191">
        <f>Q256*H256</f>
        <v>0.37422000000000005</v>
      </c>
      <c r="S256" s="191">
        <v>0</v>
      </c>
      <c r="T256" s="192">
        <f>S256*H256</f>
        <v>0</v>
      </c>
      <c r="AR256" s="24" t="s">
        <v>381</v>
      </c>
      <c r="AT256" s="24" t="s">
        <v>299</v>
      </c>
      <c r="AU256" s="24" t="s">
        <v>85</v>
      </c>
      <c r="AY256" s="24" t="s">
        <v>141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24" t="s">
        <v>83</v>
      </c>
      <c r="BK256" s="193">
        <f>ROUND(I256*H256,2)</f>
        <v>0</v>
      </c>
      <c r="BL256" s="24" t="s">
        <v>288</v>
      </c>
      <c r="BM256" s="24" t="s">
        <v>453</v>
      </c>
    </row>
    <row r="257" spans="2:47" s="1" customFormat="1" ht="13.5">
      <c r="B257" s="41"/>
      <c r="D257" s="194" t="s">
        <v>148</v>
      </c>
      <c r="F257" s="195" t="s">
        <v>454</v>
      </c>
      <c r="I257" s="156"/>
      <c r="L257" s="41"/>
      <c r="M257" s="196"/>
      <c r="N257" s="42"/>
      <c r="O257" s="42"/>
      <c r="P257" s="42"/>
      <c r="Q257" s="42"/>
      <c r="R257" s="42"/>
      <c r="S257" s="42"/>
      <c r="T257" s="70"/>
      <c r="AT257" s="24" t="s">
        <v>148</v>
      </c>
      <c r="AU257" s="24" t="s">
        <v>85</v>
      </c>
    </row>
    <row r="258" spans="2:51" s="12" customFormat="1" ht="13.5">
      <c r="B258" s="200"/>
      <c r="D258" s="194" t="s">
        <v>202</v>
      </c>
      <c r="E258" s="201" t="s">
        <v>5</v>
      </c>
      <c r="F258" s="202" t="s">
        <v>455</v>
      </c>
      <c r="H258" s="203">
        <v>5.346</v>
      </c>
      <c r="I258" s="204"/>
      <c r="L258" s="200"/>
      <c r="M258" s="205"/>
      <c r="N258" s="206"/>
      <c r="O258" s="206"/>
      <c r="P258" s="206"/>
      <c r="Q258" s="206"/>
      <c r="R258" s="206"/>
      <c r="S258" s="206"/>
      <c r="T258" s="207"/>
      <c r="AT258" s="201" t="s">
        <v>202</v>
      </c>
      <c r="AU258" s="201" t="s">
        <v>85</v>
      </c>
      <c r="AV258" s="12" t="s">
        <v>85</v>
      </c>
      <c r="AW258" s="12" t="s">
        <v>40</v>
      </c>
      <c r="AX258" s="12" t="s">
        <v>77</v>
      </c>
      <c r="AY258" s="201" t="s">
        <v>141</v>
      </c>
    </row>
    <row r="259" spans="2:51" s="13" customFormat="1" ht="13.5">
      <c r="B259" s="208"/>
      <c r="D259" s="194" t="s">
        <v>202</v>
      </c>
      <c r="E259" s="209" t="s">
        <v>5</v>
      </c>
      <c r="F259" s="210" t="s">
        <v>204</v>
      </c>
      <c r="H259" s="211">
        <v>5.346</v>
      </c>
      <c r="I259" s="212"/>
      <c r="L259" s="208"/>
      <c r="M259" s="213"/>
      <c r="N259" s="214"/>
      <c r="O259" s="214"/>
      <c r="P259" s="214"/>
      <c r="Q259" s="214"/>
      <c r="R259" s="214"/>
      <c r="S259" s="214"/>
      <c r="T259" s="215"/>
      <c r="AT259" s="209" t="s">
        <v>202</v>
      </c>
      <c r="AU259" s="209" t="s">
        <v>85</v>
      </c>
      <c r="AV259" s="13" t="s">
        <v>140</v>
      </c>
      <c r="AW259" s="13" t="s">
        <v>40</v>
      </c>
      <c r="AX259" s="13" t="s">
        <v>83</v>
      </c>
      <c r="AY259" s="209" t="s">
        <v>141</v>
      </c>
    </row>
    <row r="260" spans="2:65" s="1" customFormat="1" ht="16.5" customHeight="1">
      <c r="B260" s="181"/>
      <c r="C260" s="182" t="s">
        <v>456</v>
      </c>
      <c r="D260" s="182" t="s">
        <v>143</v>
      </c>
      <c r="E260" s="183" t="s">
        <v>457</v>
      </c>
      <c r="F260" s="184" t="s">
        <v>458</v>
      </c>
      <c r="G260" s="185" t="s">
        <v>253</v>
      </c>
      <c r="H260" s="186">
        <v>4.86</v>
      </c>
      <c r="I260" s="187"/>
      <c r="J260" s="188">
        <f>ROUND(I260*H260,2)</f>
        <v>0</v>
      </c>
      <c r="K260" s="184" t="s">
        <v>199</v>
      </c>
      <c r="L260" s="41"/>
      <c r="M260" s="189" t="s">
        <v>5</v>
      </c>
      <c r="N260" s="190" t="s">
        <v>48</v>
      </c>
      <c r="O260" s="42"/>
      <c r="P260" s="191">
        <f>O260*H260</f>
        <v>0</v>
      </c>
      <c r="Q260" s="191">
        <v>0</v>
      </c>
      <c r="R260" s="191">
        <f>Q260*H260</f>
        <v>0</v>
      </c>
      <c r="S260" s="191">
        <v>0</v>
      </c>
      <c r="T260" s="192">
        <f>S260*H260</f>
        <v>0</v>
      </c>
      <c r="AR260" s="24" t="s">
        <v>288</v>
      </c>
      <c r="AT260" s="24" t="s">
        <v>143</v>
      </c>
      <c r="AU260" s="24" t="s">
        <v>85</v>
      </c>
      <c r="AY260" s="24" t="s">
        <v>141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24" t="s">
        <v>83</v>
      </c>
      <c r="BK260" s="193">
        <f>ROUND(I260*H260,2)</f>
        <v>0</v>
      </c>
      <c r="BL260" s="24" t="s">
        <v>288</v>
      </c>
      <c r="BM260" s="24" t="s">
        <v>459</v>
      </c>
    </row>
    <row r="261" spans="2:47" s="1" customFormat="1" ht="13.5">
      <c r="B261" s="41"/>
      <c r="D261" s="194" t="s">
        <v>148</v>
      </c>
      <c r="F261" s="195" t="s">
        <v>460</v>
      </c>
      <c r="I261" s="156"/>
      <c r="L261" s="41"/>
      <c r="M261" s="196"/>
      <c r="N261" s="42"/>
      <c r="O261" s="42"/>
      <c r="P261" s="42"/>
      <c r="Q261" s="42"/>
      <c r="R261" s="42"/>
      <c r="S261" s="42"/>
      <c r="T261" s="70"/>
      <c r="AT261" s="24" t="s">
        <v>148</v>
      </c>
      <c r="AU261" s="24" t="s">
        <v>85</v>
      </c>
    </row>
    <row r="262" spans="2:65" s="1" customFormat="1" ht="25.5" customHeight="1">
      <c r="B262" s="181"/>
      <c r="C262" s="182" t="s">
        <v>461</v>
      </c>
      <c r="D262" s="182" t="s">
        <v>143</v>
      </c>
      <c r="E262" s="183" t="s">
        <v>462</v>
      </c>
      <c r="F262" s="184" t="s">
        <v>463</v>
      </c>
      <c r="G262" s="185" t="s">
        <v>253</v>
      </c>
      <c r="H262" s="186">
        <v>1.6</v>
      </c>
      <c r="I262" s="187"/>
      <c r="J262" s="188">
        <f>ROUND(I262*H262,2)</f>
        <v>0</v>
      </c>
      <c r="K262" s="184" t="s">
        <v>199</v>
      </c>
      <c r="L262" s="41"/>
      <c r="M262" s="189" t="s">
        <v>5</v>
      </c>
      <c r="N262" s="190" t="s">
        <v>48</v>
      </c>
      <c r="O262" s="42"/>
      <c r="P262" s="191">
        <f>O262*H262</f>
        <v>0</v>
      </c>
      <c r="Q262" s="191">
        <v>0.00376</v>
      </c>
      <c r="R262" s="191">
        <f>Q262*H262</f>
        <v>0.0060160000000000005</v>
      </c>
      <c r="S262" s="191">
        <v>0</v>
      </c>
      <c r="T262" s="192">
        <f>S262*H262</f>
        <v>0</v>
      </c>
      <c r="AR262" s="24" t="s">
        <v>288</v>
      </c>
      <c r="AT262" s="24" t="s">
        <v>143</v>
      </c>
      <c r="AU262" s="24" t="s">
        <v>85</v>
      </c>
      <c r="AY262" s="24" t="s">
        <v>141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24" t="s">
        <v>83</v>
      </c>
      <c r="BK262" s="193">
        <f>ROUND(I262*H262,2)</f>
        <v>0</v>
      </c>
      <c r="BL262" s="24" t="s">
        <v>288</v>
      </c>
      <c r="BM262" s="24" t="s">
        <v>464</v>
      </c>
    </row>
    <row r="263" spans="2:47" s="1" customFormat="1" ht="27">
      <c r="B263" s="41"/>
      <c r="D263" s="194" t="s">
        <v>148</v>
      </c>
      <c r="F263" s="195" t="s">
        <v>465</v>
      </c>
      <c r="I263" s="156"/>
      <c r="L263" s="41"/>
      <c r="M263" s="196"/>
      <c r="N263" s="42"/>
      <c r="O263" s="42"/>
      <c r="P263" s="42"/>
      <c r="Q263" s="42"/>
      <c r="R263" s="42"/>
      <c r="S263" s="42"/>
      <c r="T263" s="70"/>
      <c r="AT263" s="24" t="s">
        <v>148</v>
      </c>
      <c r="AU263" s="24" t="s">
        <v>85</v>
      </c>
    </row>
    <row r="264" spans="2:51" s="12" customFormat="1" ht="13.5">
      <c r="B264" s="200"/>
      <c r="D264" s="194" t="s">
        <v>202</v>
      </c>
      <c r="E264" s="201" t="s">
        <v>5</v>
      </c>
      <c r="F264" s="202" t="s">
        <v>466</v>
      </c>
      <c r="H264" s="203">
        <v>1.6</v>
      </c>
      <c r="I264" s="204"/>
      <c r="L264" s="200"/>
      <c r="M264" s="205"/>
      <c r="N264" s="206"/>
      <c r="O264" s="206"/>
      <c r="P264" s="206"/>
      <c r="Q264" s="206"/>
      <c r="R264" s="206"/>
      <c r="S264" s="206"/>
      <c r="T264" s="207"/>
      <c r="AT264" s="201" t="s">
        <v>202</v>
      </c>
      <c r="AU264" s="201" t="s">
        <v>85</v>
      </c>
      <c r="AV264" s="12" t="s">
        <v>85</v>
      </c>
      <c r="AW264" s="12" t="s">
        <v>40</v>
      </c>
      <c r="AX264" s="12" t="s">
        <v>77</v>
      </c>
      <c r="AY264" s="201" t="s">
        <v>141</v>
      </c>
    </row>
    <row r="265" spans="2:51" s="13" customFormat="1" ht="13.5">
      <c r="B265" s="208"/>
      <c r="D265" s="194" t="s">
        <v>202</v>
      </c>
      <c r="E265" s="209" t="s">
        <v>5</v>
      </c>
      <c r="F265" s="210" t="s">
        <v>204</v>
      </c>
      <c r="H265" s="211">
        <v>1.6</v>
      </c>
      <c r="I265" s="212"/>
      <c r="L265" s="208"/>
      <c r="M265" s="213"/>
      <c r="N265" s="214"/>
      <c r="O265" s="214"/>
      <c r="P265" s="214"/>
      <c r="Q265" s="214"/>
      <c r="R265" s="214"/>
      <c r="S265" s="214"/>
      <c r="T265" s="215"/>
      <c r="AT265" s="209" t="s">
        <v>202</v>
      </c>
      <c r="AU265" s="209" t="s">
        <v>85</v>
      </c>
      <c r="AV265" s="13" t="s">
        <v>140</v>
      </c>
      <c r="AW265" s="13" t="s">
        <v>40</v>
      </c>
      <c r="AX265" s="13" t="s">
        <v>83</v>
      </c>
      <c r="AY265" s="209" t="s">
        <v>141</v>
      </c>
    </row>
    <row r="266" spans="2:65" s="1" customFormat="1" ht="16.5" customHeight="1">
      <c r="B266" s="181"/>
      <c r="C266" s="223" t="s">
        <v>467</v>
      </c>
      <c r="D266" s="223" t="s">
        <v>299</v>
      </c>
      <c r="E266" s="224" t="s">
        <v>468</v>
      </c>
      <c r="F266" s="225" t="s">
        <v>469</v>
      </c>
      <c r="G266" s="226" t="s">
        <v>253</v>
      </c>
      <c r="H266" s="227">
        <v>3.2</v>
      </c>
      <c r="I266" s="228"/>
      <c r="J266" s="229">
        <f>ROUND(I266*H266,2)</f>
        <v>0</v>
      </c>
      <c r="K266" s="225" t="s">
        <v>199</v>
      </c>
      <c r="L266" s="230"/>
      <c r="M266" s="231" t="s">
        <v>5</v>
      </c>
      <c r="N266" s="232" t="s">
        <v>48</v>
      </c>
      <c r="O266" s="42"/>
      <c r="P266" s="191">
        <f>O266*H266</f>
        <v>0</v>
      </c>
      <c r="Q266" s="191">
        <v>0.0182</v>
      </c>
      <c r="R266" s="191">
        <f>Q266*H266</f>
        <v>0.05824000000000001</v>
      </c>
      <c r="S266" s="191">
        <v>0</v>
      </c>
      <c r="T266" s="192">
        <f>S266*H266</f>
        <v>0</v>
      </c>
      <c r="AR266" s="24" t="s">
        <v>381</v>
      </c>
      <c r="AT266" s="24" t="s">
        <v>299</v>
      </c>
      <c r="AU266" s="24" t="s">
        <v>85</v>
      </c>
      <c r="AY266" s="24" t="s">
        <v>141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24" t="s">
        <v>83</v>
      </c>
      <c r="BK266" s="193">
        <f>ROUND(I266*H266,2)</f>
        <v>0</v>
      </c>
      <c r="BL266" s="24" t="s">
        <v>288</v>
      </c>
      <c r="BM266" s="24" t="s">
        <v>470</v>
      </c>
    </row>
    <row r="267" spans="2:47" s="1" customFormat="1" ht="13.5">
      <c r="B267" s="41"/>
      <c r="D267" s="194" t="s">
        <v>148</v>
      </c>
      <c r="F267" s="195" t="s">
        <v>469</v>
      </c>
      <c r="I267" s="156"/>
      <c r="L267" s="41"/>
      <c r="M267" s="196"/>
      <c r="N267" s="42"/>
      <c r="O267" s="42"/>
      <c r="P267" s="42"/>
      <c r="Q267" s="42"/>
      <c r="R267" s="42"/>
      <c r="S267" s="42"/>
      <c r="T267" s="70"/>
      <c r="AT267" s="24" t="s">
        <v>148</v>
      </c>
      <c r="AU267" s="24" t="s">
        <v>85</v>
      </c>
    </row>
    <row r="268" spans="2:51" s="12" customFormat="1" ht="13.5">
      <c r="B268" s="200"/>
      <c r="D268" s="194" t="s">
        <v>202</v>
      </c>
      <c r="E268" s="201" t="s">
        <v>5</v>
      </c>
      <c r="F268" s="202" t="s">
        <v>471</v>
      </c>
      <c r="H268" s="203">
        <v>3.2</v>
      </c>
      <c r="I268" s="204"/>
      <c r="L268" s="200"/>
      <c r="M268" s="205"/>
      <c r="N268" s="206"/>
      <c r="O268" s="206"/>
      <c r="P268" s="206"/>
      <c r="Q268" s="206"/>
      <c r="R268" s="206"/>
      <c r="S268" s="206"/>
      <c r="T268" s="207"/>
      <c r="AT268" s="201" t="s">
        <v>202</v>
      </c>
      <c r="AU268" s="201" t="s">
        <v>85</v>
      </c>
      <c r="AV268" s="12" t="s">
        <v>85</v>
      </c>
      <c r="AW268" s="12" t="s">
        <v>40</v>
      </c>
      <c r="AX268" s="12" t="s">
        <v>77</v>
      </c>
      <c r="AY268" s="201" t="s">
        <v>141</v>
      </c>
    </row>
    <row r="269" spans="2:51" s="13" customFormat="1" ht="13.5">
      <c r="B269" s="208"/>
      <c r="D269" s="194" t="s">
        <v>202</v>
      </c>
      <c r="E269" s="209" t="s">
        <v>5</v>
      </c>
      <c r="F269" s="210" t="s">
        <v>204</v>
      </c>
      <c r="H269" s="211">
        <v>3.2</v>
      </c>
      <c r="I269" s="212"/>
      <c r="L269" s="208"/>
      <c r="M269" s="213"/>
      <c r="N269" s="214"/>
      <c r="O269" s="214"/>
      <c r="P269" s="214"/>
      <c r="Q269" s="214"/>
      <c r="R269" s="214"/>
      <c r="S269" s="214"/>
      <c r="T269" s="215"/>
      <c r="AT269" s="209" t="s">
        <v>202</v>
      </c>
      <c r="AU269" s="209" t="s">
        <v>85</v>
      </c>
      <c r="AV269" s="13" t="s">
        <v>140</v>
      </c>
      <c r="AW269" s="13" t="s">
        <v>40</v>
      </c>
      <c r="AX269" s="13" t="s">
        <v>83</v>
      </c>
      <c r="AY269" s="209" t="s">
        <v>141</v>
      </c>
    </row>
    <row r="270" spans="2:65" s="1" customFormat="1" ht="16.5" customHeight="1">
      <c r="B270" s="181"/>
      <c r="C270" s="182" t="s">
        <v>472</v>
      </c>
      <c r="D270" s="182" t="s">
        <v>143</v>
      </c>
      <c r="E270" s="183" t="s">
        <v>473</v>
      </c>
      <c r="F270" s="184" t="s">
        <v>474</v>
      </c>
      <c r="G270" s="185" t="s">
        <v>253</v>
      </c>
      <c r="H270" s="186">
        <v>1.6</v>
      </c>
      <c r="I270" s="187"/>
      <c r="J270" s="188">
        <f>ROUND(I270*H270,2)</f>
        <v>0</v>
      </c>
      <c r="K270" s="184" t="s">
        <v>199</v>
      </c>
      <c r="L270" s="41"/>
      <c r="M270" s="189" t="s">
        <v>5</v>
      </c>
      <c r="N270" s="190" t="s">
        <v>48</v>
      </c>
      <c r="O270" s="42"/>
      <c r="P270" s="191">
        <f>O270*H270</f>
        <v>0</v>
      </c>
      <c r="Q270" s="191">
        <v>0</v>
      </c>
      <c r="R270" s="191">
        <f>Q270*H270</f>
        <v>0</v>
      </c>
      <c r="S270" s="191">
        <v>0</v>
      </c>
      <c r="T270" s="192">
        <f>S270*H270</f>
        <v>0</v>
      </c>
      <c r="AR270" s="24" t="s">
        <v>288</v>
      </c>
      <c r="AT270" s="24" t="s">
        <v>143</v>
      </c>
      <c r="AU270" s="24" t="s">
        <v>85</v>
      </c>
      <c r="AY270" s="24" t="s">
        <v>141</v>
      </c>
      <c r="BE270" s="193">
        <f>IF(N270="základní",J270,0)</f>
        <v>0</v>
      </c>
      <c r="BF270" s="193">
        <f>IF(N270="snížená",J270,0)</f>
        <v>0</v>
      </c>
      <c r="BG270" s="193">
        <f>IF(N270="zákl. přenesená",J270,0)</f>
        <v>0</v>
      </c>
      <c r="BH270" s="193">
        <f>IF(N270="sníž. přenesená",J270,0)</f>
        <v>0</v>
      </c>
      <c r="BI270" s="193">
        <f>IF(N270="nulová",J270,0)</f>
        <v>0</v>
      </c>
      <c r="BJ270" s="24" t="s">
        <v>83</v>
      </c>
      <c r="BK270" s="193">
        <f>ROUND(I270*H270,2)</f>
        <v>0</v>
      </c>
      <c r="BL270" s="24" t="s">
        <v>288</v>
      </c>
      <c r="BM270" s="24" t="s">
        <v>475</v>
      </c>
    </row>
    <row r="271" spans="2:47" s="1" customFormat="1" ht="13.5">
      <c r="B271" s="41"/>
      <c r="D271" s="194" t="s">
        <v>148</v>
      </c>
      <c r="F271" s="195" t="s">
        <v>476</v>
      </c>
      <c r="I271" s="156"/>
      <c r="L271" s="41"/>
      <c r="M271" s="196"/>
      <c r="N271" s="42"/>
      <c r="O271" s="42"/>
      <c r="P271" s="42"/>
      <c r="Q271" s="42"/>
      <c r="R271" s="42"/>
      <c r="S271" s="42"/>
      <c r="T271" s="70"/>
      <c r="AT271" s="24" t="s">
        <v>148</v>
      </c>
      <c r="AU271" s="24" t="s">
        <v>85</v>
      </c>
    </row>
    <row r="272" spans="2:65" s="1" customFormat="1" ht="16.5" customHeight="1">
      <c r="B272" s="181"/>
      <c r="C272" s="182" t="s">
        <v>477</v>
      </c>
      <c r="D272" s="182" t="s">
        <v>143</v>
      </c>
      <c r="E272" s="183" t="s">
        <v>478</v>
      </c>
      <c r="F272" s="184" t="s">
        <v>479</v>
      </c>
      <c r="G272" s="185" t="s">
        <v>253</v>
      </c>
      <c r="H272" s="186">
        <v>6.46</v>
      </c>
      <c r="I272" s="187"/>
      <c r="J272" s="188">
        <f>ROUND(I272*H272,2)</f>
        <v>0</v>
      </c>
      <c r="K272" s="184" t="s">
        <v>199</v>
      </c>
      <c r="L272" s="41"/>
      <c r="M272" s="189" t="s">
        <v>5</v>
      </c>
      <c r="N272" s="190" t="s">
        <v>48</v>
      </c>
      <c r="O272" s="42"/>
      <c r="P272" s="191">
        <f>O272*H272</f>
        <v>0</v>
      </c>
      <c r="Q272" s="191">
        <v>0.0003</v>
      </c>
      <c r="R272" s="191">
        <f>Q272*H272</f>
        <v>0.0019379999999999998</v>
      </c>
      <c r="S272" s="191">
        <v>0</v>
      </c>
      <c r="T272" s="192">
        <f>S272*H272</f>
        <v>0</v>
      </c>
      <c r="AR272" s="24" t="s">
        <v>288</v>
      </c>
      <c r="AT272" s="24" t="s">
        <v>143</v>
      </c>
      <c r="AU272" s="24" t="s">
        <v>85</v>
      </c>
      <c r="AY272" s="24" t="s">
        <v>141</v>
      </c>
      <c r="BE272" s="193">
        <f>IF(N272="základní",J272,0)</f>
        <v>0</v>
      </c>
      <c r="BF272" s="193">
        <f>IF(N272="snížená",J272,0)</f>
        <v>0</v>
      </c>
      <c r="BG272" s="193">
        <f>IF(N272="zákl. přenesená",J272,0)</f>
        <v>0</v>
      </c>
      <c r="BH272" s="193">
        <f>IF(N272="sníž. přenesená",J272,0)</f>
        <v>0</v>
      </c>
      <c r="BI272" s="193">
        <f>IF(N272="nulová",J272,0)</f>
        <v>0</v>
      </c>
      <c r="BJ272" s="24" t="s">
        <v>83</v>
      </c>
      <c r="BK272" s="193">
        <f>ROUND(I272*H272,2)</f>
        <v>0</v>
      </c>
      <c r="BL272" s="24" t="s">
        <v>288</v>
      </c>
      <c r="BM272" s="24" t="s">
        <v>480</v>
      </c>
    </row>
    <row r="273" spans="2:47" s="1" customFormat="1" ht="13.5">
      <c r="B273" s="41"/>
      <c r="D273" s="194" t="s">
        <v>148</v>
      </c>
      <c r="F273" s="195" t="s">
        <v>481</v>
      </c>
      <c r="I273" s="156"/>
      <c r="L273" s="41"/>
      <c r="M273" s="196"/>
      <c r="N273" s="42"/>
      <c r="O273" s="42"/>
      <c r="P273" s="42"/>
      <c r="Q273" s="42"/>
      <c r="R273" s="42"/>
      <c r="S273" s="42"/>
      <c r="T273" s="70"/>
      <c r="AT273" s="24" t="s">
        <v>148</v>
      </c>
      <c r="AU273" s="24" t="s">
        <v>85</v>
      </c>
    </row>
    <row r="274" spans="2:65" s="1" customFormat="1" ht="16.5" customHeight="1">
      <c r="B274" s="181"/>
      <c r="C274" s="182" t="s">
        <v>482</v>
      </c>
      <c r="D274" s="182" t="s">
        <v>143</v>
      </c>
      <c r="E274" s="183" t="s">
        <v>483</v>
      </c>
      <c r="F274" s="184" t="s">
        <v>484</v>
      </c>
      <c r="G274" s="185" t="s">
        <v>222</v>
      </c>
      <c r="H274" s="186">
        <v>0.46</v>
      </c>
      <c r="I274" s="187"/>
      <c r="J274" s="188">
        <f>ROUND(I274*H274,2)</f>
        <v>0</v>
      </c>
      <c r="K274" s="184" t="s">
        <v>199</v>
      </c>
      <c r="L274" s="41"/>
      <c r="M274" s="189" t="s">
        <v>5</v>
      </c>
      <c r="N274" s="190" t="s">
        <v>48</v>
      </c>
      <c r="O274" s="42"/>
      <c r="P274" s="191">
        <f>O274*H274</f>
        <v>0</v>
      </c>
      <c r="Q274" s="191">
        <v>0</v>
      </c>
      <c r="R274" s="191">
        <f>Q274*H274</f>
        <v>0</v>
      </c>
      <c r="S274" s="191">
        <v>0</v>
      </c>
      <c r="T274" s="192">
        <f>S274*H274</f>
        <v>0</v>
      </c>
      <c r="AR274" s="24" t="s">
        <v>288</v>
      </c>
      <c r="AT274" s="24" t="s">
        <v>143</v>
      </c>
      <c r="AU274" s="24" t="s">
        <v>85</v>
      </c>
      <c r="AY274" s="24" t="s">
        <v>141</v>
      </c>
      <c r="BE274" s="193">
        <f>IF(N274="základní",J274,0)</f>
        <v>0</v>
      </c>
      <c r="BF274" s="193">
        <f>IF(N274="snížená",J274,0)</f>
        <v>0</v>
      </c>
      <c r="BG274" s="193">
        <f>IF(N274="zákl. přenesená",J274,0)</f>
        <v>0</v>
      </c>
      <c r="BH274" s="193">
        <f>IF(N274="sníž. přenesená",J274,0)</f>
        <v>0</v>
      </c>
      <c r="BI274" s="193">
        <f>IF(N274="nulová",J274,0)</f>
        <v>0</v>
      </c>
      <c r="BJ274" s="24" t="s">
        <v>83</v>
      </c>
      <c r="BK274" s="193">
        <f>ROUND(I274*H274,2)</f>
        <v>0</v>
      </c>
      <c r="BL274" s="24" t="s">
        <v>288</v>
      </c>
      <c r="BM274" s="24" t="s">
        <v>485</v>
      </c>
    </row>
    <row r="275" spans="2:47" s="1" customFormat="1" ht="27">
      <c r="B275" s="41"/>
      <c r="D275" s="194" t="s">
        <v>148</v>
      </c>
      <c r="F275" s="195" t="s">
        <v>486</v>
      </c>
      <c r="I275" s="156"/>
      <c r="L275" s="41"/>
      <c r="M275" s="197"/>
      <c r="N275" s="198"/>
      <c r="O275" s="198"/>
      <c r="P275" s="198"/>
      <c r="Q275" s="198"/>
      <c r="R275" s="198"/>
      <c r="S275" s="198"/>
      <c r="T275" s="199"/>
      <c r="AT275" s="24" t="s">
        <v>148</v>
      </c>
      <c r="AU275" s="24" t="s">
        <v>85</v>
      </c>
    </row>
    <row r="276" spans="2:12" s="1" customFormat="1" ht="6.95" customHeight="1">
      <c r="B276" s="56"/>
      <c r="C276" s="57"/>
      <c r="D276" s="57"/>
      <c r="E276" s="57"/>
      <c r="F276" s="57"/>
      <c r="G276" s="57"/>
      <c r="H276" s="57"/>
      <c r="I276" s="134"/>
      <c r="J276" s="57"/>
      <c r="K276" s="57"/>
      <c r="L276" s="41"/>
    </row>
  </sheetData>
  <autoFilter ref="C93:K275"/>
  <mergeCells count="13">
    <mergeCell ref="E86:H86"/>
    <mergeCell ref="G1:H1"/>
    <mergeCell ref="L2:V2"/>
    <mergeCell ref="E49:H49"/>
    <mergeCell ref="E51:H51"/>
    <mergeCell ref="J55:J56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107</v>
      </c>
      <c r="G1" s="360" t="s">
        <v>108</v>
      </c>
      <c r="H1" s="360"/>
      <c r="I1" s="110"/>
      <c r="J1" s="109" t="s">
        <v>109</v>
      </c>
      <c r="K1" s="108" t="s">
        <v>110</v>
      </c>
      <c r="L1" s="109" t="s">
        <v>111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19" t="s">
        <v>8</v>
      </c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24" t="s">
        <v>100</v>
      </c>
    </row>
    <row r="3" spans="2:46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85</v>
      </c>
    </row>
    <row r="4" spans="2:46" ht="36.95" customHeight="1">
      <c r="B4" s="28"/>
      <c r="C4" s="29"/>
      <c r="D4" s="30" t="s">
        <v>112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2:11" ht="13.5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2:11" ht="16.5" customHeight="1">
      <c r="B7" s="28"/>
      <c r="C7" s="29"/>
      <c r="D7" s="29"/>
      <c r="E7" s="352" t="str">
        <f>'Rekapitulace stavby'!K6</f>
        <v>Gymnázium a OA Pelhřimov - Oprava dešťové kanalizace</v>
      </c>
      <c r="F7" s="353"/>
      <c r="G7" s="353"/>
      <c r="H7" s="353"/>
      <c r="I7" s="112"/>
      <c r="J7" s="29"/>
      <c r="K7" s="31"/>
    </row>
    <row r="8" spans="2:11" ht="13.5">
      <c r="B8" s="28"/>
      <c r="C8" s="29"/>
      <c r="D8" s="37" t="s">
        <v>113</v>
      </c>
      <c r="E8" s="29"/>
      <c r="F8" s="29"/>
      <c r="G8" s="29"/>
      <c r="H8" s="29"/>
      <c r="I8" s="112"/>
      <c r="J8" s="29"/>
      <c r="K8" s="31"/>
    </row>
    <row r="9" spans="2:11" s="1" customFormat="1" ht="16.5" customHeight="1">
      <c r="B9" s="41"/>
      <c r="C9" s="42"/>
      <c r="D9" s="42"/>
      <c r="E9" s="352" t="s">
        <v>487</v>
      </c>
      <c r="F9" s="354"/>
      <c r="G9" s="354"/>
      <c r="H9" s="354"/>
      <c r="I9" s="113"/>
      <c r="J9" s="42"/>
      <c r="K9" s="45"/>
    </row>
    <row r="10" spans="2:11" s="1" customFormat="1" ht="13.5">
      <c r="B10" s="41"/>
      <c r="C10" s="42"/>
      <c r="D10" s="37" t="s">
        <v>115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355" t="s">
        <v>488</v>
      </c>
      <c r="F11" s="354"/>
      <c r="G11" s="354"/>
      <c r="H11" s="354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14" t="s">
        <v>23</v>
      </c>
      <c r="J13" s="35" t="s">
        <v>5</v>
      </c>
      <c r="K13" s="45"/>
    </row>
    <row r="14" spans="2:11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14" t="s">
        <v>26</v>
      </c>
      <c r="J14" s="115" t="str">
        <f>'Rekapitulace stavby'!AN8</f>
        <v>22. 6. 2018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14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14" t="s">
        <v>32</v>
      </c>
      <c r="J17" s="35" t="s">
        <v>33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7" t="s">
        <v>34</v>
      </c>
      <c r="E19" s="42"/>
      <c r="F19" s="42"/>
      <c r="G19" s="42"/>
      <c r="H19" s="42"/>
      <c r="I19" s="114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7" t="s">
        <v>36</v>
      </c>
      <c r="E22" s="42"/>
      <c r="F22" s="42"/>
      <c r="G22" s="42"/>
      <c r="H22" s="42"/>
      <c r="I22" s="114" t="s">
        <v>29</v>
      </c>
      <c r="J22" s="35" t="s">
        <v>37</v>
      </c>
      <c r="K22" s="45"/>
    </row>
    <row r="23" spans="2:11" s="1" customFormat="1" ht="18" customHeight="1">
      <c r="B23" s="41"/>
      <c r="C23" s="42"/>
      <c r="D23" s="42"/>
      <c r="E23" s="35" t="s">
        <v>38</v>
      </c>
      <c r="F23" s="42"/>
      <c r="G23" s="42"/>
      <c r="H23" s="42"/>
      <c r="I23" s="114" t="s">
        <v>32</v>
      </c>
      <c r="J23" s="35" t="s">
        <v>39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7" t="s">
        <v>41</v>
      </c>
      <c r="E25" s="42"/>
      <c r="F25" s="42"/>
      <c r="G25" s="42"/>
      <c r="H25" s="42"/>
      <c r="I25" s="113"/>
      <c r="J25" s="42"/>
      <c r="K25" s="45"/>
    </row>
    <row r="26" spans="2:11" s="7" customFormat="1" ht="327.75" customHeight="1">
      <c r="B26" s="116"/>
      <c r="C26" s="117"/>
      <c r="D26" s="117"/>
      <c r="E26" s="330" t="s">
        <v>180</v>
      </c>
      <c r="F26" s="330"/>
      <c r="G26" s="330"/>
      <c r="H26" s="330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43</v>
      </c>
      <c r="E29" s="42"/>
      <c r="F29" s="42"/>
      <c r="G29" s="42"/>
      <c r="H29" s="42"/>
      <c r="I29" s="113"/>
      <c r="J29" s="123">
        <f>ROUND(J97,2)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24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25">
        <f>ROUND(SUM(BE97:BE590),2)</f>
        <v>0</v>
      </c>
      <c r="G32" s="42"/>
      <c r="H32" s="42"/>
      <c r="I32" s="126">
        <v>0.21</v>
      </c>
      <c r="J32" s="125">
        <f>ROUND(ROUND((SUM(BE97:BE590)),2)*I32,2)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25">
        <f>ROUND(SUM(BF97:BF590),2)</f>
        <v>0</v>
      </c>
      <c r="G33" s="42"/>
      <c r="H33" s="42"/>
      <c r="I33" s="126">
        <v>0.15</v>
      </c>
      <c r="J33" s="125">
        <f>ROUND(ROUND((SUM(BF97:BF590)),2)*I33,2)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25">
        <f>ROUND(SUM(BG97:BG590),2)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25">
        <f>ROUND(SUM(BH97:BH590),2)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25">
        <f>ROUND(SUM(BI97:BI590),2)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53</v>
      </c>
      <c r="E38" s="71"/>
      <c r="F38" s="71"/>
      <c r="G38" s="129" t="s">
        <v>54</v>
      </c>
      <c r="H38" s="130" t="s">
        <v>55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0" t="s">
        <v>117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>
      <c r="B47" s="41"/>
      <c r="C47" s="42"/>
      <c r="D47" s="42"/>
      <c r="E47" s="352" t="str">
        <f>E7</f>
        <v>Gymnázium a OA Pelhřimov - Oprava dešťové kanalizace</v>
      </c>
      <c r="F47" s="353"/>
      <c r="G47" s="353"/>
      <c r="H47" s="353"/>
      <c r="I47" s="113"/>
      <c r="J47" s="42"/>
      <c r="K47" s="45"/>
    </row>
    <row r="48" spans="2:11" ht="13.5">
      <c r="B48" s="28"/>
      <c r="C48" s="37" t="s">
        <v>113</v>
      </c>
      <c r="D48" s="29"/>
      <c r="E48" s="29"/>
      <c r="F48" s="29"/>
      <c r="G48" s="29"/>
      <c r="H48" s="29"/>
      <c r="I48" s="112"/>
      <c r="J48" s="29"/>
      <c r="K48" s="31"/>
    </row>
    <row r="49" spans="2:11" s="1" customFormat="1" ht="16.5" customHeight="1">
      <c r="B49" s="41"/>
      <c r="C49" s="42"/>
      <c r="D49" s="42"/>
      <c r="E49" s="352" t="s">
        <v>487</v>
      </c>
      <c r="F49" s="354"/>
      <c r="G49" s="354"/>
      <c r="H49" s="354"/>
      <c r="I49" s="113"/>
      <c r="J49" s="42"/>
      <c r="K49" s="45"/>
    </row>
    <row r="50" spans="2:11" s="1" customFormat="1" ht="14.45" customHeight="1">
      <c r="B50" s="41"/>
      <c r="C50" s="37" t="s">
        <v>115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17.25" customHeight="1">
      <c r="B51" s="41"/>
      <c r="C51" s="42"/>
      <c r="D51" s="42"/>
      <c r="E51" s="355" t="str">
        <f>E11</f>
        <v>02-1 - Architektonicko-stavební řešení</v>
      </c>
      <c r="F51" s="354"/>
      <c r="G51" s="354"/>
      <c r="H51" s="354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Pelhřimov</v>
      </c>
      <c r="G53" s="42"/>
      <c r="H53" s="42"/>
      <c r="I53" s="114" t="s">
        <v>26</v>
      </c>
      <c r="J53" s="115" t="str">
        <f>IF(J14="","",J14)</f>
        <v>22. 6. 2018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3.5">
      <c r="B55" s="41"/>
      <c r="C55" s="37" t="s">
        <v>28</v>
      </c>
      <c r="D55" s="42"/>
      <c r="E55" s="42"/>
      <c r="F55" s="35" t="str">
        <f>E17</f>
        <v>Kraj Vysočina</v>
      </c>
      <c r="G55" s="42"/>
      <c r="H55" s="42"/>
      <c r="I55" s="114" t="s">
        <v>36</v>
      </c>
      <c r="J55" s="330" t="str">
        <f>E23</f>
        <v>PROJEKT CENTRUM NOVA s.r.o.</v>
      </c>
      <c r="K55" s="45"/>
    </row>
    <row r="56" spans="2:11" s="1" customFormat="1" ht="14.45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13"/>
      <c r="J56" s="356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118</v>
      </c>
      <c r="D58" s="127"/>
      <c r="E58" s="127"/>
      <c r="F58" s="127"/>
      <c r="G58" s="127"/>
      <c r="H58" s="127"/>
      <c r="I58" s="138"/>
      <c r="J58" s="139" t="s">
        <v>119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120</v>
      </c>
      <c r="D60" s="42"/>
      <c r="E60" s="42"/>
      <c r="F60" s="42"/>
      <c r="G60" s="42"/>
      <c r="H60" s="42"/>
      <c r="I60" s="113"/>
      <c r="J60" s="123">
        <f>J97</f>
        <v>0</v>
      </c>
      <c r="K60" s="45"/>
      <c r="AU60" s="24" t="s">
        <v>121</v>
      </c>
    </row>
    <row r="61" spans="2:11" s="8" customFormat="1" ht="24.95" customHeight="1">
      <c r="B61" s="142"/>
      <c r="C61" s="143"/>
      <c r="D61" s="144" t="s">
        <v>181</v>
      </c>
      <c r="E61" s="145"/>
      <c r="F61" s="145"/>
      <c r="G61" s="145"/>
      <c r="H61" s="145"/>
      <c r="I61" s="146"/>
      <c r="J61" s="147">
        <f>J98</f>
        <v>0</v>
      </c>
      <c r="K61" s="148"/>
    </row>
    <row r="62" spans="2:11" s="9" customFormat="1" ht="19.9" customHeight="1">
      <c r="B62" s="149"/>
      <c r="C62" s="150"/>
      <c r="D62" s="151" t="s">
        <v>184</v>
      </c>
      <c r="E62" s="152"/>
      <c r="F62" s="152"/>
      <c r="G62" s="152"/>
      <c r="H62" s="152"/>
      <c r="I62" s="153"/>
      <c r="J62" s="154">
        <f>J99</f>
        <v>0</v>
      </c>
      <c r="K62" s="155"/>
    </row>
    <row r="63" spans="2:11" s="9" customFormat="1" ht="19.9" customHeight="1">
      <c r="B63" s="149"/>
      <c r="C63" s="150"/>
      <c r="D63" s="151" t="s">
        <v>185</v>
      </c>
      <c r="E63" s="152"/>
      <c r="F63" s="152"/>
      <c r="G63" s="152"/>
      <c r="H63" s="152"/>
      <c r="I63" s="153"/>
      <c r="J63" s="154">
        <f>J114</f>
        <v>0</v>
      </c>
      <c r="K63" s="155"/>
    </row>
    <row r="64" spans="2:11" s="9" customFormat="1" ht="19.9" customHeight="1">
      <c r="B64" s="149"/>
      <c r="C64" s="150"/>
      <c r="D64" s="151" t="s">
        <v>187</v>
      </c>
      <c r="E64" s="152"/>
      <c r="F64" s="152"/>
      <c r="G64" s="152"/>
      <c r="H64" s="152"/>
      <c r="I64" s="153"/>
      <c r="J64" s="154">
        <f>J244</f>
        <v>0</v>
      </c>
      <c r="K64" s="155"/>
    </row>
    <row r="65" spans="2:11" s="9" customFormat="1" ht="19.9" customHeight="1">
      <c r="B65" s="149"/>
      <c r="C65" s="150"/>
      <c r="D65" s="151" t="s">
        <v>188</v>
      </c>
      <c r="E65" s="152"/>
      <c r="F65" s="152"/>
      <c r="G65" s="152"/>
      <c r="H65" s="152"/>
      <c r="I65" s="153"/>
      <c r="J65" s="154">
        <f>J386</f>
        <v>0</v>
      </c>
      <c r="K65" s="155"/>
    </row>
    <row r="66" spans="2:11" s="9" customFormat="1" ht="19.9" customHeight="1">
      <c r="B66" s="149"/>
      <c r="C66" s="150"/>
      <c r="D66" s="151" t="s">
        <v>189</v>
      </c>
      <c r="E66" s="152"/>
      <c r="F66" s="152"/>
      <c r="G66" s="152"/>
      <c r="H66" s="152"/>
      <c r="I66" s="153"/>
      <c r="J66" s="154">
        <f>J397</f>
        <v>0</v>
      </c>
      <c r="K66" s="155"/>
    </row>
    <row r="67" spans="2:11" s="8" customFormat="1" ht="24.95" customHeight="1">
      <c r="B67" s="142"/>
      <c r="C67" s="143"/>
      <c r="D67" s="144" t="s">
        <v>190</v>
      </c>
      <c r="E67" s="145"/>
      <c r="F67" s="145"/>
      <c r="G67" s="145"/>
      <c r="H67" s="145"/>
      <c r="I67" s="146"/>
      <c r="J67" s="147">
        <f>J400</f>
        <v>0</v>
      </c>
      <c r="K67" s="148"/>
    </row>
    <row r="68" spans="2:11" s="9" customFormat="1" ht="19.9" customHeight="1">
      <c r="B68" s="149"/>
      <c r="C68" s="150"/>
      <c r="D68" s="151" t="s">
        <v>489</v>
      </c>
      <c r="E68" s="152"/>
      <c r="F68" s="152"/>
      <c r="G68" s="152"/>
      <c r="H68" s="152"/>
      <c r="I68" s="153"/>
      <c r="J68" s="154">
        <f>J401</f>
        <v>0</v>
      </c>
      <c r="K68" s="155"/>
    </row>
    <row r="69" spans="2:11" s="9" customFormat="1" ht="19.9" customHeight="1">
      <c r="B69" s="149"/>
      <c r="C69" s="150"/>
      <c r="D69" s="151" t="s">
        <v>490</v>
      </c>
      <c r="E69" s="152"/>
      <c r="F69" s="152"/>
      <c r="G69" s="152"/>
      <c r="H69" s="152"/>
      <c r="I69" s="153"/>
      <c r="J69" s="154">
        <f>J405</f>
        <v>0</v>
      </c>
      <c r="K69" s="155"/>
    </row>
    <row r="70" spans="2:11" s="9" customFormat="1" ht="19.9" customHeight="1">
      <c r="B70" s="149"/>
      <c r="C70" s="150"/>
      <c r="D70" s="151" t="s">
        <v>491</v>
      </c>
      <c r="E70" s="152"/>
      <c r="F70" s="152"/>
      <c r="G70" s="152"/>
      <c r="H70" s="152"/>
      <c r="I70" s="153"/>
      <c r="J70" s="154">
        <f>J439</f>
        <v>0</v>
      </c>
      <c r="K70" s="155"/>
    </row>
    <row r="71" spans="2:11" s="9" customFormat="1" ht="19.9" customHeight="1">
      <c r="B71" s="149"/>
      <c r="C71" s="150"/>
      <c r="D71" s="151" t="s">
        <v>492</v>
      </c>
      <c r="E71" s="152"/>
      <c r="F71" s="152"/>
      <c r="G71" s="152"/>
      <c r="H71" s="152"/>
      <c r="I71" s="153"/>
      <c r="J71" s="154">
        <f>J478</f>
        <v>0</v>
      </c>
      <c r="K71" s="155"/>
    </row>
    <row r="72" spans="2:11" s="9" customFormat="1" ht="19.9" customHeight="1">
      <c r="B72" s="149"/>
      <c r="C72" s="150"/>
      <c r="D72" s="151" t="s">
        <v>493</v>
      </c>
      <c r="E72" s="152"/>
      <c r="F72" s="152"/>
      <c r="G72" s="152"/>
      <c r="H72" s="152"/>
      <c r="I72" s="153"/>
      <c r="J72" s="154">
        <f>J488</f>
        <v>0</v>
      </c>
      <c r="K72" s="155"/>
    </row>
    <row r="73" spans="2:11" s="9" customFormat="1" ht="19.9" customHeight="1">
      <c r="B73" s="149"/>
      <c r="C73" s="150"/>
      <c r="D73" s="151" t="s">
        <v>494</v>
      </c>
      <c r="E73" s="152"/>
      <c r="F73" s="152"/>
      <c r="G73" s="152"/>
      <c r="H73" s="152"/>
      <c r="I73" s="153"/>
      <c r="J73" s="154">
        <f>J516</f>
        <v>0</v>
      </c>
      <c r="K73" s="155"/>
    </row>
    <row r="74" spans="2:11" s="9" customFormat="1" ht="19.9" customHeight="1">
      <c r="B74" s="149"/>
      <c r="C74" s="150"/>
      <c r="D74" s="151" t="s">
        <v>495</v>
      </c>
      <c r="E74" s="152"/>
      <c r="F74" s="152"/>
      <c r="G74" s="152"/>
      <c r="H74" s="152"/>
      <c r="I74" s="153"/>
      <c r="J74" s="154">
        <f>J532</f>
        <v>0</v>
      </c>
      <c r="K74" s="155"/>
    </row>
    <row r="75" spans="2:11" s="9" customFormat="1" ht="19.9" customHeight="1">
      <c r="B75" s="149"/>
      <c r="C75" s="150"/>
      <c r="D75" s="151" t="s">
        <v>496</v>
      </c>
      <c r="E75" s="152"/>
      <c r="F75" s="152"/>
      <c r="G75" s="152"/>
      <c r="H75" s="152"/>
      <c r="I75" s="153"/>
      <c r="J75" s="154">
        <f>J551</f>
        <v>0</v>
      </c>
      <c r="K75" s="155"/>
    </row>
    <row r="76" spans="2:11" s="1" customFormat="1" ht="21.75" customHeight="1">
      <c r="B76" s="41"/>
      <c r="C76" s="42"/>
      <c r="D76" s="42"/>
      <c r="E76" s="42"/>
      <c r="F76" s="42"/>
      <c r="G76" s="42"/>
      <c r="H76" s="42"/>
      <c r="I76" s="113"/>
      <c r="J76" s="42"/>
      <c r="K76" s="45"/>
    </row>
    <row r="77" spans="2:11" s="1" customFormat="1" ht="6.95" customHeight="1">
      <c r="B77" s="56"/>
      <c r="C77" s="57"/>
      <c r="D77" s="57"/>
      <c r="E77" s="57"/>
      <c r="F77" s="57"/>
      <c r="G77" s="57"/>
      <c r="H77" s="57"/>
      <c r="I77" s="134"/>
      <c r="J77" s="57"/>
      <c r="K77" s="58"/>
    </row>
    <row r="81" spans="2:12" s="1" customFormat="1" ht="6.95" customHeight="1">
      <c r="B81" s="59"/>
      <c r="C81" s="60"/>
      <c r="D81" s="60"/>
      <c r="E81" s="60"/>
      <c r="F81" s="60"/>
      <c r="G81" s="60"/>
      <c r="H81" s="60"/>
      <c r="I81" s="135"/>
      <c r="J81" s="60"/>
      <c r="K81" s="60"/>
      <c r="L81" s="41"/>
    </row>
    <row r="82" spans="2:12" s="1" customFormat="1" ht="36.95" customHeight="1">
      <c r="B82" s="41"/>
      <c r="C82" s="61" t="s">
        <v>124</v>
      </c>
      <c r="I82" s="156"/>
      <c r="L82" s="41"/>
    </row>
    <row r="83" spans="2:12" s="1" customFormat="1" ht="6.95" customHeight="1">
      <c r="B83" s="41"/>
      <c r="I83" s="156"/>
      <c r="L83" s="41"/>
    </row>
    <row r="84" spans="2:12" s="1" customFormat="1" ht="14.45" customHeight="1">
      <c r="B84" s="41"/>
      <c r="C84" s="63" t="s">
        <v>19</v>
      </c>
      <c r="I84" s="156"/>
      <c r="L84" s="41"/>
    </row>
    <row r="85" spans="2:12" s="1" customFormat="1" ht="16.5" customHeight="1">
      <c r="B85" s="41"/>
      <c r="E85" s="357" t="str">
        <f>E7</f>
        <v>Gymnázium a OA Pelhřimov - Oprava dešťové kanalizace</v>
      </c>
      <c r="F85" s="358"/>
      <c r="G85" s="358"/>
      <c r="H85" s="358"/>
      <c r="I85" s="156"/>
      <c r="L85" s="41"/>
    </row>
    <row r="86" spans="2:12" ht="13.5">
      <c r="B86" s="28"/>
      <c r="C86" s="63" t="s">
        <v>113</v>
      </c>
      <c r="L86" s="28"/>
    </row>
    <row r="87" spans="2:12" s="1" customFormat="1" ht="16.5" customHeight="1">
      <c r="B87" s="41"/>
      <c r="E87" s="357" t="s">
        <v>487</v>
      </c>
      <c r="F87" s="359"/>
      <c r="G87" s="359"/>
      <c r="H87" s="359"/>
      <c r="I87" s="156"/>
      <c r="L87" s="41"/>
    </row>
    <row r="88" spans="2:12" s="1" customFormat="1" ht="14.45" customHeight="1">
      <c r="B88" s="41"/>
      <c r="C88" s="63" t="s">
        <v>115</v>
      </c>
      <c r="I88" s="156"/>
      <c r="L88" s="41"/>
    </row>
    <row r="89" spans="2:12" s="1" customFormat="1" ht="17.25" customHeight="1">
      <c r="B89" s="41"/>
      <c r="E89" s="345" t="str">
        <f>E11</f>
        <v>02-1 - Architektonicko-stavební řešení</v>
      </c>
      <c r="F89" s="359"/>
      <c r="G89" s="359"/>
      <c r="H89" s="359"/>
      <c r="I89" s="156"/>
      <c r="L89" s="41"/>
    </row>
    <row r="90" spans="2:12" s="1" customFormat="1" ht="6.95" customHeight="1">
      <c r="B90" s="41"/>
      <c r="I90" s="156"/>
      <c r="L90" s="41"/>
    </row>
    <row r="91" spans="2:12" s="1" customFormat="1" ht="18" customHeight="1">
      <c r="B91" s="41"/>
      <c r="C91" s="63" t="s">
        <v>24</v>
      </c>
      <c r="F91" s="157" t="str">
        <f>F14</f>
        <v>Pelhřimov</v>
      </c>
      <c r="I91" s="158" t="s">
        <v>26</v>
      </c>
      <c r="J91" s="67" t="str">
        <f>IF(J14="","",J14)</f>
        <v>22. 6. 2018</v>
      </c>
      <c r="L91" s="41"/>
    </row>
    <row r="92" spans="2:12" s="1" customFormat="1" ht="6.95" customHeight="1">
      <c r="B92" s="41"/>
      <c r="I92" s="156"/>
      <c r="L92" s="41"/>
    </row>
    <row r="93" spans="2:12" s="1" customFormat="1" ht="13.5">
      <c r="B93" s="41"/>
      <c r="C93" s="63" t="s">
        <v>28</v>
      </c>
      <c r="F93" s="157" t="str">
        <f>E17</f>
        <v>Kraj Vysočina</v>
      </c>
      <c r="I93" s="158" t="s">
        <v>36</v>
      </c>
      <c r="J93" s="157" t="str">
        <f>E23</f>
        <v>PROJEKT CENTRUM NOVA s.r.o.</v>
      </c>
      <c r="L93" s="41"/>
    </row>
    <row r="94" spans="2:12" s="1" customFormat="1" ht="14.45" customHeight="1">
      <c r="B94" s="41"/>
      <c r="C94" s="63" t="s">
        <v>34</v>
      </c>
      <c r="F94" s="157" t="str">
        <f>IF(E20="","",E20)</f>
        <v/>
      </c>
      <c r="I94" s="156"/>
      <c r="L94" s="41"/>
    </row>
    <row r="95" spans="2:12" s="1" customFormat="1" ht="10.35" customHeight="1">
      <c r="B95" s="41"/>
      <c r="I95" s="156"/>
      <c r="L95" s="41"/>
    </row>
    <row r="96" spans="2:20" s="10" customFormat="1" ht="29.25" customHeight="1">
      <c r="B96" s="159"/>
      <c r="C96" s="160" t="s">
        <v>125</v>
      </c>
      <c r="D96" s="161" t="s">
        <v>62</v>
      </c>
      <c r="E96" s="161" t="s">
        <v>58</v>
      </c>
      <c r="F96" s="161" t="s">
        <v>126</v>
      </c>
      <c r="G96" s="161" t="s">
        <v>127</v>
      </c>
      <c r="H96" s="161" t="s">
        <v>128</v>
      </c>
      <c r="I96" s="162" t="s">
        <v>129</v>
      </c>
      <c r="J96" s="161" t="s">
        <v>119</v>
      </c>
      <c r="K96" s="163" t="s">
        <v>130</v>
      </c>
      <c r="L96" s="159"/>
      <c r="M96" s="73" t="s">
        <v>131</v>
      </c>
      <c r="N96" s="74" t="s">
        <v>47</v>
      </c>
      <c r="O96" s="74" t="s">
        <v>132</v>
      </c>
      <c r="P96" s="74" t="s">
        <v>133</v>
      </c>
      <c r="Q96" s="74" t="s">
        <v>134</v>
      </c>
      <c r="R96" s="74" t="s">
        <v>135</v>
      </c>
      <c r="S96" s="74" t="s">
        <v>136</v>
      </c>
      <c r="T96" s="75" t="s">
        <v>137</v>
      </c>
    </row>
    <row r="97" spans="2:63" s="1" customFormat="1" ht="29.25" customHeight="1">
      <c r="B97" s="41"/>
      <c r="C97" s="77" t="s">
        <v>120</v>
      </c>
      <c r="I97" s="156"/>
      <c r="J97" s="164">
        <f>BK97</f>
        <v>0</v>
      </c>
      <c r="L97" s="41"/>
      <c r="M97" s="76"/>
      <c r="N97" s="68"/>
      <c r="O97" s="68"/>
      <c r="P97" s="165">
        <f>P98+P400</f>
        <v>0</v>
      </c>
      <c r="Q97" s="68"/>
      <c r="R97" s="165">
        <f>R98+R400</f>
        <v>8.665716300000001</v>
      </c>
      <c r="S97" s="68"/>
      <c r="T97" s="166">
        <f>T98+T400</f>
        <v>16.645772</v>
      </c>
      <c r="AT97" s="24" t="s">
        <v>76</v>
      </c>
      <c r="AU97" s="24" t="s">
        <v>121</v>
      </c>
      <c r="BK97" s="167">
        <f>BK98+BK400</f>
        <v>0</v>
      </c>
    </row>
    <row r="98" spans="2:63" s="11" customFormat="1" ht="37.35" customHeight="1">
      <c r="B98" s="168"/>
      <c r="D98" s="169" t="s">
        <v>76</v>
      </c>
      <c r="E98" s="170" t="s">
        <v>193</v>
      </c>
      <c r="F98" s="170" t="s">
        <v>194</v>
      </c>
      <c r="I98" s="171"/>
      <c r="J98" s="172">
        <f>BK98</f>
        <v>0</v>
      </c>
      <c r="L98" s="168"/>
      <c r="M98" s="173"/>
      <c r="N98" s="174"/>
      <c r="O98" s="174"/>
      <c r="P98" s="175">
        <f>P99+P114+P244+P386+P397</f>
        <v>0</v>
      </c>
      <c r="Q98" s="174"/>
      <c r="R98" s="175">
        <f>R99+R114+R244+R386+R397</f>
        <v>7.876296320000001</v>
      </c>
      <c r="S98" s="174"/>
      <c r="T98" s="176">
        <f>T99+T114+T244+T386+T397</f>
        <v>16.30951</v>
      </c>
      <c r="AR98" s="169" t="s">
        <v>83</v>
      </c>
      <c r="AT98" s="177" t="s">
        <v>76</v>
      </c>
      <c r="AU98" s="177" t="s">
        <v>77</v>
      </c>
      <c r="AY98" s="169" t="s">
        <v>141</v>
      </c>
      <c r="BK98" s="178">
        <f>BK99+BK114+BK244+BK386+BK397</f>
        <v>0</v>
      </c>
    </row>
    <row r="99" spans="2:63" s="11" customFormat="1" ht="19.9" customHeight="1">
      <c r="B99" s="168"/>
      <c r="D99" s="169" t="s">
        <v>76</v>
      </c>
      <c r="E99" s="179" t="s">
        <v>154</v>
      </c>
      <c r="F99" s="179" t="s">
        <v>249</v>
      </c>
      <c r="I99" s="171"/>
      <c r="J99" s="180">
        <f>BK99</f>
        <v>0</v>
      </c>
      <c r="L99" s="168"/>
      <c r="M99" s="173"/>
      <c r="N99" s="174"/>
      <c r="O99" s="174"/>
      <c r="P99" s="175">
        <f>SUM(P100:P113)</f>
        <v>0</v>
      </c>
      <c r="Q99" s="174"/>
      <c r="R99" s="175">
        <f>SUM(R100:R113)</f>
        <v>4.144409400000001</v>
      </c>
      <c r="S99" s="174"/>
      <c r="T99" s="176">
        <f>SUM(T100:T113)</f>
        <v>0</v>
      </c>
      <c r="AR99" s="169" t="s">
        <v>83</v>
      </c>
      <c r="AT99" s="177" t="s">
        <v>76</v>
      </c>
      <c r="AU99" s="177" t="s">
        <v>83</v>
      </c>
      <c r="AY99" s="169" t="s">
        <v>141</v>
      </c>
      <c r="BK99" s="178">
        <f>SUM(BK100:BK113)</f>
        <v>0</v>
      </c>
    </row>
    <row r="100" spans="2:65" s="1" customFormat="1" ht="25.5" customHeight="1">
      <c r="B100" s="181"/>
      <c r="C100" s="182" t="s">
        <v>83</v>
      </c>
      <c r="D100" s="182" t="s">
        <v>143</v>
      </c>
      <c r="E100" s="183" t="s">
        <v>497</v>
      </c>
      <c r="F100" s="184" t="s">
        <v>498</v>
      </c>
      <c r="G100" s="185" t="s">
        <v>253</v>
      </c>
      <c r="H100" s="186">
        <v>30.03</v>
      </c>
      <c r="I100" s="187"/>
      <c r="J100" s="188">
        <f>ROUND(I100*H100,2)</f>
        <v>0</v>
      </c>
      <c r="K100" s="184" t="s">
        <v>199</v>
      </c>
      <c r="L100" s="41"/>
      <c r="M100" s="189" t="s">
        <v>5</v>
      </c>
      <c r="N100" s="190" t="s">
        <v>48</v>
      </c>
      <c r="O100" s="42"/>
      <c r="P100" s="191">
        <f>O100*H100</f>
        <v>0</v>
      </c>
      <c r="Q100" s="191">
        <v>0.10891</v>
      </c>
      <c r="R100" s="191">
        <f>Q100*H100</f>
        <v>3.2705673</v>
      </c>
      <c r="S100" s="191">
        <v>0</v>
      </c>
      <c r="T100" s="192">
        <f>S100*H100</f>
        <v>0</v>
      </c>
      <c r="AR100" s="24" t="s">
        <v>140</v>
      </c>
      <c r="AT100" s="24" t="s">
        <v>143</v>
      </c>
      <c r="AU100" s="24" t="s">
        <v>85</v>
      </c>
      <c r="AY100" s="24" t="s">
        <v>141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24" t="s">
        <v>83</v>
      </c>
      <c r="BK100" s="193">
        <f>ROUND(I100*H100,2)</f>
        <v>0</v>
      </c>
      <c r="BL100" s="24" t="s">
        <v>140</v>
      </c>
      <c r="BM100" s="24" t="s">
        <v>499</v>
      </c>
    </row>
    <row r="101" spans="2:47" s="1" customFormat="1" ht="27">
      <c r="B101" s="41"/>
      <c r="D101" s="194" t="s">
        <v>148</v>
      </c>
      <c r="F101" s="195" t="s">
        <v>500</v>
      </c>
      <c r="I101" s="156"/>
      <c r="L101" s="41"/>
      <c r="M101" s="196"/>
      <c r="N101" s="42"/>
      <c r="O101" s="42"/>
      <c r="P101" s="42"/>
      <c r="Q101" s="42"/>
      <c r="R101" s="42"/>
      <c r="S101" s="42"/>
      <c r="T101" s="70"/>
      <c r="AT101" s="24" t="s">
        <v>148</v>
      </c>
      <c r="AU101" s="24" t="s">
        <v>85</v>
      </c>
    </row>
    <row r="102" spans="2:51" s="14" customFormat="1" ht="13.5">
      <c r="B102" s="216"/>
      <c r="D102" s="194" t="s">
        <v>202</v>
      </c>
      <c r="E102" s="217" t="s">
        <v>5</v>
      </c>
      <c r="F102" s="218" t="s">
        <v>501</v>
      </c>
      <c r="H102" s="217" t="s">
        <v>5</v>
      </c>
      <c r="I102" s="219"/>
      <c r="L102" s="216"/>
      <c r="M102" s="220"/>
      <c r="N102" s="221"/>
      <c r="O102" s="221"/>
      <c r="P102" s="221"/>
      <c r="Q102" s="221"/>
      <c r="R102" s="221"/>
      <c r="S102" s="221"/>
      <c r="T102" s="222"/>
      <c r="AT102" s="217" t="s">
        <v>202</v>
      </c>
      <c r="AU102" s="217" t="s">
        <v>85</v>
      </c>
      <c r="AV102" s="14" t="s">
        <v>83</v>
      </c>
      <c r="AW102" s="14" t="s">
        <v>40</v>
      </c>
      <c r="AX102" s="14" t="s">
        <v>77</v>
      </c>
      <c r="AY102" s="217" t="s">
        <v>141</v>
      </c>
    </row>
    <row r="103" spans="2:51" s="12" customFormat="1" ht="13.5">
      <c r="B103" s="200"/>
      <c r="D103" s="194" t="s">
        <v>202</v>
      </c>
      <c r="E103" s="201" t="s">
        <v>5</v>
      </c>
      <c r="F103" s="202" t="s">
        <v>502</v>
      </c>
      <c r="H103" s="203">
        <v>30.03</v>
      </c>
      <c r="I103" s="204"/>
      <c r="L103" s="200"/>
      <c r="M103" s="205"/>
      <c r="N103" s="206"/>
      <c r="O103" s="206"/>
      <c r="P103" s="206"/>
      <c r="Q103" s="206"/>
      <c r="R103" s="206"/>
      <c r="S103" s="206"/>
      <c r="T103" s="207"/>
      <c r="AT103" s="201" t="s">
        <v>202</v>
      </c>
      <c r="AU103" s="201" t="s">
        <v>85</v>
      </c>
      <c r="AV103" s="12" t="s">
        <v>85</v>
      </c>
      <c r="AW103" s="12" t="s">
        <v>40</v>
      </c>
      <c r="AX103" s="12" t="s">
        <v>77</v>
      </c>
      <c r="AY103" s="201" t="s">
        <v>141</v>
      </c>
    </row>
    <row r="104" spans="2:51" s="13" customFormat="1" ht="13.5">
      <c r="B104" s="208"/>
      <c r="D104" s="194" t="s">
        <v>202</v>
      </c>
      <c r="E104" s="209" t="s">
        <v>5</v>
      </c>
      <c r="F104" s="210" t="s">
        <v>204</v>
      </c>
      <c r="H104" s="211">
        <v>30.03</v>
      </c>
      <c r="I104" s="212"/>
      <c r="L104" s="208"/>
      <c r="M104" s="213"/>
      <c r="N104" s="214"/>
      <c r="O104" s="214"/>
      <c r="P104" s="214"/>
      <c r="Q104" s="214"/>
      <c r="R104" s="214"/>
      <c r="S104" s="214"/>
      <c r="T104" s="215"/>
      <c r="AT104" s="209" t="s">
        <v>202</v>
      </c>
      <c r="AU104" s="209" t="s">
        <v>85</v>
      </c>
      <c r="AV104" s="13" t="s">
        <v>140</v>
      </c>
      <c r="AW104" s="13" t="s">
        <v>40</v>
      </c>
      <c r="AX104" s="13" t="s">
        <v>83</v>
      </c>
      <c r="AY104" s="209" t="s">
        <v>141</v>
      </c>
    </row>
    <row r="105" spans="2:65" s="1" customFormat="1" ht="16.5" customHeight="1">
      <c r="B105" s="181"/>
      <c r="C105" s="182" t="s">
        <v>85</v>
      </c>
      <c r="D105" s="182" t="s">
        <v>143</v>
      </c>
      <c r="E105" s="183" t="s">
        <v>503</v>
      </c>
      <c r="F105" s="184" t="s">
        <v>504</v>
      </c>
      <c r="G105" s="185" t="s">
        <v>253</v>
      </c>
      <c r="H105" s="186">
        <v>3.27</v>
      </c>
      <c r="I105" s="187"/>
      <c r="J105" s="188">
        <f>ROUND(I105*H105,2)</f>
        <v>0</v>
      </c>
      <c r="K105" s="184" t="s">
        <v>199</v>
      </c>
      <c r="L105" s="41"/>
      <c r="M105" s="189" t="s">
        <v>5</v>
      </c>
      <c r="N105" s="190" t="s">
        <v>48</v>
      </c>
      <c r="O105" s="42"/>
      <c r="P105" s="191">
        <f>O105*H105</f>
        <v>0</v>
      </c>
      <c r="Q105" s="191">
        <v>0.26723</v>
      </c>
      <c r="R105" s="191">
        <f>Q105*H105</f>
        <v>0.8738421000000001</v>
      </c>
      <c r="S105" s="191">
        <v>0</v>
      </c>
      <c r="T105" s="192">
        <f>S105*H105</f>
        <v>0</v>
      </c>
      <c r="AR105" s="24" t="s">
        <v>140</v>
      </c>
      <c r="AT105" s="24" t="s">
        <v>143</v>
      </c>
      <c r="AU105" s="24" t="s">
        <v>85</v>
      </c>
      <c r="AY105" s="24" t="s">
        <v>141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24" t="s">
        <v>83</v>
      </c>
      <c r="BK105" s="193">
        <f>ROUND(I105*H105,2)</f>
        <v>0</v>
      </c>
      <c r="BL105" s="24" t="s">
        <v>140</v>
      </c>
      <c r="BM105" s="24" t="s">
        <v>505</v>
      </c>
    </row>
    <row r="106" spans="2:47" s="1" customFormat="1" ht="27">
      <c r="B106" s="41"/>
      <c r="D106" s="194" t="s">
        <v>148</v>
      </c>
      <c r="F106" s="195" t="s">
        <v>506</v>
      </c>
      <c r="I106" s="156"/>
      <c r="L106" s="41"/>
      <c r="M106" s="196"/>
      <c r="N106" s="42"/>
      <c r="O106" s="42"/>
      <c r="P106" s="42"/>
      <c r="Q106" s="42"/>
      <c r="R106" s="42"/>
      <c r="S106" s="42"/>
      <c r="T106" s="70"/>
      <c r="AT106" s="24" t="s">
        <v>148</v>
      </c>
      <c r="AU106" s="24" t="s">
        <v>85</v>
      </c>
    </row>
    <row r="107" spans="2:51" s="14" customFormat="1" ht="13.5">
      <c r="B107" s="216"/>
      <c r="D107" s="194" t="s">
        <v>202</v>
      </c>
      <c r="E107" s="217" t="s">
        <v>5</v>
      </c>
      <c r="F107" s="218" t="s">
        <v>507</v>
      </c>
      <c r="H107" s="217" t="s">
        <v>5</v>
      </c>
      <c r="I107" s="219"/>
      <c r="L107" s="216"/>
      <c r="M107" s="220"/>
      <c r="N107" s="221"/>
      <c r="O107" s="221"/>
      <c r="P107" s="221"/>
      <c r="Q107" s="221"/>
      <c r="R107" s="221"/>
      <c r="S107" s="221"/>
      <c r="T107" s="222"/>
      <c r="AT107" s="217" t="s">
        <v>202</v>
      </c>
      <c r="AU107" s="217" t="s">
        <v>85</v>
      </c>
      <c r="AV107" s="14" t="s">
        <v>83</v>
      </c>
      <c r="AW107" s="14" t="s">
        <v>40</v>
      </c>
      <c r="AX107" s="14" t="s">
        <v>77</v>
      </c>
      <c r="AY107" s="217" t="s">
        <v>141</v>
      </c>
    </row>
    <row r="108" spans="2:51" s="12" customFormat="1" ht="13.5">
      <c r="B108" s="200"/>
      <c r="D108" s="194" t="s">
        <v>202</v>
      </c>
      <c r="E108" s="201" t="s">
        <v>5</v>
      </c>
      <c r="F108" s="202" t="s">
        <v>508</v>
      </c>
      <c r="H108" s="203">
        <v>3.27</v>
      </c>
      <c r="I108" s="204"/>
      <c r="L108" s="200"/>
      <c r="M108" s="205"/>
      <c r="N108" s="206"/>
      <c r="O108" s="206"/>
      <c r="P108" s="206"/>
      <c r="Q108" s="206"/>
      <c r="R108" s="206"/>
      <c r="S108" s="206"/>
      <c r="T108" s="207"/>
      <c r="AT108" s="201" t="s">
        <v>202</v>
      </c>
      <c r="AU108" s="201" t="s">
        <v>85</v>
      </c>
      <c r="AV108" s="12" t="s">
        <v>85</v>
      </c>
      <c r="AW108" s="12" t="s">
        <v>40</v>
      </c>
      <c r="AX108" s="12" t="s">
        <v>77</v>
      </c>
      <c r="AY108" s="201" t="s">
        <v>141</v>
      </c>
    </row>
    <row r="109" spans="2:51" s="13" customFormat="1" ht="13.5">
      <c r="B109" s="208"/>
      <c r="D109" s="194" t="s">
        <v>202</v>
      </c>
      <c r="E109" s="209" t="s">
        <v>5</v>
      </c>
      <c r="F109" s="210" t="s">
        <v>204</v>
      </c>
      <c r="H109" s="211">
        <v>3.27</v>
      </c>
      <c r="I109" s="212"/>
      <c r="L109" s="208"/>
      <c r="M109" s="213"/>
      <c r="N109" s="214"/>
      <c r="O109" s="214"/>
      <c r="P109" s="214"/>
      <c r="Q109" s="214"/>
      <c r="R109" s="214"/>
      <c r="S109" s="214"/>
      <c r="T109" s="215"/>
      <c r="AT109" s="209" t="s">
        <v>202</v>
      </c>
      <c r="AU109" s="209" t="s">
        <v>85</v>
      </c>
      <c r="AV109" s="13" t="s">
        <v>140</v>
      </c>
      <c r="AW109" s="13" t="s">
        <v>40</v>
      </c>
      <c r="AX109" s="13" t="s">
        <v>83</v>
      </c>
      <c r="AY109" s="209" t="s">
        <v>141</v>
      </c>
    </row>
    <row r="110" spans="2:65" s="1" customFormat="1" ht="16.5" customHeight="1">
      <c r="B110" s="181"/>
      <c r="C110" s="182" t="s">
        <v>154</v>
      </c>
      <c r="D110" s="182" t="s">
        <v>143</v>
      </c>
      <c r="E110" s="183" t="s">
        <v>264</v>
      </c>
      <c r="F110" s="184" t="s">
        <v>265</v>
      </c>
      <c r="G110" s="185" t="s">
        <v>266</v>
      </c>
      <c r="H110" s="186">
        <v>50</v>
      </c>
      <c r="I110" s="187"/>
      <c r="J110" s="188">
        <f>ROUND(I110*H110,2)</f>
        <v>0</v>
      </c>
      <c r="K110" s="184" t="s">
        <v>199</v>
      </c>
      <c r="L110" s="41"/>
      <c r="M110" s="189" t="s">
        <v>5</v>
      </c>
      <c r="N110" s="190" t="s">
        <v>48</v>
      </c>
      <c r="O110" s="42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24" t="s">
        <v>140</v>
      </c>
      <c r="AT110" s="24" t="s">
        <v>143</v>
      </c>
      <c r="AU110" s="24" t="s">
        <v>85</v>
      </c>
      <c r="AY110" s="24" t="s">
        <v>141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24" t="s">
        <v>83</v>
      </c>
      <c r="BK110" s="193">
        <f>ROUND(I110*H110,2)</f>
        <v>0</v>
      </c>
      <c r="BL110" s="24" t="s">
        <v>140</v>
      </c>
      <c r="BM110" s="24" t="s">
        <v>509</v>
      </c>
    </row>
    <row r="111" spans="2:47" s="1" customFormat="1" ht="13.5">
      <c r="B111" s="41"/>
      <c r="D111" s="194" t="s">
        <v>148</v>
      </c>
      <c r="F111" s="195" t="s">
        <v>268</v>
      </c>
      <c r="I111" s="156"/>
      <c r="L111" s="41"/>
      <c r="M111" s="196"/>
      <c r="N111" s="42"/>
      <c r="O111" s="42"/>
      <c r="P111" s="42"/>
      <c r="Q111" s="42"/>
      <c r="R111" s="42"/>
      <c r="S111" s="42"/>
      <c r="T111" s="70"/>
      <c r="AT111" s="24" t="s">
        <v>148</v>
      </c>
      <c r="AU111" s="24" t="s">
        <v>85</v>
      </c>
    </row>
    <row r="112" spans="2:65" s="1" customFormat="1" ht="16.5" customHeight="1">
      <c r="B112" s="181"/>
      <c r="C112" s="182" t="s">
        <v>140</v>
      </c>
      <c r="D112" s="182" t="s">
        <v>143</v>
      </c>
      <c r="E112" s="183" t="s">
        <v>270</v>
      </c>
      <c r="F112" s="184" t="s">
        <v>271</v>
      </c>
      <c r="G112" s="185" t="s">
        <v>266</v>
      </c>
      <c r="H112" s="186">
        <v>50</v>
      </c>
      <c r="I112" s="187"/>
      <c r="J112" s="188">
        <f>ROUND(I112*H112,2)</f>
        <v>0</v>
      </c>
      <c r="K112" s="184" t="s">
        <v>199</v>
      </c>
      <c r="L112" s="41"/>
      <c r="M112" s="189" t="s">
        <v>5</v>
      </c>
      <c r="N112" s="190" t="s">
        <v>48</v>
      </c>
      <c r="O112" s="42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AR112" s="24" t="s">
        <v>140</v>
      </c>
      <c r="AT112" s="24" t="s">
        <v>143</v>
      </c>
      <c r="AU112" s="24" t="s">
        <v>85</v>
      </c>
      <c r="AY112" s="24" t="s">
        <v>141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24" t="s">
        <v>83</v>
      </c>
      <c r="BK112" s="193">
        <f>ROUND(I112*H112,2)</f>
        <v>0</v>
      </c>
      <c r="BL112" s="24" t="s">
        <v>140</v>
      </c>
      <c r="BM112" s="24" t="s">
        <v>510</v>
      </c>
    </row>
    <row r="113" spans="2:47" s="1" customFormat="1" ht="13.5">
      <c r="B113" s="41"/>
      <c r="D113" s="194" t="s">
        <v>148</v>
      </c>
      <c r="F113" s="195" t="s">
        <v>273</v>
      </c>
      <c r="I113" s="156"/>
      <c r="L113" s="41"/>
      <c r="M113" s="196"/>
      <c r="N113" s="42"/>
      <c r="O113" s="42"/>
      <c r="P113" s="42"/>
      <c r="Q113" s="42"/>
      <c r="R113" s="42"/>
      <c r="S113" s="42"/>
      <c r="T113" s="70"/>
      <c r="AT113" s="24" t="s">
        <v>148</v>
      </c>
      <c r="AU113" s="24" t="s">
        <v>85</v>
      </c>
    </row>
    <row r="114" spans="2:63" s="11" customFormat="1" ht="29.85" customHeight="1">
      <c r="B114" s="168"/>
      <c r="D114" s="169" t="s">
        <v>76</v>
      </c>
      <c r="E114" s="179" t="s">
        <v>173</v>
      </c>
      <c r="F114" s="179" t="s">
        <v>275</v>
      </c>
      <c r="I114" s="171"/>
      <c r="J114" s="180">
        <f>BK114</f>
        <v>0</v>
      </c>
      <c r="L114" s="168"/>
      <c r="M114" s="173"/>
      <c r="N114" s="174"/>
      <c r="O114" s="174"/>
      <c r="P114" s="175">
        <f>SUM(P115:P243)</f>
        <v>0</v>
      </c>
      <c r="Q114" s="174"/>
      <c r="R114" s="175">
        <f>SUM(R115:R243)</f>
        <v>3.70143692</v>
      </c>
      <c r="S114" s="174"/>
      <c r="T114" s="176">
        <f>SUM(T115:T243)</f>
        <v>0</v>
      </c>
      <c r="AR114" s="169" t="s">
        <v>83</v>
      </c>
      <c r="AT114" s="177" t="s">
        <v>76</v>
      </c>
      <c r="AU114" s="177" t="s">
        <v>83</v>
      </c>
      <c r="AY114" s="169" t="s">
        <v>141</v>
      </c>
      <c r="BK114" s="178">
        <f>SUM(BK115:BK243)</f>
        <v>0</v>
      </c>
    </row>
    <row r="115" spans="2:65" s="1" customFormat="1" ht="16.5" customHeight="1">
      <c r="B115" s="181"/>
      <c r="C115" s="182" t="s">
        <v>163</v>
      </c>
      <c r="D115" s="182" t="s">
        <v>143</v>
      </c>
      <c r="E115" s="183" t="s">
        <v>511</v>
      </c>
      <c r="F115" s="184" t="s">
        <v>512</v>
      </c>
      <c r="G115" s="185" t="s">
        <v>253</v>
      </c>
      <c r="H115" s="186">
        <v>6.54</v>
      </c>
      <c r="I115" s="187"/>
      <c r="J115" s="188">
        <f>ROUND(I115*H115,2)</f>
        <v>0</v>
      </c>
      <c r="K115" s="184" t="s">
        <v>199</v>
      </c>
      <c r="L115" s="41"/>
      <c r="M115" s="189" t="s">
        <v>5</v>
      </c>
      <c r="N115" s="190" t="s">
        <v>48</v>
      </c>
      <c r="O115" s="42"/>
      <c r="P115" s="191">
        <f>O115*H115</f>
        <v>0</v>
      </c>
      <c r="Q115" s="191">
        <v>0.03273</v>
      </c>
      <c r="R115" s="191">
        <f>Q115*H115</f>
        <v>0.21405420000000003</v>
      </c>
      <c r="S115" s="191">
        <v>0</v>
      </c>
      <c r="T115" s="192">
        <f>S115*H115</f>
        <v>0</v>
      </c>
      <c r="AR115" s="24" t="s">
        <v>140</v>
      </c>
      <c r="AT115" s="24" t="s">
        <v>143</v>
      </c>
      <c r="AU115" s="24" t="s">
        <v>85</v>
      </c>
      <c r="AY115" s="24" t="s">
        <v>141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24" t="s">
        <v>83</v>
      </c>
      <c r="BK115" s="193">
        <f>ROUND(I115*H115,2)</f>
        <v>0</v>
      </c>
      <c r="BL115" s="24" t="s">
        <v>140</v>
      </c>
      <c r="BM115" s="24" t="s">
        <v>513</v>
      </c>
    </row>
    <row r="116" spans="2:47" s="1" customFormat="1" ht="13.5">
      <c r="B116" s="41"/>
      <c r="D116" s="194" t="s">
        <v>148</v>
      </c>
      <c r="F116" s="195" t="s">
        <v>514</v>
      </c>
      <c r="I116" s="156"/>
      <c r="L116" s="41"/>
      <c r="M116" s="196"/>
      <c r="N116" s="42"/>
      <c r="O116" s="42"/>
      <c r="P116" s="42"/>
      <c r="Q116" s="42"/>
      <c r="R116" s="42"/>
      <c r="S116" s="42"/>
      <c r="T116" s="70"/>
      <c r="AT116" s="24" t="s">
        <v>148</v>
      </c>
      <c r="AU116" s="24" t="s">
        <v>85</v>
      </c>
    </row>
    <row r="117" spans="2:51" s="14" customFormat="1" ht="13.5">
      <c r="B117" s="216"/>
      <c r="D117" s="194" t="s">
        <v>202</v>
      </c>
      <c r="E117" s="217" t="s">
        <v>5</v>
      </c>
      <c r="F117" s="218" t="s">
        <v>515</v>
      </c>
      <c r="H117" s="217" t="s">
        <v>5</v>
      </c>
      <c r="I117" s="219"/>
      <c r="L117" s="216"/>
      <c r="M117" s="220"/>
      <c r="N117" s="221"/>
      <c r="O117" s="221"/>
      <c r="P117" s="221"/>
      <c r="Q117" s="221"/>
      <c r="R117" s="221"/>
      <c r="S117" s="221"/>
      <c r="T117" s="222"/>
      <c r="AT117" s="217" t="s">
        <v>202</v>
      </c>
      <c r="AU117" s="217" t="s">
        <v>85</v>
      </c>
      <c r="AV117" s="14" t="s">
        <v>83</v>
      </c>
      <c r="AW117" s="14" t="s">
        <v>40</v>
      </c>
      <c r="AX117" s="14" t="s">
        <v>77</v>
      </c>
      <c r="AY117" s="217" t="s">
        <v>141</v>
      </c>
    </row>
    <row r="118" spans="2:51" s="12" customFormat="1" ht="13.5">
      <c r="B118" s="200"/>
      <c r="D118" s="194" t="s">
        <v>202</v>
      </c>
      <c r="E118" s="201" t="s">
        <v>5</v>
      </c>
      <c r="F118" s="202" t="s">
        <v>516</v>
      </c>
      <c r="H118" s="203">
        <v>6.54</v>
      </c>
      <c r="I118" s="204"/>
      <c r="L118" s="200"/>
      <c r="M118" s="205"/>
      <c r="N118" s="206"/>
      <c r="O118" s="206"/>
      <c r="P118" s="206"/>
      <c r="Q118" s="206"/>
      <c r="R118" s="206"/>
      <c r="S118" s="206"/>
      <c r="T118" s="207"/>
      <c r="AT118" s="201" t="s">
        <v>202</v>
      </c>
      <c r="AU118" s="201" t="s">
        <v>85</v>
      </c>
      <c r="AV118" s="12" t="s">
        <v>85</v>
      </c>
      <c r="AW118" s="12" t="s">
        <v>40</v>
      </c>
      <c r="AX118" s="12" t="s">
        <v>77</v>
      </c>
      <c r="AY118" s="201" t="s">
        <v>141</v>
      </c>
    </row>
    <row r="119" spans="2:51" s="13" customFormat="1" ht="13.5">
      <c r="B119" s="208"/>
      <c r="D119" s="194" t="s">
        <v>202</v>
      </c>
      <c r="E119" s="209" t="s">
        <v>5</v>
      </c>
      <c r="F119" s="210" t="s">
        <v>204</v>
      </c>
      <c r="H119" s="211">
        <v>6.54</v>
      </c>
      <c r="I119" s="212"/>
      <c r="L119" s="208"/>
      <c r="M119" s="213"/>
      <c r="N119" s="214"/>
      <c r="O119" s="214"/>
      <c r="P119" s="214"/>
      <c r="Q119" s="214"/>
      <c r="R119" s="214"/>
      <c r="S119" s="214"/>
      <c r="T119" s="215"/>
      <c r="AT119" s="209" t="s">
        <v>202</v>
      </c>
      <c r="AU119" s="209" t="s">
        <v>85</v>
      </c>
      <c r="AV119" s="13" t="s">
        <v>140</v>
      </c>
      <c r="AW119" s="13" t="s">
        <v>40</v>
      </c>
      <c r="AX119" s="13" t="s">
        <v>83</v>
      </c>
      <c r="AY119" s="209" t="s">
        <v>141</v>
      </c>
    </row>
    <row r="120" spans="2:65" s="1" customFormat="1" ht="16.5" customHeight="1">
      <c r="B120" s="181"/>
      <c r="C120" s="182" t="s">
        <v>173</v>
      </c>
      <c r="D120" s="182" t="s">
        <v>143</v>
      </c>
      <c r="E120" s="183" t="s">
        <v>517</v>
      </c>
      <c r="F120" s="184" t="s">
        <v>518</v>
      </c>
      <c r="G120" s="185" t="s">
        <v>291</v>
      </c>
      <c r="H120" s="186">
        <v>9</v>
      </c>
      <c r="I120" s="187"/>
      <c r="J120" s="188">
        <f>ROUND(I120*H120,2)</f>
        <v>0</v>
      </c>
      <c r="K120" s="184" t="s">
        <v>199</v>
      </c>
      <c r="L120" s="41"/>
      <c r="M120" s="189" t="s">
        <v>5</v>
      </c>
      <c r="N120" s="190" t="s">
        <v>48</v>
      </c>
      <c r="O120" s="42"/>
      <c r="P120" s="191">
        <f>O120*H120</f>
        <v>0</v>
      </c>
      <c r="Q120" s="191">
        <v>0.0415</v>
      </c>
      <c r="R120" s="191">
        <f>Q120*H120</f>
        <v>0.3735</v>
      </c>
      <c r="S120" s="191">
        <v>0</v>
      </c>
      <c r="T120" s="192">
        <f>S120*H120</f>
        <v>0</v>
      </c>
      <c r="AR120" s="24" t="s">
        <v>140</v>
      </c>
      <c r="AT120" s="24" t="s">
        <v>143</v>
      </c>
      <c r="AU120" s="24" t="s">
        <v>85</v>
      </c>
      <c r="AY120" s="24" t="s">
        <v>141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24" t="s">
        <v>83</v>
      </c>
      <c r="BK120" s="193">
        <f>ROUND(I120*H120,2)</f>
        <v>0</v>
      </c>
      <c r="BL120" s="24" t="s">
        <v>140</v>
      </c>
      <c r="BM120" s="24" t="s">
        <v>519</v>
      </c>
    </row>
    <row r="121" spans="2:47" s="1" customFormat="1" ht="27">
      <c r="B121" s="41"/>
      <c r="D121" s="194" t="s">
        <v>148</v>
      </c>
      <c r="F121" s="195" t="s">
        <v>520</v>
      </c>
      <c r="I121" s="156"/>
      <c r="L121" s="41"/>
      <c r="M121" s="196"/>
      <c r="N121" s="42"/>
      <c r="O121" s="42"/>
      <c r="P121" s="42"/>
      <c r="Q121" s="42"/>
      <c r="R121" s="42"/>
      <c r="S121" s="42"/>
      <c r="T121" s="70"/>
      <c r="AT121" s="24" t="s">
        <v>148</v>
      </c>
      <c r="AU121" s="24" t="s">
        <v>85</v>
      </c>
    </row>
    <row r="122" spans="2:51" s="14" customFormat="1" ht="13.5">
      <c r="B122" s="216"/>
      <c r="D122" s="194" t="s">
        <v>202</v>
      </c>
      <c r="E122" s="217" t="s">
        <v>5</v>
      </c>
      <c r="F122" s="218" t="s">
        <v>521</v>
      </c>
      <c r="H122" s="217" t="s">
        <v>5</v>
      </c>
      <c r="I122" s="219"/>
      <c r="L122" s="216"/>
      <c r="M122" s="220"/>
      <c r="N122" s="221"/>
      <c r="O122" s="221"/>
      <c r="P122" s="221"/>
      <c r="Q122" s="221"/>
      <c r="R122" s="221"/>
      <c r="S122" s="221"/>
      <c r="T122" s="222"/>
      <c r="AT122" s="217" t="s">
        <v>202</v>
      </c>
      <c r="AU122" s="217" t="s">
        <v>85</v>
      </c>
      <c r="AV122" s="14" t="s">
        <v>83</v>
      </c>
      <c r="AW122" s="14" t="s">
        <v>40</v>
      </c>
      <c r="AX122" s="14" t="s">
        <v>77</v>
      </c>
      <c r="AY122" s="217" t="s">
        <v>141</v>
      </c>
    </row>
    <row r="123" spans="2:51" s="12" customFormat="1" ht="13.5">
      <c r="B123" s="200"/>
      <c r="D123" s="194" t="s">
        <v>202</v>
      </c>
      <c r="E123" s="201" t="s">
        <v>5</v>
      </c>
      <c r="F123" s="202" t="s">
        <v>83</v>
      </c>
      <c r="H123" s="203">
        <v>1</v>
      </c>
      <c r="I123" s="204"/>
      <c r="L123" s="200"/>
      <c r="M123" s="205"/>
      <c r="N123" s="206"/>
      <c r="O123" s="206"/>
      <c r="P123" s="206"/>
      <c r="Q123" s="206"/>
      <c r="R123" s="206"/>
      <c r="S123" s="206"/>
      <c r="T123" s="207"/>
      <c r="AT123" s="201" t="s">
        <v>202</v>
      </c>
      <c r="AU123" s="201" t="s">
        <v>85</v>
      </c>
      <c r="AV123" s="12" t="s">
        <v>85</v>
      </c>
      <c r="AW123" s="12" t="s">
        <v>40</v>
      </c>
      <c r="AX123" s="12" t="s">
        <v>77</v>
      </c>
      <c r="AY123" s="201" t="s">
        <v>141</v>
      </c>
    </row>
    <row r="124" spans="2:51" s="12" customFormat="1" ht="13.5">
      <c r="B124" s="200"/>
      <c r="D124" s="194" t="s">
        <v>202</v>
      </c>
      <c r="E124" s="201" t="s">
        <v>5</v>
      </c>
      <c r="F124" s="202" t="s">
        <v>5</v>
      </c>
      <c r="H124" s="203">
        <v>0</v>
      </c>
      <c r="I124" s="204"/>
      <c r="L124" s="200"/>
      <c r="M124" s="205"/>
      <c r="N124" s="206"/>
      <c r="O124" s="206"/>
      <c r="P124" s="206"/>
      <c r="Q124" s="206"/>
      <c r="R124" s="206"/>
      <c r="S124" s="206"/>
      <c r="T124" s="207"/>
      <c r="AT124" s="201" t="s">
        <v>202</v>
      </c>
      <c r="AU124" s="201" t="s">
        <v>85</v>
      </c>
      <c r="AV124" s="12" t="s">
        <v>85</v>
      </c>
      <c r="AW124" s="12" t="s">
        <v>40</v>
      </c>
      <c r="AX124" s="12" t="s">
        <v>77</v>
      </c>
      <c r="AY124" s="201" t="s">
        <v>141</v>
      </c>
    </row>
    <row r="125" spans="2:51" s="14" customFormat="1" ht="13.5">
      <c r="B125" s="216"/>
      <c r="D125" s="194" t="s">
        <v>202</v>
      </c>
      <c r="E125" s="217" t="s">
        <v>5</v>
      </c>
      <c r="F125" s="218" t="s">
        <v>522</v>
      </c>
      <c r="H125" s="217" t="s">
        <v>5</v>
      </c>
      <c r="I125" s="219"/>
      <c r="L125" s="216"/>
      <c r="M125" s="220"/>
      <c r="N125" s="221"/>
      <c r="O125" s="221"/>
      <c r="P125" s="221"/>
      <c r="Q125" s="221"/>
      <c r="R125" s="221"/>
      <c r="S125" s="221"/>
      <c r="T125" s="222"/>
      <c r="AT125" s="217" t="s">
        <v>202</v>
      </c>
      <c r="AU125" s="217" t="s">
        <v>85</v>
      </c>
      <c r="AV125" s="14" t="s">
        <v>83</v>
      </c>
      <c r="AW125" s="14" t="s">
        <v>40</v>
      </c>
      <c r="AX125" s="14" t="s">
        <v>77</v>
      </c>
      <c r="AY125" s="217" t="s">
        <v>141</v>
      </c>
    </row>
    <row r="126" spans="2:51" s="12" customFormat="1" ht="13.5">
      <c r="B126" s="200"/>
      <c r="D126" s="194" t="s">
        <v>202</v>
      </c>
      <c r="E126" s="201" t="s">
        <v>5</v>
      </c>
      <c r="F126" s="202" t="s">
        <v>85</v>
      </c>
      <c r="H126" s="203">
        <v>2</v>
      </c>
      <c r="I126" s="204"/>
      <c r="L126" s="200"/>
      <c r="M126" s="205"/>
      <c r="N126" s="206"/>
      <c r="O126" s="206"/>
      <c r="P126" s="206"/>
      <c r="Q126" s="206"/>
      <c r="R126" s="206"/>
      <c r="S126" s="206"/>
      <c r="T126" s="207"/>
      <c r="AT126" s="201" t="s">
        <v>202</v>
      </c>
      <c r="AU126" s="201" t="s">
        <v>85</v>
      </c>
      <c r="AV126" s="12" t="s">
        <v>85</v>
      </c>
      <c r="AW126" s="12" t="s">
        <v>40</v>
      </c>
      <c r="AX126" s="12" t="s">
        <v>77</v>
      </c>
      <c r="AY126" s="201" t="s">
        <v>141</v>
      </c>
    </row>
    <row r="127" spans="2:51" s="14" customFormat="1" ht="13.5">
      <c r="B127" s="216"/>
      <c r="D127" s="194" t="s">
        <v>202</v>
      </c>
      <c r="E127" s="217" t="s">
        <v>5</v>
      </c>
      <c r="F127" s="218" t="s">
        <v>523</v>
      </c>
      <c r="H127" s="217" t="s">
        <v>5</v>
      </c>
      <c r="I127" s="219"/>
      <c r="L127" s="216"/>
      <c r="M127" s="220"/>
      <c r="N127" s="221"/>
      <c r="O127" s="221"/>
      <c r="P127" s="221"/>
      <c r="Q127" s="221"/>
      <c r="R127" s="221"/>
      <c r="S127" s="221"/>
      <c r="T127" s="222"/>
      <c r="AT127" s="217" t="s">
        <v>202</v>
      </c>
      <c r="AU127" s="217" t="s">
        <v>85</v>
      </c>
      <c r="AV127" s="14" t="s">
        <v>83</v>
      </c>
      <c r="AW127" s="14" t="s">
        <v>40</v>
      </c>
      <c r="AX127" s="14" t="s">
        <v>77</v>
      </c>
      <c r="AY127" s="217" t="s">
        <v>141</v>
      </c>
    </row>
    <row r="128" spans="2:51" s="12" customFormat="1" ht="13.5">
      <c r="B128" s="200"/>
      <c r="D128" s="194" t="s">
        <v>202</v>
      </c>
      <c r="E128" s="201" t="s">
        <v>5</v>
      </c>
      <c r="F128" s="202" t="s">
        <v>83</v>
      </c>
      <c r="H128" s="203">
        <v>1</v>
      </c>
      <c r="I128" s="204"/>
      <c r="L128" s="200"/>
      <c r="M128" s="205"/>
      <c r="N128" s="206"/>
      <c r="O128" s="206"/>
      <c r="P128" s="206"/>
      <c r="Q128" s="206"/>
      <c r="R128" s="206"/>
      <c r="S128" s="206"/>
      <c r="T128" s="207"/>
      <c r="AT128" s="201" t="s">
        <v>202</v>
      </c>
      <c r="AU128" s="201" t="s">
        <v>85</v>
      </c>
      <c r="AV128" s="12" t="s">
        <v>85</v>
      </c>
      <c r="AW128" s="12" t="s">
        <v>40</v>
      </c>
      <c r="AX128" s="12" t="s">
        <v>77</v>
      </c>
      <c r="AY128" s="201" t="s">
        <v>141</v>
      </c>
    </row>
    <row r="129" spans="2:51" s="12" customFormat="1" ht="13.5">
      <c r="B129" s="200"/>
      <c r="D129" s="194" t="s">
        <v>202</v>
      </c>
      <c r="E129" s="201" t="s">
        <v>5</v>
      </c>
      <c r="F129" s="202" t="s">
        <v>5</v>
      </c>
      <c r="H129" s="203">
        <v>0</v>
      </c>
      <c r="I129" s="204"/>
      <c r="L129" s="200"/>
      <c r="M129" s="205"/>
      <c r="N129" s="206"/>
      <c r="O129" s="206"/>
      <c r="P129" s="206"/>
      <c r="Q129" s="206"/>
      <c r="R129" s="206"/>
      <c r="S129" s="206"/>
      <c r="T129" s="207"/>
      <c r="AT129" s="201" t="s">
        <v>202</v>
      </c>
      <c r="AU129" s="201" t="s">
        <v>85</v>
      </c>
      <c r="AV129" s="12" t="s">
        <v>85</v>
      </c>
      <c r="AW129" s="12" t="s">
        <v>40</v>
      </c>
      <c r="AX129" s="12" t="s">
        <v>77</v>
      </c>
      <c r="AY129" s="201" t="s">
        <v>141</v>
      </c>
    </row>
    <row r="130" spans="2:51" s="14" customFormat="1" ht="13.5">
      <c r="B130" s="216"/>
      <c r="D130" s="194" t="s">
        <v>202</v>
      </c>
      <c r="E130" s="217" t="s">
        <v>5</v>
      </c>
      <c r="F130" s="218" t="s">
        <v>524</v>
      </c>
      <c r="H130" s="217" t="s">
        <v>5</v>
      </c>
      <c r="I130" s="219"/>
      <c r="L130" s="216"/>
      <c r="M130" s="220"/>
      <c r="N130" s="221"/>
      <c r="O130" s="221"/>
      <c r="P130" s="221"/>
      <c r="Q130" s="221"/>
      <c r="R130" s="221"/>
      <c r="S130" s="221"/>
      <c r="T130" s="222"/>
      <c r="AT130" s="217" t="s">
        <v>202</v>
      </c>
      <c r="AU130" s="217" t="s">
        <v>85</v>
      </c>
      <c r="AV130" s="14" t="s">
        <v>83</v>
      </c>
      <c r="AW130" s="14" t="s">
        <v>40</v>
      </c>
      <c r="AX130" s="14" t="s">
        <v>77</v>
      </c>
      <c r="AY130" s="217" t="s">
        <v>141</v>
      </c>
    </row>
    <row r="131" spans="2:51" s="12" customFormat="1" ht="13.5">
      <c r="B131" s="200"/>
      <c r="D131" s="194" t="s">
        <v>202</v>
      </c>
      <c r="E131" s="201" t="s">
        <v>5</v>
      </c>
      <c r="F131" s="202" t="s">
        <v>83</v>
      </c>
      <c r="H131" s="203">
        <v>1</v>
      </c>
      <c r="I131" s="204"/>
      <c r="L131" s="200"/>
      <c r="M131" s="205"/>
      <c r="N131" s="206"/>
      <c r="O131" s="206"/>
      <c r="P131" s="206"/>
      <c r="Q131" s="206"/>
      <c r="R131" s="206"/>
      <c r="S131" s="206"/>
      <c r="T131" s="207"/>
      <c r="AT131" s="201" t="s">
        <v>202</v>
      </c>
      <c r="AU131" s="201" t="s">
        <v>85</v>
      </c>
      <c r="AV131" s="12" t="s">
        <v>85</v>
      </c>
      <c r="AW131" s="12" t="s">
        <v>40</v>
      </c>
      <c r="AX131" s="12" t="s">
        <v>77</v>
      </c>
      <c r="AY131" s="201" t="s">
        <v>141</v>
      </c>
    </row>
    <row r="132" spans="2:51" s="14" customFormat="1" ht="13.5">
      <c r="B132" s="216"/>
      <c r="D132" s="194" t="s">
        <v>202</v>
      </c>
      <c r="E132" s="217" t="s">
        <v>5</v>
      </c>
      <c r="F132" s="218" t="s">
        <v>525</v>
      </c>
      <c r="H132" s="217" t="s">
        <v>5</v>
      </c>
      <c r="I132" s="219"/>
      <c r="L132" s="216"/>
      <c r="M132" s="220"/>
      <c r="N132" s="221"/>
      <c r="O132" s="221"/>
      <c r="P132" s="221"/>
      <c r="Q132" s="221"/>
      <c r="R132" s="221"/>
      <c r="S132" s="221"/>
      <c r="T132" s="222"/>
      <c r="AT132" s="217" t="s">
        <v>202</v>
      </c>
      <c r="AU132" s="217" t="s">
        <v>85</v>
      </c>
      <c r="AV132" s="14" t="s">
        <v>83</v>
      </c>
      <c r="AW132" s="14" t="s">
        <v>40</v>
      </c>
      <c r="AX132" s="14" t="s">
        <v>77</v>
      </c>
      <c r="AY132" s="217" t="s">
        <v>141</v>
      </c>
    </row>
    <row r="133" spans="2:51" s="12" customFormat="1" ht="13.5">
      <c r="B133" s="200"/>
      <c r="D133" s="194" t="s">
        <v>202</v>
      </c>
      <c r="E133" s="201" t="s">
        <v>5</v>
      </c>
      <c r="F133" s="202" t="s">
        <v>83</v>
      </c>
      <c r="H133" s="203">
        <v>1</v>
      </c>
      <c r="I133" s="204"/>
      <c r="L133" s="200"/>
      <c r="M133" s="205"/>
      <c r="N133" s="206"/>
      <c r="O133" s="206"/>
      <c r="P133" s="206"/>
      <c r="Q133" s="206"/>
      <c r="R133" s="206"/>
      <c r="S133" s="206"/>
      <c r="T133" s="207"/>
      <c r="AT133" s="201" t="s">
        <v>202</v>
      </c>
      <c r="AU133" s="201" t="s">
        <v>85</v>
      </c>
      <c r="AV133" s="12" t="s">
        <v>85</v>
      </c>
      <c r="AW133" s="12" t="s">
        <v>40</v>
      </c>
      <c r="AX133" s="12" t="s">
        <v>77</v>
      </c>
      <c r="AY133" s="201" t="s">
        <v>141</v>
      </c>
    </row>
    <row r="134" spans="2:51" s="12" customFormat="1" ht="13.5">
      <c r="B134" s="200"/>
      <c r="D134" s="194" t="s">
        <v>202</v>
      </c>
      <c r="E134" s="201" t="s">
        <v>5</v>
      </c>
      <c r="F134" s="202" t="s">
        <v>85</v>
      </c>
      <c r="H134" s="203">
        <v>2</v>
      </c>
      <c r="I134" s="204"/>
      <c r="L134" s="200"/>
      <c r="M134" s="205"/>
      <c r="N134" s="206"/>
      <c r="O134" s="206"/>
      <c r="P134" s="206"/>
      <c r="Q134" s="206"/>
      <c r="R134" s="206"/>
      <c r="S134" s="206"/>
      <c r="T134" s="207"/>
      <c r="AT134" s="201" t="s">
        <v>202</v>
      </c>
      <c r="AU134" s="201" t="s">
        <v>85</v>
      </c>
      <c r="AV134" s="12" t="s">
        <v>85</v>
      </c>
      <c r="AW134" s="12" t="s">
        <v>40</v>
      </c>
      <c r="AX134" s="12" t="s">
        <v>77</v>
      </c>
      <c r="AY134" s="201" t="s">
        <v>141</v>
      </c>
    </row>
    <row r="135" spans="2:51" s="12" customFormat="1" ht="13.5">
      <c r="B135" s="200"/>
      <c r="D135" s="194" t="s">
        <v>202</v>
      </c>
      <c r="E135" s="201" t="s">
        <v>5</v>
      </c>
      <c r="F135" s="202" t="s">
        <v>5</v>
      </c>
      <c r="H135" s="203">
        <v>0</v>
      </c>
      <c r="I135" s="204"/>
      <c r="L135" s="200"/>
      <c r="M135" s="205"/>
      <c r="N135" s="206"/>
      <c r="O135" s="206"/>
      <c r="P135" s="206"/>
      <c r="Q135" s="206"/>
      <c r="R135" s="206"/>
      <c r="S135" s="206"/>
      <c r="T135" s="207"/>
      <c r="AT135" s="201" t="s">
        <v>202</v>
      </c>
      <c r="AU135" s="201" t="s">
        <v>85</v>
      </c>
      <c r="AV135" s="12" t="s">
        <v>85</v>
      </c>
      <c r="AW135" s="12" t="s">
        <v>40</v>
      </c>
      <c r="AX135" s="12" t="s">
        <v>77</v>
      </c>
      <c r="AY135" s="201" t="s">
        <v>141</v>
      </c>
    </row>
    <row r="136" spans="2:51" s="14" customFormat="1" ht="13.5">
      <c r="B136" s="216"/>
      <c r="D136" s="194" t="s">
        <v>202</v>
      </c>
      <c r="E136" s="217" t="s">
        <v>5</v>
      </c>
      <c r="F136" s="218" t="s">
        <v>526</v>
      </c>
      <c r="H136" s="217" t="s">
        <v>5</v>
      </c>
      <c r="I136" s="219"/>
      <c r="L136" s="216"/>
      <c r="M136" s="220"/>
      <c r="N136" s="221"/>
      <c r="O136" s="221"/>
      <c r="P136" s="221"/>
      <c r="Q136" s="221"/>
      <c r="R136" s="221"/>
      <c r="S136" s="221"/>
      <c r="T136" s="222"/>
      <c r="AT136" s="217" t="s">
        <v>202</v>
      </c>
      <c r="AU136" s="217" t="s">
        <v>85</v>
      </c>
      <c r="AV136" s="14" t="s">
        <v>83</v>
      </c>
      <c r="AW136" s="14" t="s">
        <v>40</v>
      </c>
      <c r="AX136" s="14" t="s">
        <v>77</v>
      </c>
      <c r="AY136" s="217" t="s">
        <v>141</v>
      </c>
    </row>
    <row r="137" spans="2:51" s="12" customFormat="1" ht="13.5">
      <c r="B137" s="200"/>
      <c r="D137" s="194" t="s">
        <v>202</v>
      </c>
      <c r="E137" s="201" t="s">
        <v>5</v>
      </c>
      <c r="F137" s="202" t="s">
        <v>83</v>
      </c>
      <c r="H137" s="203">
        <v>1</v>
      </c>
      <c r="I137" s="204"/>
      <c r="L137" s="200"/>
      <c r="M137" s="205"/>
      <c r="N137" s="206"/>
      <c r="O137" s="206"/>
      <c r="P137" s="206"/>
      <c r="Q137" s="206"/>
      <c r="R137" s="206"/>
      <c r="S137" s="206"/>
      <c r="T137" s="207"/>
      <c r="AT137" s="201" t="s">
        <v>202</v>
      </c>
      <c r="AU137" s="201" t="s">
        <v>85</v>
      </c>
      <c r="AV137" s="12" t="s">
        <v>85</v>
      </c>
      <c r="AW137" s="12" t="s">
        <v>40</v>
      </c>
      <c r="AX137" s="12" t="s">
        <v>77</v>
      </c>
      <c r="AY137" s="201" t="s">
        <v>141</v>
      </c>
    </row>
    <row r="138" spans="2:51" s="13" customFormat="1" ht="13.5">
      <c r="B138" s="208"/>
      <c r="D138" s="194" t="s">
        <v>202</v>
      </c>
      <c r="E138" s="209" t="s">
        <v>5</v>
      </c>
      <c r="F138" s="210" t="s">
        <v>204</v>
      </c>
      <c r="H138" s="211">
        <v>9</v>
      </c>
      <c r="I138" s="212"/>
      <c r="L138" s="208"/>
      <c r="M138" s="213"/>
      <c r="N138" s="214"/>
      <c r="O138" s="214"/>
      <c r="P138" s="214"/>
      <c r="Q138" s="214"/>
      <c r="R138" s="214"/>
      <c r="S138" s="214"/>
      <c r="T138" s="215"/>
      <c r="AT138" s="209" t="s">
        <v>202</v>
      </c>
      <c r="AU138" s="209" t="s">
        <v>85</v>
      </c>
      <c r="AV138" s="13" t="s">
        <v>140</v>
      </c>
      <c r="AW138" s="13" t="s">
        <v>40</v>
      </c>
      <c r="AX138" s="13" t="s">
        <v>83</v>
      </c>
      <c r="AY138" s="209" t="s">
        <v>141</v>
      </c>
    </row>
    <row r="139" spans="2:65" s="1" customFormat="1" ht="16.5" customHeight="1">
      <c r="B139" s="181"/>
      <c r="C139" s="182" t="s">
        <v>168</v>
      </c>
      <c r="D139" s="182" t="s">
        <v>143</v>
      </c>
      <c r="E139" s="183" t="s">
        <v>527</v>
      </c>
      <c r="F139" s="184" t="s">
        <v>528</v>
      </c>
      <c r="G139" s="185" t="s">
        <v>291</v>
      </c>
      <c r="H139" s="186">
        <v>12</v>
      </c>
      <c r="I139" s="187"/>
      <c r="J139" s="188">
        <f>ROUND(I139*H139,2)</f>
        <v>0</v>
      </c>
      <c r="K139" s="184" t="s">
        <v>199</v>
      </c>
      <c r="L139" s="41"/>
      <c r="M139" s="189" t="s">
        <v>5</v>
      </c>
      <c r="N139" s="190" t="s">
        <v>48</v>
      </c>
      <c r="O139" s="42"/>
      <c r="P139" s="191">
        <f>O139*H139</f>
        <v>0</v>
      </c>
      <c r="Q139" s="191">
        <v>0.1575</v>
      </c>
      <c r="R139" s="191">
        <f>Q139*H139</f>
        <v>1.8900000000000001</v>
      </c>
      <c r="S139" s="191">
        <v>0</v>
      </c>
      <c r="T139" s="192">
        <f>S139*H139</f>
        <v>0</v>
      </c>
      <c r="AR139" s="24" t="s">
        <v>140</v>
      </c>
      <c r="AT139" s="24" t="s">
        <v>143</v>
      </c>
      <c r="AU139" s="24" t="s">
        <v>85</v>
      </c>
      <c r="AY139" s="24" t="s">
        <v>141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24" t="s">
        <v>83</v>
      </c>
      <c r="BK139" s="193">
        <f>ROUND(I139*H139,2)</f>
        <v>0</v>
      </c>
      <c r="BL139" s="24" t="s">
        <v>140</v>
      </c>
      <c r="BM139" s="24" t="s">
        <v>529</v>
      </c>
    </row>
    <row r="140" spans="2:47" s="1" customFormat="1" ht="27">
      <c r="B140" s="41"/>
      <c r="D140" s="194" t="s">
        <v>148</v>
      </c>
      <c r="F140" s="195" t="s">
        <v>530</v>
      </c>
      <c r="I140" s="156"/>
      <c r="L140" s="41"/>
      <c r="M140" s="196"/>
      <c r="N140" s="42"/>
      <c r="O140" s="42"/>
      <c r="P140" s="42"/>
      <c r="Q140" s="42"/>
      <c r="R140" s="42"/>
      <c r="S140" s="42"/>
      <c r="T140" s="70"/>
      <c r="AT140" s="24" t="s">
        <v>148</v>
      </c>
      <c r="AU140" s="24" t="s">
        <v>85</v>
      </c>
    </row>
    <row r="141" spans="2:51" s="14" customFormat="1" ht="13.5">
      <c r="B141" s="216"/>
      <c r="D141" s="194" t="s">
        <v>202</v>
      </c>
      <c r="E141" s="217" t="s">
        <v>5</v>
      </c>
      <c r="F141" s="218" t="s">
        <v>531</v>
      </c>
      <c r="H141" s="217" t="s">
        <v>5</v>
      </c>
      <c r="I141" s="219"/>
      <c r="L141" s="216"/>
      <c r="M141" s="220"/>
      <c r="N141" s="221"/>
      <c r="O141" s="221"/>
      <c r="P141" s="221"/>
      <c r="Q141" s="221"/>
      <c r="R141" s="221"/>
      <c r="S141" s="221"/>
      <c r="T141" s="222"/>
      <c r="AT141" s="217" t="s">
        <v>202</v>
      </c>
      <c r="AU141" s="217" t="s">
        <v>85</v>
      </c>
      <c r="AV141" s="14" t="s">
        <v>83</v>
      </c>
      <c r="AW141" s="14" t="s">
        <v>40</v>
      </c>
      <c r="AX141" s="14" t="s">
        <v>77</v>
      </c>
      <c r="AY141" s="217" t="s">
        <v>141</v>
      </c>
    </row>
    <row r="142" spans="2:51" s="12" customFormat="1" ht="13.5">
      <c r="B142" s="200"/>
      <c r="D142" s="194" t="s">
        <v>202</v>
      </c>
      <c r="E142" s="201" t="s">
        <v>5</v>
      </c>
      <c r="F142" s="202" t="s">
        <v>83</v>
      </c>
      <c r="H142" s="203">
        <v>1</v>
      </c>
      <c r="I142" s="204"/>
      <c r="L142" s="200"/>
      <c r="M142" s="205"/>
      <c r="N142" s="206"/>
      <c r="O142" s="206"/>
      <c r="P142" s="206"/>
      <c r="Q142" s="206"/>
      <c r="R142" s="206"/>
      <c r="S142" s="206"/>
      <c r="T142" s="207"/>
      <c r="AT142" s="201" t="s">
        <v>202</v>
      </c>
      <c r="AU142" s="201" t="s">
        <v>85</v>
      </c>
      <c r="AV142" s="12" t="s">
        <v>85</v>
      </c>
      <c r="AW142" s="12" t="s">
        <v>40</v>
      </c>
      <c r="AX142" s="12" t="s">
        <v>77</v>
      </c>
      <c r="AY142" s="201" t="s">
        <v>141</v>
      </c>
    </row>
    <row r="143" spans="2:51" s="14" customFormat="1" ht="13.5">
      <c r="B143" s="216"/>
      <c r="D143" s="194" t="s">
        <v>202</v>
      </c>
      <c r="E143" s="217" t="s">
        <v>5</v>
      </c>
      <c r="F143" s="218" t="s">
        <v>532</v>
      </c>
      <c r="H143" s="217" t="s">
        <v>5</v>
      </c>
      <c r="I143" s="219"/>
      <c r="L143" s="216"/>
      <c r="M143" s="220"/>
      <c r="N143" s="221"/>
      <c r="O143" s="221"/>
      <c r="P143" s="221"/>
      <c r="Q143" s="221"/>
      <c r="R143" s="221"/>
      <c r="S143" s="221"/>
      <c r="T143" s="222"/>
      <c r="AT143" s="217" t="s">
        <v>202</v>
      </c>
      <c r="AU143" s="217" t="s">
        <v>85</v>
      </c>
      <c r="AV143" s="14" t="s">
        <v>83</v>
      </c>
      <c r="AW143" s="14" t="s">
        <v>40</v>
      </c>
      <c r="AX143" s="14" t="s">
        <v>77</v>
      </c>
      <c r="AY143" s="217" t="s">
        <v>141</v>
      </c>
    </row>
    <row r="144" spans="2:51" s="12" customFormat="1" ht="13.5">
      <c r="B144" s="200"/>
      <c r="D144" s="194" t="s">
        <v>202</v>
      </c>
      <c r="E144" s="201" t="s">
        <v>5</v>
      </c>
      <c r="F144" s="202" t="s">
        <v>83</v>
      </c>
      <c r="H144" s="203">
        <v>1</v>
      </c>
      <c r="I144" s="204"/>
      <c r="L144" s="200"/>
      <c r="M144" s="205"/>
      <c r="N144" s="206"/>
      <c r="O144" s="206"/>
      <c r="P144" s="206"/>
      <c r="Q144" s="206"/>
      <c r="R144" s="206"/>
      <c r="S144" s="206"/>
      <c r="T144" s="207"/>
      <c r="AT144" s="201" t="s">
        <v>202</v>
      </c>
      <c r="AU144" s="201" t="s">
        <v>85</v>
      </c>
      <c r="AV144" s="12" t="s">
        <v>85</v>
      </c>
      <c r="AW144" s="12" t="s">
        <v>40</v>
      </c>
      <c r="AX144" s="12" t="s">
        <v>77</v>
      </c>
      <c r="AY144" s="201" t="s">
        <v>141</v>
      </c>
    </row>
    <row r="145" spans="2:51" s="14" customFormat="1" ht="13.5">
      <c r="B145" s="216"/>
      <c r="D145" s="194" t="s">
        <v>202</v>
      </c>
      <c r="E145" s="217" t="s">
        <v>5</v>
      </c>
      <c r="F145" s="218" t="s">
        <v>533</v>
      </c>
      <c r="H145" s="217" t="s">
        <v>5</v>
      </c>
      <c r="I145" s="219"/>
      <c r="L145" s="216"/>
      <c r="M145" s="220"/>
      <c r="N145" s="221"/>
      <c r="O145" s="221"/>
      <c r="P145" s="221"/>
      <c r="Q145" s="221"/>
      <c r="R145" s="221"/>
      <c r="S145" s="221"/>
      <c r="T145" s="222"/>
      <c r="AT145" s="217" t="s">
        <v>202</v>
      </c>
      <c r="AU145" s="217" t="s">
        <v>85</v>
      </c>
      <c r="AV145" s="14" t="s">
        <v>83</v>
      </c>
      <c r="AW145" s="14" t="s">
        <v>40</v>
      </c>
      <c r="AX145" s="14" t="s">
        <v>77</v>
      </c>
      <c r="AY145" s="217" t="s">
        <v>141</v>
      </c>
    </row>
    <row r="146" spans="2:51" s="12" customFormat="1" ht="13.5">
      <c r="B146" s="200"/>
      <c r="D146" s="194" t="s">
        <v>202</v>
      </c>
      <c r="E146" s="201" t="s">
        <v>5</v>
      </c>
      <c r="F146" s="202" t="s">
        <v>83</v>
      </c>
      <c r="H146" s="203">
        <v>1</v>
      </c>
      <c r="I146" s="204"/>
      <c r="L146" s="200"/>
      <c r="M146" s="205"/>
      <c r="N146" s="206"/>
      <c r="O146" s="206"/>
      <c r="P146" s="206"/>
      <c r="Q146" s="206"/>
      <c r="R146" s="206"/>
      <c r="S146" s="206"/>
      <c r="T146" s="207"/>
      <c r="AT146" s="201" t="s">
        <v>202</v>
      </c>
      <c r="AU146" s="201" t="s">
        <v>85</v>
      </c>
      <c r="AV146" s="12" t="s">
        <v>85</v>
      </c>
      <c r="AW146" s="12" t="s">
        <v>40</v>
      </c>
      <c r="AX146" s="12" t="s">
        <v>77</v>
      </c>
      <c r="AY146" s="201" t="s">
        <v>141</v>
      </c>
    </row>
    <row r="147" spans="2:51" s="14" customFormat="1" ht="13.5">
      <c r="B147" s="216"/>
      <c r="D147" s="194" t="s">
        <v>202</v>
      </c>
      <c r="E147" s="217" t="s">
        <v>5</v>
      </c>
      <c r="F147" s="218" t="s">
        <v>534</v>
      </c>
      <c r="H147" s="217" t="s">
        <v>5</v>
      </c>
      <c r="I147" s="219"/>
      <c r="L147" s="216"/>
      <c r="M147" s="220"/>
      <c r="N147" s="221"/>
      <c r="O147" s="221"/>
      <c r="P147" s="221"/>
      <c r="Q147" s="221"/>
      <c r="R147" s="221"/>
      <c r="S147" s="221"/>
      <c r="T147" s="222"/>
      <c r="AT147" s="217" t="s">
        <v>202</v>
      </c>
      <c r="AU147" s="217" t="s">
        <v>85</v>
      </c>
      <c r="AV147" s="14" t="s">
        <v>83</v>
      </c>
      <c r="AW147" s="14" t="s">
        <v>40</v>
      </c>
      <c r="AX147" s="14" t="s">
        <v>77</v>
      </c>
      <c r="AY147" s="217" t="s">
        <v>141</v>
      </c>
    </row>
    <row r="148" spans="2:51" s="12" customFormat="1" ht="13.5">
      <c r="B148" s="200"/>
      <c r="D148" s="194" t="s">
        <v>202</v>
      </c>
      <c r="E148" s="201" t="s">
        <v>5</v>
      </c>
      <c r="F148" s="202" t="s">
        <v>83</v>
      </c>
      <c r="H148" s="203">
        <v>1</v>
      </c>
      <c r="I148" s="204"/>
      <c r="L148" s="200"/>
      <c r="M148" s="205"/>
      <c r="N148" s="206"/>
      <c r="O148" s="206"/>
      <c r="P148" s="206"/>
      <c r="Q148" s="206"/>
      <c r="R148" s="206"/>
      <c r="S148" s="206"/>
      <c r="T148" s="207"/>
      <c r="AT148" s="201" t="s">
        <v>202</v>
      </c>
      <c r="AU148" s="201" t="s">
        <v>85</v>
      </c>
      <c r="AV148" s="12" t="s">
        <v>85</v>
      </c>
      <c r="AW148" s="12" t="s">
        <v>40</v>
      </c>
      <c r="AX148" s="12" t="s">
        <v>77</v>
      </c>
      <c r="AY148" s="201" t="s">
        <v>141</v>
      </c>
    </row>
    <row r="149" spans="2:51" s="12" customFormat="1" ht="13.5">
      <c r="B149" s="200"/>
      <c r="D149" s="194" t="s">
        <v>202</v>
      </c>
      <c r="E149" s="201" t="s">
        <v>5</v>
      </c>
      <c r="F149" s="202" t="s">
        <v>5</v>
      </c>
      <c r="H149" s="203">
        <v>0</v>
      </c>
      <c r="I149" s="204"/>
      <c r="L149" s="200"/>
      <c r="M149" s="205"/>
      <c r="N149" s="206"/>
      <c r="O149" s="206"/>
      <c r="P149" s="206"/>
      <c r="Q149" s="206"/>
      <c r="R149" s="206"/>
      <c r="S149" s="206"/>
      <c r="T149" s="207"/>
      <c r="AT149" s="201" t="s">
        <v>202</v>
      </c>
      <c r="AU149" s="201" t="s">
        <v>85</v>
      </c>
      <c r="AV149" s="12" t="s">
        <v>85</v>
      </c>
      <c r="AW149" s="12" t="s">
        <v>40</v>
      </c>
      <c r="AX149" s="12" t="s">
        <v>77</v>
      </c>
      <c r="AY149" s="201" t="s">
        <v>141</v>
      </c>
    </row>
    <row r="150" spans="2:51" s="14" customFormat="1" ht="13.5">
      <c r="B150" s="216"/>
      <c r="D150" s="194" t="s">
        <v>202</v>
      </c>
      <c r="E150" s="217" t="s">
        <v>5</v>
      </c>
      <c r="F150" s="218" t="s">
        <v>535</v>
      </c>
      <c r="H150" s="217" t="s">
        <v>5</v>
      </c>
      <c r="I150" s="219"/>
      <c r="L150" s="216"/>
      <c r="M150" s="220"/>
      <c r="N150" s="221"/>
      <c r="O150" s="221"/>
      <c r="P150" s="221"/>
      <c r="Q150" s="221"/>
      <c r="R150" s="221"/>
      <c r="S150" s="221"/>
      <c r="T150" s="222"/>
      <c r="AT150" s="217" t="s">
        <v>202</v>
      </c>
      <c r="AU150" s="217" t="s">
        <v>85</v>
      </c>
      <c r="AV150" s="14" t="s">
        <v>83</v>
      </c>
      <c r="AW150" s="14" t="s">
        <v>40</v>
      </c>
      <c r="AX150" s="14" t="s">
        <v>77</v>
      </c>
      <c r="AY150" s="217" t="s">
        <v>141</v>
      </c>
    </row>
    <row r="151" spans="2:51" s="12" customFormat="1" ht="13.5">
      <c r="B151" s="200"/>
      <c r="D151" s="194" t="s">
        <v>202</v>
      </c>
      <c r="E151" s="201" t="s">
        <v>5</v>
      </c>
      <c r="F151" s="202" t="s">
        <v>83</v>
      </c>
      <c r="H151" s="203">
        <v>1</v>
      </c>
      <c r="I151" s="204"/>
      <c r="L151" s="200"/>
      <c r="M151" s="205"/>
      <c r="N151" s="206"/>
      <c r="O151" s="206"/>
      <c r="P151" s="206"/>
      <c r="Q151" s="206"/>
      <c r="R151" s="206"/>
      <c r="S151" s="206"/>
      <c r="T151" s="207"/>
      <c r="AT151" s="201" t="s">
        <v>202</v>
      </c>
      <c r="AU151" s="201" t="s">
        <v>85</v>
      </c>
      <c r="AV151" s="12" t="s">
        <v>85</v>
      </c>
      <c r="AW151" s="12" t="s">
        <v>40</v>
      </c>
      <c r="AX151" s="12" t="s">
        <v>77</v>
      </c>
      <c r="AY151" s="201" t="s">
        <v>141</v>
      </c>
    </row>
    <row r="152" spans="2:51" s="14" customFormat="1" ht="13.5">
      <c r="B152" s="216"/>
      <c r="D152" s="194" t="s">
        <v>202</v>
      </c>
      <c r="E152" s="217" t="s">
        <v>5</v>
      </c>
      <c r="F152" s="218" t="s">
        <v>523</v>
      </c>
      <c r="H152" s="217" t="s">
        <v>5</v>
      </c>
      <c r="I152" s="219"/>
      <c r="L152" s="216"/>
      <c r="M152" s="220"/>
      <c r="N152" s="221"/>
      <c r="O152" s="221"/>
      <c r="P152" s="221"/>
      <c r="Q152" s="221"/>
      <c r="R152" s="221"/>
      <c r="S152" s="221"/>
      <c r="T152" s="222"/>
      <c r="AT152" s="217" t="s">
        <v>202</v>
      </c>
      <c r="AU152" s="217" t="s">
        <v>85</v>
      </c>
      <c r="AV152" s="14" t="s">
        <v>83</v>
      </c>
      <c r="AW152" s="14" t="s">
        <v>40</v>
      </c>
      <c r="AX152" s="14" t="s">
        <v>77</v>
      </c>
      <c r="AY152" s="217" t="s">
        <v>141</v>
      </c>
    </row>
    <row r="153" spans="2:51" s="12" customFormat="1" ht="13.5">
      <c r="B153" s="200"/>
      <c r="D153" s="194" t="s">
        <v>202</v>
      </c>
      <c r="E153" s="201" t="s">
        <v>5</v>
      </c>
      <c r="F153" s="202" t="s">
        <v>83</v>
      </c>
      <c r="H153" s="203">
        <v>1</v>
      </c>
      <c r="I153" s="204"/>
      <c r="L153" s="200"/>
      <c r="M153" s="205"/>
      <c r="N153" s="206"/>
      <c r="O153" s="206"/>
      <c r="P153" s="206"/>
      <c r="Q153" s="206"/>
      <c r="R153" s="206"/>
      <c r="S153" s="206"/>
      <c r="T153" s="207"/>
      <c r="AT153" s="201" t="s">
        <v>202</v>
      </c>
      <c r="AU153" s="201" t="s">
        <v>85</v>
      </c>
      <c r="AV153" s="12" t="s">
        <v>85</v>
      </c>
      <c r="AW153" s="12" t="s">
        <v>40</v>
      </c>
      <c r="AX153" s="12" t="s">
        <v>77</v>
      </c>
      <c r="AY153" s="201" t="s">
        <v>141</v>
      </c>
    </row>
    <row r="154" spans="2:51" s="12" customFormat="1" ht="13.5">
      <c r="B154" s="200"/>
      <c r="D154" s="194" t="s">
        <v>202</v>
      </c>
      <c r="E154" s="201" t="s">
        <v>5</v>
      </c>
      <c r="F154" s="202" t="s">
        <v>83</v>
      </c>
      <c r="H154" s="203">
        <v>1</v>
      </c>
      <c r="I154" s="204"/>
      <c r="L154" s="200"/>
      <c r="M154" s="205"/>
      <c r="N154" s="206"/>
      <c r="O154" s="206"/>
      <c r="P154" s="206"/>
      <c r="Q154" s="206"/>
      <c r="R154" s="206"/>
      <c r="S154" s="206"/>
      <c r="T154" s="207"/>
      <c r="AT154" s="201" t="s">
        <v>202</v>
      </c>
      <c r="AU154" s="201" t="s">
        <v>85</v>
      </c>
      <c r="AV154" s="12" t="s">
        <v>85</v>
      </c>
      <c r="AW154" s="12" t="s">
        <v>40</v>
      </c>
      <c r="AX154" s="12" t="s">
        <v>77</v>
      </c>
      <c r="AY154" s="201" t="s">
        <v>141</v>
      </c>
    </row>
    <row r="155" spans="2:51" s="12" customFormat="1" ht="13.5">
      <c r="B155" s="200"/>
      <c r="D155" s="194" t="s">
        <v>202</v>
      </c>
      <c r="E155" s="201" t="s">
        <v>5</v>
      </c>
      <c r="F155" s="202" t="s">
        <v>5</v>
      </c>
      <c r="H155" s="203">
        <v>0</v>
      </c>
      <c r="I155" s="204"/>
      <c r="L155" s="200"/>
      <c r="M155" s="205"/>
      <c r="N155" s="206"/>
      <c r="O155" s="206"/>
      <c r="P155" s="206"/>
      <c r="Q155" s="206"/>
      <c r="R155" s="206"/>
      <c r="S155" s="206"/>
      <c r="T155" s="207"/>
      <c r="AT155" s="201" t="s">
        <v>202</v>
      </c>
      <c r="AU155" s="201" t="s">
        <v>85</v>
      </c>
      <c r="AV155" s="12" t="s">
        <v>85</v>
      </c>
      <c r="AW155" s="12" t="s">
        <v>40</v>
      </c>
      <c r="AX155" s="12" t="s">
        <v>77</v>
      </c>
      <c r="AY155" s="201" t="s">
        <v>141</v>
      </c>
    </row>
    <row r="156" spans="2:51" s="14" customFormat="1" ht="13.5">
      <c r="B156" s="216"/>
      <c r="D156" s="194" t="s">
        <v>202</v>
      </c>
      <c r="E156" s="217" t="s">
        <v>5</v>
      </c>
      <c r="F156" s="218" t="s">
        <v>524</v>
      </c>
      <c r="H156" s="217" t="s">
        <v>5</v>
      </c>
      <c r="I156" s="219"/>
      <c r="L156" s="216"/>
      <c r="M156" s="220"/>
      <c r="N156" s="221"/>
      <c r="O156" s="221"/>
      <c r="P156" s="221"/>
      <c r="Q156" s="221"/>
      <c r="R156" s="221"/>
      <c r="S156" s="221"/>
      <c r="T156" s="222"/>
      <c r="AT156" s="217" t="s">
        <v>202</v>
      </c>
      <c r="AU156" s="217" t="s">
        <v>85</v>
      </c>
      <c r="AV156" s="14" t="s">
        <v>83</v>
      </c>
      <c r="AW156" s="14" t="s">
        <v>40</v>
      </c>
      <c r="AX156" s="14" t="s">
        <v>77</v>
      </c>
      <c r="AY156" s="217" t="s">
        <v>141</v>
      </c>
    </row>
    <row r="157" spans="2:51" s="12" customFormat="1" ht="13.5">
      <c r="B157" s="200"/>
      <c r="D157" s="194" t="s">
        <v>202</v>
      </c>
      <c r="E157" s="201" t="s">
        <v>5</v>
      </c>
      <c r="F157" s="202" t="s">
        <v>83</v>
      </c>
      <c r="H157" s="203">
        <v>1</v>
      </c>
      <c r="I157" s="204"/>
      <c r="L157" s="200"/>
      <c r="M157" s="205"/>
      <c r="N157" s="206"/>
      <c r="O157" s="206"/>
      <c r="P157" s="206"/>
      <c r="Q157" s="206"/>
      <c r="R157" s="206"/>
      <c r="S157" s="206"/>
      <c r="T157" s="207"/>
      <c r="AT157" s="201" t="s">
        <v>202</v>
      </c>
      <c r="AU157" s="201" t="s">
        <v>85</v>
      </c>
      <c r="AV157" s="12" t="s">
        <v>85</v>
      </c>
      <c r="AW157" s="12" t="s">
        <v>40</v>
      </c>
      <c r="AX157" s="12" t="s">
        <v>77</v>
      </c>
      <c r="AY157" s="201" t="s">
        <v>141</v>
      </c>
    </row>
    <row r="158" spans="2:51" s="12" customFormat="1" ht="13.5">
      <c r="B158" s="200"/>
      <c r="D158" s="194" t="s">
        <v>202</v>
      </c>
      <c r="E158" s="201" t="s">
        <v>5</v>
      </c>
      <c r="F158" s="202" t="s">
        <v>83</v>
      </c>
      <c r="H158" s="203">
        <v>1</v>
      </c>
      <c r="I158" s="204"/>
      <c r="L158" s="200"/>
      <c r="M158" s="205"/>
      <c r="N158" s="206"/>
      <c r="O158" s="206"/>
      <c r="P158" s="206"/>
      <c r="Q158" s="206"/>
      <c r="R158" s="206"/>
      <c r="S158" s="206"/>
      <c r="T158" s="207"/>
      <c r="AT158" s="201" t="s">
        <v>202</v>
      </c>
      <c r="AU158" s="201" t="s">
        <v>85</v>
      </c>
      <c r="AV158" s="12" t="s">
        <v>85</v>
      </c>
      <c r="AW158" s="12" t="s">
        <v>40</v>
      </c>
      <c r="AX158" s="12" t="s">
        <v>77</v>
      </c>
      <c r="AY158" s="201" t="s">
        <v>141</v>
      </c>
    </row>
    <row r="159" spans="2:51" s="12" customFormat="1" ht="13.5">
      <c r="B159" s="200"/>
      <c r="D159" s="194" t="s">
        <v>202</v>
      </c>
      <c r="E159" s="201" t="s">
        <v>5</v>
      </c>
      <c r="F159" s="202" t="s">
        <v>5</v>
      </c>
      <c r="H159" s="203">
        <v>0</v>
      </c>
      <c r="I159" s="204"/>
      <c r="L159" s="200"/>
      <c r="M159" s="205"/>
      <c r="N159" s="206"/>
      <c r="O159" s="206"/>
      <c r="P159" s="206"/>
      <c r="Q159" s="206"/>
      <c r="R159" s="206"/>
      <c r="S159" s="206"/>
      <c r="T159" s="207"/>
      <c r="AT159" s="201" t="s">
        <v>202</v>
      </c>
      <c r="AU159" s="201" t="s">
        <v>85</v>
      </c>
      <c r="AV159" s="12" t="s">
        <v>85</v>
      </c>
      <c r="AW159" s="12" t="s">
        <v>40</v>
      </c>
      <c r="AX159" s="12" t="s">
        <v>77</v>
      </c>
      <c r="AY159" s="201" t="s">
        <v>141</v>
      </c>
    </row>
    <row r="160" spans="2:51" s="14" customFormat="1" ht="13.5">
      <c r="B160" s="216"/>
      <c r="D160" s="194" t="s">
        <v>202</v>
      </c>
      <c r="E160" s="217" t="s">
        <v>5</v>
      </c>
      <c r="F160" s="218" t="s">
        <v>526</v>
      </c>
      <c r="H160" s="217" t="s">
        <v>5</v>
      </c>
      <c r="I160" s="219"/>
      <c r="L160" s="216"/>
      <c r="M160" s="220"/>
      <c r="N160" s="221"/>
      <c r="O160" s="221"/>
      <c r="P160" s="221"/>
      <c r="Q160" s="221"/>
      <c r="R160" s="221"/>
      <c r="S160" s="221"/>
      <c r="T160" s="222"/>
      <c r="AT160" s="217" t="s">
        <v>202</v>
      </c>
      <c r="AU160" s="217" t="s">
        <v>85</v>
      </c>
      <c r="AV160" s="14" t="s">
        <v>83</v>
      </c>
      <c r="AW160" s="14" t="s">
        <v>40</v>
      </c>
      <c r="AX160" s="14" t="s">
        <v>77</v>
      </c>
      <c r="AY160" s="217" t="s">
        <v>141</v>
      </c>
    </row>
    <row r="161" spans="2:51" s="12" customFormat="1" ht="13.5">
      <c r="B161" s="200"/>
      <c r="D161" s="194" t="s">
        <v>202</v>
      </c>
      <c r="E161" s="201" t="s">
        <v>5</v>
      </c>
      <c r="F161" s="202" t="s">
        <v>83</v>
      </c>
      <c r="H161" s="203">
        <v>1</v>
      </c>
      <c r="I161" s="204"/>
      <c r="L161" s="200"/>
      <c r="M161" s="205"/>
      <c r="N161" s="206"/>
      <c r="O161" s="206"/>
      <c r="P161" s="206"/>
      <c r="Q161" s="206"/>
      <c r="R161" s="206"/>
      <c r="S161" s="206"/>
      <c r="T161" s="207"/>
      <c r="AT161" s="201" t="s">
        <v>202</v>
      </c>
      <c r="AU161" s="201" t="s">
        <v>85</v>
      </c>
      <c r="AV161" s="12" t="s">
        <v>85</v>
      </c>
      <c r="AW161" s="12" t="s">
        <v>40</v>
      </c>
      <c r="AX161" s="12" t="s">
        <v>77</v>
      </c>
      <c r="AY161" s="201" t="s">
        <v>141</v>
      </c>
    </row>
    <row r="162" spans="2:51" s="14" customFormat="1" ht="13.5">
      <c r="B162" s="216"/>
      <c r="D162" s="194" t="s">
        <v>202</v>
      </c>
      <c r="E162" s="217" t="s">
        <v>5</v>
      </c>
      <c r="F162" s="218" t="s">
        <v>536</v>
      </c>
      <c r="H162" s="217" t="s">
        <v>5</v>
      </c>
      <c r="I162" s="219"/>
      <c r="L162" s="216"/>
      <c r="M162" s="220"/>
      <c r="N162" s="221"/>
      <c r="O162" s="221"/>
      <c r="P162" s="221"/>
      <c r="Q162" s="221"/>
      <c r="R162" s="221"/>
      <c r="S162" s="221"/>
      <c r="T162" s="222"/>
      <c r="AT162" s="217" t="s">
        <v>202</v>
      </c>
      <c r="AU162" s="217" t="s">
        <v>85</v>
      </c>
      <c r="AV162" s="14" t="s">
        <v>83</v>
      </c>
      <c r="AW162" s="14" t="s">
        <v>40</v>
      </c>
      <c r="AX162" s="14" t="s">
        <v>77</v>
      </c>
      <c r="AY162" s="217" t="s">
        <v>141</v>
      </c>
    </row>
    <row r="163" spans="2:51" s="12" customFormat="1" ht="13.5">
      <c r="B163" s="200"/>
      <c r="D163" s="194" t="s">
        <v>202</v>
      </c>
      <c r="E163" s="201" t="s">
        <v>5</v>
      </c>
      <c r="F163" s="202" t="s">
        <v>83</v>
      </c>
      <c r="H163" s="203">
        <v>1</v>
      </c>
      <c r="I163" s="204"/>
      <c r="L163" s="200"/>
      <c r="M163" s="205"/>
      <c r="N163" s="206"/>
      <c r="O163" s="206"/>
      <c r="P163" s="206"/>
      <c r="Q163" s="206"/>
      <c r="R163" s="206"/>
      <c r="S163" s="206"/>
      <c r="T163" s="207"/>
      <c r="AT163" s="201" t="s">
        <v>202</v>
      </c>
      <c r="AU163" s="201" t="s">
        <v>85</v>
      </c>
      <c r="AV163" s="12" t="s">
        <v>85</v>
      </c>
      <c r="AW163" s="12" t="s">
        <v>40</v>
      </c>
      <c r="AX163" s="12" t="s">
        <v>77</v>
      </c>
      <c r="AY163" s="201" t="s">
        <v>141</v>
      </c>
    </row>
    <row r="164" spans="2:51" s="12" customFormat="1" ht="13.5">
      <c r="B164" s="200"/>
      <c r="D164" s="194" t="s">
        <v>202</v>
      </c>
      <c r="E164" s="201" t="s">
        <v>5</v>
      </c>
      <c r="F164" s="202" t="s">
        <v>5</v>
      </c>
      <c r="H164" s="203">
        <v>0</v>
      </c>
      <c r="I164" s="204"/>
      <c r="L164" s="200"/>
      <c r="M164" s="205"/>
      <c r="N164" s="206"/>
      <c r="O164" s="206"/>
      <c r="P164" s="206"/>
      <c r="Q164" s="206"/>
      <c r="R164" s="206"/>
      <c r="S164" s="206"/>
      <c r="T164" s="207"/>
      <c r="AT164" s="201" t="s">
        <v>202</v>
      </c>
      <c r="AU164" s="201" t="s">
        <v>85</v>
      </c>
      <c r="AV164" s="12" t="s">
        <v>85</v>
      </c>
      <c r="AW164" s="12" t="s">
        <v>40</v>
      </c>
      <c r="AX164" s="12" t="s">
        <v>77</v>
      </c>
      <c r="AY164" s="201" t="s">
        <v>141</v>
      </c>
    </row>
    <row r="165" spans="2:51" s="14" customFormat="1" ht="13.5">
      <c r="B165" s="216"/>
      <c r="D165" s="194" t="s">
        <v>202</v>
      </c>
      <c r="E165" s="217" t="s">
        <v>5</v>
      </c>
      <c r="F165" s="218" t="s">
        <v>537</v>
      </c>
      <c r="H165" s="217" t="s">
        <v>5</v>
      </c>
      <c r="I165" s="219"/>
      <c r="L165" s="216"/>
      <c r="M165" s="220"/>
      <c r="N165" s="221"/>
      <c r="O165" s="221"/>
      <c r="P165" s="221"/>
      <c r="Q165" s="221"/>
      <c r="R165" s="221"/>
      <c r="S165" s="221"/>
      <c r="T165" s="222"/>
      <c r="AT165" s="217" t="s">
        <v>202</v>
      </c>
      <c r="AU165" s="217" t="s">
        <v>85</v>
      </c>
      <c r="AV165" s="14" t="s">
        <v>83</v>
      </c>
      <c r="AW165" s="14" t="s">
        <v>40</v>
      </c>
      <c r="AX165" s="14" t="s">
        <v>77</v>
      </c>
      <c r="AY165" s="217" t="s">
        <v>141</v>
      </c>
    </row>
    <row r="166" spans="2:51" s="12" customFormat="1" ht="13.5">
      <c r="B166" s="200"/>
      <c r="D166" s="194" t="s">
        <v>202</v>
      </c>
      <c r="E166" s="201" t="s">
        <v>5</v>
      </c>
      <c r="F166" s="202" t="s">
        <v>83</v>
      </c>
      <c r="H166" s="203">
        <v>1</v>
      </c>
      <c r="I166" s="204"/>
      <c r="L166" s="200"/>
      <c r="M166" s="205"/>
      <c r="N166" s="206"/>
      <c r="O166" s="206"/>
      <c r="P166" s="206"/>
      <c r="Q166" s="206"/>
      <c r="R166" s="206"/>
      <c r="S166" s="206"/>
      <c r="T166" s="207"/>
      <c r="AT166" s="201" t="s">
        <v>202</v>
      </c>
      <c r="AU166" s="201" t="s">
        <v>85</v>
      </c>
      <c r="AV166" s="12" t="s">
        <v>85</v>
      </c>
      <c r="AW166" s="12" t="s">
        <v>40</v>
      </c>
      <c r="AX166" s="12" t="s">
        <v>77</v>
      </c>
      <c r="AY166" s="201" t="s">
        <v>141</v>
      </c>
    </row>
    <row r="167" spans="2:51" s="13" customFormat="1" ht="13.5">
      <c r="B167" s="208"/>
      <c r="D167" s="194" t="s">
        <v>202</v>
      </c>
      <c r="E167" s="209" t="s">
        <v>5</v>
      </c>
      <c r="F167" s="210" t="s">
        <v>204</v>
      </c>
      <c r="H167" s="211">
        <v>12</v>
      </c>
      <c r="I167" s="212"/>
      <c r="L167" s="208"/>
      <c r="M167" s="213"/>
      <c r="N167" s="214"/>
      <c r="O167" s="214"/>
      <c r="P167" s="214"/>
      <c r="Q167" s="214"/>
      <c r="R167" s="214"/>
      <c r="S167" s="214"/>
      <c r="T167" s="215"/>
      <c r="AT167" s="209" t="s">
        <v>202</v>
      </c>
      <c r="AU167" s="209" t="s">
        <v>85</v>
      </c>
      <c r="AV167" s="13" t="s">
        <v>140</v>
      </c>
      <c r="AW167" s="13" t="s">
        <v>40</v>
      </c>
      <c r="AX167" s="13" t="s">
        <v>83</v>
      </c>
      <c r="AY167" s="209" t="s">
        <v>141</v>
      </c>
    </row>
    <row r="168" spans="2:65" s="1" customFormat="1" ht="16.5" customHeight="1">
      <c r="B168" s="181"/>
      <c r="C168" s="182" t="s">
        <v>237</v>
      </c>
      <c r="D168" s="182" t="s">
        <v>143</v>
      </c>
      <c r="E168" s="183" t="s">
        <v>538</v>
      </c>
      <c r="F168" s="184" t="s">
        <v>539</v>
      </c>
      <c r="G168" s="185" t="s">
        <v>253</v>
      </c>
      <c r="H168" s="186">
        <v>145</v>
      </c>
      <c r="I168" s="187"/>
      <c r="J168" s="188">
        <f>ROUND(I168*H168,2)</f>
        <v>0</v>
      </c>
      <c r="K168" s="184" t="s">
        <v>199</v>
      </c>
      <c r="L168" s="41"/>
      <c r="M168" s="189" t="s">
        <v>5</v>
      </c>
      <c r="N168" s="190" t="s">
        <v>48</v>
      </c>
      <c r="O168" s="42"/>
      <c r="P168" s="191">
        <f>O168*H168</f>
        <v>0</v>
      </c>
      <c r="Q168" s="191">
        <v>0</v>
      </c>
      <c r="R168" s="191">
        <f>Q168*H168</f>
        <v>0</v>
      </c>
      <c r="S168" s="191">
        <v>0</v>
      </c>
      <c r="T168" s="192">
        <f>S168*H168</f>
        <v>0</v>
      </c>
      <c r="AR168" s="24" t="s">
        <v>140</v>
      </c>
      <c r="AT168" s="24" t="s">
        <v>143</v>
      </c>
      <c r="AU168" s="24" t="s">
        <v>85</v>
      </c>
      <c r="AY168" s="24" t="s">
        <v>141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24" t="s">
        <v>83</v>
      </c>
      <c r="BK168" s="193">
        <f>ROUND(I168*H168,2)</f>
        <v>0</v>
      </c>
      <c r="BL168" s="24" t="s">
        <v>140</v>
      </c>
      <c r="BM168" s="24" t="s">
        <v>540</v>
      </c>
    </row>
    <row r="169" spans="2:47" s="1" customFormat="1" ht="27">
      <c r="B169" s="41"/>
      <c r="D169" s="194" t="s">
        <v>148</v>
      </c>
      <c r="F169" s="195" t="s">
        <v>541</v>
      </c>
      <c r="I169" s="156"/>
      <c r="L169" s="41"/>
      <c r="M169" s="196"/>
      <c r="N169" s="42"/>
      <c r="O169" s="42"/>
      <c r="P169" s="42"/>
      <c r="Q169" s="42"/>
      <c r="R169" s="42"/>
      <c r="S169" s="42"/>
      <c r="T169" s="70"/>
      <c r="AT169" s="24" t="s">
        <v>148</v>
      </c>
      <c r="AU169" s="24" t="s">
        <v>85</v>
      </c>
    </row>
    <row r="170" spans="2:51" s="14" customFormat="1" ht="13.5">
      <c r="B170" s="216"/>
      <c r="D170" s="194" t="s">
        <v>202</v>
      </c>
      <c r="E170" s="217" t="s">
        <v>5</v>
      </c>
      <c r="F170" s="218" t="s">
        <v>531</v>
      </c>
      <c r="H170" s="217" t="s">
        <v>5</v>
      </c>
      <c r="I170" s="219"/>
      <c r="L170" s="216"/>
      <c r="M170" s="220"/>
      <c r="N170" s="221"/>
      <c r="O170" s="221"/>
      <c r="P170" s="221"/>
      <c r="Q170" s="221"/>
      <c r="R170" s="221"/>
      <c r="S170" s="221"/>
      <c r="T170" s="222"/>
      <c r="AT170" s="217" t="s">
        <v>202</v>
      </c>
      <c r="AU170" s="217" t="s">
        <v>85</v>
      </c>
      <c r="AV170" s="14" t="s">
        <v>83</v>
      </c>
      <c r="AW170" s="14" t="s">
        <v>40</v>
      </c>
      <c r="AX170" s="14" t="s">
        <v>77</v>
      </c>
      <c r="AY170" s="217" t="s">
        <v>141</v>
      </c>
    </row>
    <row r="171" spans="2:51" s="12" customFormat="1" ht="13.5">
      <c r="B171" s="200"/>
      <c r="D171" s="194" t="s">
        <v>202</v>
      </c>
      <c r="E171" s="201" t="s">
        <v>5</v>
      </c>
      <c r="F171" s="202" t="s">
        <v>163</v>
      </c>
      <c r="H171" s="203">
        <v>5</v>
      </c>
      <c r="I171" s="204"/>
      <c r="L171" s="200"/>
      <c r="M171" s="205"/>
      <c r="N171" s="206"/>
      <c r="O171" s="206"/>
      <c r="P171" s="206"/>
      <c r="Q171" s="206"/>
      <c r="R171" s="206"/>
      <c r="S171" s="206"/>
      <c r="T171" s="207"/>
      <c r="AT171" s="201" t="s">
        <v>202</v>
      </c>
      <c r="AU171" s="201" t="s">
        <v>85</v>
      </c>
      <c r="AV171" s="12" t="s">
        <v>85</v>
      </c>
      <c r="AW171" s="12" t="s">
        <v>40</v>
      </c>
      <c r="AX171" s="12" t="s">
        <v>77</v>
      </c>
      <c r="AY171" s="201" t="s">
        <v>141</v>
      </c>
    </row>
    <row r="172" spans="2:51" s="14" customFormat="1" ht="13.5">
      <c r="B172" s="216"/>
      <c r="D172" s="194" t="s">
        <v>202</v>
      </c>
      <c r="E172" s="217" t="s">
        <v>5</v>
      </c>
      <c r="F172" s="218" t="s">
        <v>532</v>
      </c>
      <c r="H172" s="217" t="s">
        <v>5</v>
      </c>
      <c r="I172" s="219"/>
      <c r="L172" s="216"/>
      <c r="M172" s="220"/>
      <c r="N172" s="221"/>
      <c r="O172" s="221"/>
      <c r="P172" s="221"/>
      <c r="Q172" s="221"/>
      <c r="R172" s="221"/>
      <c r="S172" s="221"/>
      <c r="T172" s="222"/>
      <c r="AT172" s="217" t="s">
        <v>202</v>
      </c>
      <c r="AU172" s="217" t="s">
        <v>85</v>
      </c>
      <c r="AV172" s="14" t="s">
        <v>83</v>
      </c>
      <c r="AW172" s="14" t="s">
        <v>40</v>
      </c>
      <c r="AX172" s="14" t="s">
        <v>77</v>
      </c>
      <c r="AY172" s="217" t="s">
        <v>141</v>
      </c>
    </row>
    <row r="173" spans="2:51" s="12" customFormat="1" ht="13.5">
      <c r="B173" s="200"/>
      <c r="D173" s="194" t="s">
        <v>202</v>
      </c>
      <c r="E173" s="201" t="s">
        <v>5</v>
      </c>
      <c r="F173" s="202" t="s">
        <v>163</v>
      </c>
      <c r="H173" s="203">
        <v>5</v>
      </c>
      <c r="I173" s="204"/>
      <c r="L173" s="200"/>
      <c r="M173" s="205"/>
      <c r="N173" s="206"/>
      <c r="O173" s="206"/>
      <c r="P173" s="206"/>
      <c r="Q173" s="206"/>
      <c r="R173" s="206"/>
      <c r="S173" s="206"/>
      <c r="T173" s="207"/>
      <c r="AT173" s="201" t="s">
        <v>202</v>
      </c>
      <c r="AU173" s="201" t="s">
        <v>85</v>
      </c>
      <c r="AV173" s="12" t="s">
        <v>85</v>
      </c>
      <c r="AW173" s="12" t="s">
        <v>40</v>
      </c>
      <c r="AX173" s="12" t="s">
        <v>77</v>
      </c>
      <c r="AY173" s="201" t="s">
        <v>141</v>
      </c>
    </row>
    <row r="174" spans="2:51" s="14" customFormat="1" ht="13.5">
      <c r="B174" s="216"/>
      <c r="D174" s="194" t="s">
        <v>202</v>
      </c>
      <c r="E174" s="217" t="s">
        <v>5</v>
      </c>
      <c r="F174" s="218" t="s">
        <v>533</v>
      </c>
      <c r="H174" s="217" t="s">
        <v>5</v>
      </c>
      <c r="I174" s="219"/>
      <c r="L174" s="216"/>
      <c r="M174" s="220"/>
      <c r="N174" s="221"/>
      <c r="O174" s="221"/>
      <c r="P174" s="221"/>
      <c r="Q174" s="221"/>
      <c r="R174" s="221"/>
      <c r="S174" s="221"/>
      <c r="T174" s="222"/>
      <c r="AT174" s="217" t="s">
        <v>202</v>
      </c>
      <c r="AU174" s="217" t="s">
        <v>85</v>
      </c>
      <c r="AV174" s="14" t="s">
        <v>83</v>
      </c>
      <c r="AW174" s="14" t="s">
        <v>40</v>
      </c>
      <c r="AX174" s="14" t="s">
        <v>77</v>
      </c>
      <c r="AY174" s="217" t="s">
        <v>141</v>
      </c>
    </row>
    <row r="175" spans="2:51" s="12" customFormat="1" ht="13.5">
      <c r="B175" s="200"/>
      <c r="D175" s="194" t="s">
        <v>202</v>
      </c>
      <c r="E175" s="201" t="s">
        <v>5</v>
      </c>
      <c r="F175" s="202" t="s">
        <v>163</v>
      </c>
      <c r="H175" s="203">
        <v>5</v>
      </c>
      <c r="I175" s="204"/>
      <c r="L175" s="200"/>
      <c r="M175" s="205"/>
      <c r="N175" s="206"/>
      <c r="O175" s="206"/>
      <c r="P175" s="206"/>
      <c r="Q175" s="206"/>
      <c r="R175" s="206"/>
      <c r="S175" s="206"/>
      <c r="T175" s="207"/>
      <c r="AT175" s="201" t="s">
        <v>202</v>
      </c>
      <c r="AU175" s="201" t="s">
        <v>85</v>
      </c>
      <c r="AV175" s="12" t="s">
        <v>85</v>
      </c>
      <c r="AW175" s="12" t="s">
        <v>40</v>
      </c>
      <c r="AX175" s="12" t="s">
        <v>77</v>
      </c>
      <c r="AY175" s="201" t="s">
        <v>141</v>
      </c>
    </row>
    <row r="176" spans="2:51" s="14" customFormat="1" ht="13.5">
      <c r="B176" s="216"/>
      <c r="D176" s="194" t="s">
        <v>202</v>
      </c>
      <c r="E176" s="217" t="s">
        <v>5</v>
      </c>
      <c r="F176" s="218" t="s">
        <v>521</v>
      </c>
      <c r="H176" s="217" t="s">
        <v>5</v>
      </c>
      <c r="I176" s="219"/>
      <c r="L176" s="216"/>
      <c r="M176" s="220"/>
      <c r="N176" s="221"/>
      <c r="O176" s="221"/>
      <c r="P176" s="221"/>
      <c r="Q176" s="221"/>
      <c r="R176" s="221"/>
      <c r="S176" s="221"/>
      <c r="T176" s="222"/>
      <c r="AT176" s="217" t="s">
        <v>202</v>
      </c>
      <c r="AU176" s="217" t="s">
        <v>85</v>
      </c>
      <c r="AV176" s="14" t="s">
        <v>83</v>
      </c>
      <c r="AW176" s="14" t="s">
        <v>40</v>
      </c>
      <c r="AX176" s="14" t="s">
        <v>77</v>
      </c>
      <c r="AY176" s="217" t="s">
        <v>141</v>
      </c>
    </row>
    <row r="177" spans="2:51" s="12" customFormat="1" ht="13.5">
      <c r="B177" s="200"/>
      <c r="D177" s="194" t="s">
        <v>202</v>
      </c>
      <c r="E177" s="201" t="s">
        <v>5</v>
      </c>
      <c r="F177" s="202" t="s">
        <v>163</v>
      </c>
      <c r="H177" s="203">
        <v>5</v>
      </c>
      <c r="I177" s="204"/>
      <c r="L177" s="200"/>
      <c r="M177" s="205"/>
      <c r="N177" s="206"/>
      <c r="O177" s="206"/>
      <c r="P177" s="206"/>
      <c r="Q177" s="206"/>
      <c r="R177" s="206"/>
      <c r="S177" s="206"/>
      <c r="T177" s="207"/>
      <c r="AT177" s="201" t="s">
        <v>202</v>
      </c>
      <c r="AU177" s="201" t="s">
        <v>85</v>
      </c>
      <c r="AV177" s="12" t="s">
        <v>85</v>
      </c>
      <c r="AW177" s="12" t="s">
        <v>40</v>
      </c>
      <c r="AX177" s="12" t="s">
        <v>77</v>
      </c>
      <c r="AY177" s="201" t="s">
        <v>141</v>
      </c>
    </row>
    <row r="178" spans="2:51" s="14" customFormat="1" ht="13.5">
      <c r="B178" s="216"/>
      <c r="D178" s="194" t="s">
        <v>202</v>
      </c>
      <c r="E178" s="217" t="s">
        <v>5</v>
      </c>
      <c r="F178" s="218" t="s">
        <v>534</v>
      </c>
      <c r="H178" s="217" t="s">
        <v>5</v>
      </c>
      <c r="I178" s="219"/>
      <c r="L178" s="216"/>
      <c r="M178" s="220"/>
      <c r="N178" s="221"/>
      <c r="O178" s="221"/>
      <c r="P178" s="221"/>
      <c r="Q178" s="221"/>
      <c r="R178" s="221"/>
      <c r="S178" s="221"/>
      <c r="T178" s="222"/>
      <c r="AT178" s="217" t="s">
        <v>202</v>
      </c>
      <c r="AU178" s="217" t="s">
        <v>85</v>
      </c>
      <c r="AV178" s="14" t="s">
        <v>83</v>
      </c>
      <c r="AW178" s="14" t="s">
        <v>40</v>
      </c>
      <c r="AX178" s="14" t="s">
        <v>77</v>
      </c>
      <c r="AY178" s="217" t="s">
        <v>141</v>
      </c>
    </row>
    <row r="179" spans="2:51" s="12" customFormat="1" ht="13.5">
      <c r="B179" s="200"/>
      <c r="D179" s="194" t="s">
        <v>202</v>
      </c>
      <c r="E179" s="201" t="s">
        <v>5</v>
      </c>
      <c r="F179" s="202" t="s">
        <v>163</v>
      </c>
      <c r="H179" s="203">
        <v>5</v>
      </c>
      <c r="I179" s="204"/>
      <c r="L179" s="200"/>
      <c r="M179" s="205"/>
      <c r="N179" s="206"/>
      <c r="O179" s="206"/>
      <c r="P179" s="206"/>
      <c r="Q179" s="206"/>
      <c r="R179" s="206"/>
      <c r="S179" s="206"/>
      <c r="T179" s="207"/>
      <c r="AT179" s="201" t="s">
        <v>202</v>
      </c>
      <c r="AU179" s="201" t="s">
        <v>85</v>
      </c>
      <c r="AV179" s="12" t="s">
        <v>85</v>
      </c>
      <c r="AW179" s="12" t="s">
        <v>40</v>
      </c>
      <c r="AX179" s="12" t="s">
        <v>77</v>
      </c>
      <c r="AY179" s="201" t="s">
        <v>141</v>
      </c>
    </row>
    <row r="180" spans="2:51" s="12" customFormat="1" ht="13.5">
      <c r="B180" s="200"/>
      <c r="D180" s="194" t="s">
        <v>202</v>
      </c>
      <c r="E180" s="201" t="s">
        <v>5</v>
      </c>
      <c r="F180" s="202" t="s">
        <v>5</v>
      </c>
      <c r="H180" s="203">
        <v>0</v>
      </c>
      <c r="I180" s="204"/>
      <c r="L180" s="200"/>
      <c r="M180" s="205"/>
      <c r="N180" s="206"/>
      <c r="O180" s="206"/>
      <c r="P180" s="206"/>
      <c r="Q180" s="206"/>
      <c r="R180" s="206"/>
      <c r="S180" s="206"/>
      <c r="T180" s="207"/>
      <c r="AT180" s="201" t="s">
        <v>202</v>
      </c>
      <c r="AU180" s="201" t="s">
        <v>85</v>
      </c>
      <c r="AV180" s="12" t="s">
        <v>85</v>
      </c>
      <c r="AW180" s="12" t="s">
        <v>40</v>
      </c>
      <c r="AX180" s="12" t="s">
        <v>77</v>
      </c>
      <c r="AY180" s="201" t="s">
        <v>141</v>
      </c>
    </row>
    <row r="181" spans="2:51" s="14" customFormat="1" ht="13.5">
      <c r="B181" s="216"/>
      <c r="D181" s="194" t="s">
        <v>202</v>
      </c>
      <c r="E181" s="217" t="s">
        <v>5</v>
      </c>
      <c r="F181" s="218" t="s">
        <v>535</v>
      </c>
      <c r="H181" s="217" t="s">
        <v>5</v>
      </c>
      <c r="I181" s="219"/>
      <c r="L181" s="216"/>
      <c r="M181" s="220"/>
      <c r="N181" s="221"/>
      <c r="O181" s="221"/>
      <c r="P181" s="221"/>
      <c r="Q181" s="221"/>
      <c r="R181" s="221"/>
      <c r="S181" s="221"/>
      <c r="T181" s="222"/>
      <c r="AT181" s="217" t="s">
        <v>202</v>
      </c>
      <c r="AU181" s="217" t="s">
        <v>85</v>
      </c>
      <c r="AV181" s="14" t="s">
        <v>83</v>
      </c>
      <c r="AW181" s="14" t="s">
        <v>40</v>
      </c>
      <c r="AX181" s="14" t="s">
        <v>77</v>
      </c>
      <c r="AY181" s="217" t="s">
        <v>141</v>
      </c>
    </row>
    <row r="182" spans="2:51" s="12" customFormat="1" ht="13.5">
      <c r="B182" s="200"/>
      <c r="D182" s="194" t="s">
        <v>202</v>
      </c>
      <c r="E182" s="201" t="s">
        <v>5</v>
      </c>
      <c r="F182" s="202" t="s">
        <v>163</v>
      </c>
      <c r="H182" s="203">
        <v>5</v>
      </c>
      <c r="I182" s="204"/>
      <c r="L182" s="200"/>
      <c r="M182" s="205"/>
      <c r="N182" s="206"/>
      <c r="O182" s="206"/>
      <c r="P182" s="206"/>
      <c r="Q182" s="206"/>
      <c r="R182" s="206"/>
      <c r="S182" s="206"/>
      <c r="T182" s="207"/>
      <c r="AT182" s="201" t="s">
        <v>202</v>
      </c>
      <c r="AU182" s="201" t="s">
        <v>85</v>
      </c>
      <c r="AV182" s="12" t="s">
        <v>85</v>
      </c>
      <c r="AW182" s="12" t="s">
        <v>40</v>
      </c>
      <c r="AX182" s="12" t="s">
        <v>77</v>
      </c>
      <c r="AY182" s="201" t="s">
        <v>141</v>
      </c>
    </row>
    <row r="183" spans="2:51" s="14" customFormat="1" ht="13.5">
      <c r="B183" s="216"/>
      <c r="D183" s="194" t="s">
        <v>202</v>
      </c>
      <c r="E183" s="217" t="s">
        <v>5</v>
      </c>
      <c r="F183" s="218" t="s">
        <v>522</v>
      </c>
      <c r="H183" s="217" t="s">
        <v>5</v>
      </c>
      <c r="I183" s="219"/>
      <c r="L183" s="216"/>
      <c r="M183" s="220"/>
      <c r="N183" s="221"/>
      <c r="O183" s="221"/>
      <c r="P183" s="221"/>
      <c r="Q183" s="221"/>
      <c r="R183" s="221"/>
      <c r="S183" s="221"/>
      <c r="T183" s="222"/>
      <c r="AT183" s="217" t="s">
        <v>202</v>
      </c>
      <c r="AU183" s="217" t="s">
        <v>85</v>
      </c>
      <c r="AV183" s="14" t="s">
        <v>83</v>
      </c>
      <c r="AW183" s="14" t="s">
        <v>40</v>
      </c>
      <c r="AX183" s="14" t="s">
        <v>77</v>
      </c>
      <c r="AY183" s="217" t="s">
        <v>141</v>
      </c>
    </row>
    <row r="184" spans="2:51" s="12" customFormat="1" ht="13.5">
      <c r="B184" s="200"/>
      <c r="D184" s="194" t="s">
        <v>202</v>
      </c>
      <c r="E184" s="201" t="s">
        <v>5</v>
      </c>
      <c r="F184" s="202" t="s">
        <v>542</v>
      </c>
      <c r="H184" s="203">
        <v>10</v>
      </c>
      <c r="I184" s="204"/>
      <c r="L184" s="200"/>
      <c r="M184" s="205"/>
      <c r="N184" s="206"/>
      <c r="O184" s="206"/>
      <c r="P184" s="206"/>
      <c r="Q184" s="206"/>
      <c r="R184" s="206"/>
      <c r="S184" s="206"/>
      <c r="T184" s="207"/>
      <c r="AT184" s="201" t="s">
        <v>202</v>
      </c>
      <c r="AU184" s="201" t="s">
        <v>85</v>
      </c>
      <c r="AV184" s="12" t="s">
        <v>85</v>
      </c>
      <c r="AW184" s="12" t="s">
        <v>40</v>
      </c>
      <c r="AX184" s="12" t="s">
        <v>77</v>
      </c>
      <c r="AY184" s="201" t="s">
        <v>141</v>
      </c>
    </row>
    <row r="185" spans="2:51" s="14" customFormat="1" ht="13.5">
      <c r="B185" s="216"/>
      <c r="D185" s="194" t="s">
        <v>202</v>
      </c>
      <c r="E185" s="217" t="s">
        <v>5</v>
      </c>
      <c r="F185" s="218" t="s">
        <v>523</v>
      </c>
      <c r="H185" s="217" t="s">
        <v>5</v>
      </c>
      <c r="I185" s="219"/>
      <c r="L185" s="216"/>
      <c r="M185" s="220"/>
      <c r="N185" s="221"/>
      <c r="O185" s="221"/>
      <c r="P185" s="221"/>
      <c r="Q185" s="221"/>
      <c r="R185" s="221"/>
      <c r="S185" s="221"/>
      <c r="T185" s="222"/>
      <c r="AT185" s="217" t="s">
        <v>202</v>
      </c>
      <c r="AU185" s="217" t="s">
        <v>85</v>
      </c>
      <c r="AV185" s="14" t="s">
        <v>83</v>
      </c>
      <c r="AW185" s="14" t="s">
        <v>40</v>
      </c>
      <c r="AX185" s="14" t="s">
        <v>77</v>
      </c>
      <c r="AY185" s="217" t="s">
        <v>141</v>
      </c>
    </row>
    <row r="186" spans="2:51" s="12" customFormat="1" ht="13.5">
      <c r="B186" s="200"/>
      <c r="D186" s="194" t="s">
        <v>202</v>
      </c>
      <c r="E186" s="201" t="s">
        <v>5</v>
      </c>
      <c r="F186" s="202" t="s">
        <v>543</v>
      </c>
      <c r="H186" s="203">
        <v>15</v>
      </c>
      <c r="I186" s="204"/>
      <c r="L186" s="200"/>
      <c r="M186" s="205"/>
      <c r="N186" s="206"/>
      <c r="O186" s="206"/>
      <c r="P186" s="206"/>
      <c r="Q186" s="206"/>
      <c r="R186" s="206"/>
      <c r="S186" s="206"/>
      <c r="T186" s="207"/>
      <c r="AT186" s="201" t="s">
        <v>202</v>
      </c>
      <c r="AU186" s="201" t="s">
        <v>85</v>
      </c>
      <c r="AV186" s="12" t="s">
        <v>85</v>
      </c>
      <c r="AW186" s="12" t="s">
        <v>40</v>
      </c>
      <c r="AX186" s="12" t="s">
        <v>77</v>
      </c>
      <c r="AY186" s="201" t="s">
        <v>141</v>
      </c>
    </row>
    <row r="187" spans="2:51" s="12" customFormat="1" ht="13.5">
      <c r="B187" s="200"/>
      <c r="D187" s="194" t="s">
        <v>202</v>
      </c>
      <c r="E187" s="201" t="s">
        <v>5</v>
      </c>
      <c r="F187" s="202" t="s">
        <v>5</v>
      </c>
      <c r="H187" s="203">
        <v>0</v>
      </c>
      <c r="I187" s="204"/>
      <c r="L187" s="200"/>
      <c r="M187" s="205"/>
      <c r="N187" s="206"/>
      <c r="O187" s="206"/>
      <c r="P187" s="206"/>
      <c r="Q187" s="206"/>
      <c r="R187" s="206"/>
      <c r="S187" s="206"/>
      <c r="T187" s="207"/>
      <c r="AT187" s="201" t="s">
        <v>202</v>
      </c>
      <c r="AU187" s="201" t="s">
        <v>85</v>
      </c>
      <c r="AV187" s="12" t="s">
        <v>85</v>
      </c>
      <c r="AW187" s="12" t="s">
        <v>40</v>
      </c>
      <c r="AX187" s="12" t="s">
        <v>77</v>
      </c>
      <c r="AY187" s="201" t="s">
        <v>141</v>
      </c>
    </row>
    <row r="188" spans="2:51" s="14" customFormat="1" ht="13.5">
      <c r="B188" s="216"/>
      <c r="D188" s="194" t="s">
        <v>202</v>
      </c>
      <c r="E188" s="217" t="s">
        <v>5</v>
      </c>
      <c r="F188" s="218" t="s">
        <v>524</v>
      </c>
      <c r="H188" s="217" t="s">
        <v>5</v>
      </c>
      <c r="I188" s="219"/>
      <c r="L188" s="216"/>
      <c r="M188" s="220"/>
      <c r="N188" s="221"/>
      <c r="O188" s="221"/>
      <c r="P188" s="221"/>
      <c r="Q188" s="221"/>
      <c r="R188" s="221"/>
      <c r="S188" s="221"/>
      <c r="T188" s="222"/>
      <c r="AT188" s="217" t="s">
        <v>202</v>
      </c>
      <c r="AU188" s="217" t="s">
        <v>85</v>
      </c>
      <c r="AV188" s="14" t="s">
        <v>83</v>
      </c>
      <c r="AW188" s="14" t="s">
        <v>40</v>
      </c>
      <c r="AX188" s="14" t="s">
        <v>77</v>
      </c>
      <c r="AY188" s="217" t="s">
        <v>141</v>
      </c>
    </row>
    <row r="189" spans="2:51" s="12" customFormat="1" ht="13.5">
      <c r="B189" s="200"/>
      <c r="D189" s="194" t="s">
        <v>202</v>
      </c>
      <c r="E189" s="201" t="s">
        <v>5</v>
      </c>
      <c r="F189" s="202" t="s">
        <v>543</v>
      </c>
      <c r="H189" s="203">
        <v>15</v>
      </c>
      <c r="I189" s="204"/>
      <c r="L189" s="200"/>
      <c r="M189" s="205"/>
      <c r="N189" s="206"/>
      <c r="O189" s="206"/>
      <c r="P189" s="206"/>
      <c r="Q189" s="206"/>
      <c r="R189" s="206"/>
      <c r="S189" s="206"/>
      <c r="T189" s="207"/>
      <c r="AT189" s="201" t="s">
        <v>202</v>
      </c>
      <c r="AU189" s="201" t="s">
        <v>85</v>
      </c>
      <c r="AV189" s="12" t="s">
        <v>85</v>
      </c>
      <c r="AW189" s="12" t="s">
        <v>40</v>
      </c>
      <c r="AX189" s="12" t="s">
        <v>77</v>
      </c>
      <c r="AY189" s="201" t="s">
        <v>141</v>
      </c>
    </row>
    <row r="190" spans="2:51" s="14" customFormat="1" ht="13.5">
      <c r="B190" s="216"/>
      <c r="D190" s="194" t="s">
        <v>202</v>
      </c>
      <c r="E190" s="217" t="s">
        <v>5</v>
      </c>
      <c r="F190" s="218" t="s">
        <v>525</v>
      </c>
      <c r="H190" s="217" t="s">
        <v>5</v>
      </c>
      <c r="I190" s="219"/>
      <c r="L190" s="216"/>
      <c r="M190" s="220"/>
      <c r="N190" s="221"/>
      <c r="O190" s="221"/>
      <c r="P190" s="221"/>
      <c r="Q190" s="221"/>
      <c r="R190" s="221"/>
      <c r="S190" s="221"/>
      <c r="T190" s="222"/>
      <c r="AT190" s="217" t="s">
        <v>202</v>
      </c>
      <c r="AU190" s="217" t="s">
        <v>85</v>
      </c>
      <c r="AV190" s="14" t="s">
        <v>83</v>
      </c>
      <c r="AW190" s="14" t="s">
        <v>40</v>
      </c>
      <c r="AX190" s="14" t="s">
        <v>77</v>
      </c>
      <c r="AY190" s="217" t="s">
        <v>141</v>
      </c>
    </row>
    <row r="191" spans="2:51" s="12" customFormat="1" ht="13.5">
      <c r="B191" s="200"/>
      <c r="D191" s="194" t="s">
        <v>202</v>
      </c>
      <c r="E191" s="201" t="s">
        <v>5</v>
      </c>
      <c r="F191" s="202" t="s">
        <v>543</v>
      </c>
      <c r="H191" s="203">
        <v>15</v>
      </c>
      <c r="I191" s="204"/>
      <c r="L191" s="200"/>
      <c r="M191" s="205"/>
      <c r="N191" s="206"/>
      <c r="O191" s="206"/>
      <c r="P191" s="206"/>
      <c r="Q191" s="206"/>
      <c r="R191" s="206"/>
      <c r="S191" s="206"/>
      <c r="T191" s="207"/>
      <c r="AT191" s="201" t="s">
        <v>202</v>
      </c>
      <c r="AU191" s="201" t="s">
        <v>85</v>
      </c>
      <c r="AV191" s="12" t="s">
        <v>85</v>
      </c>
      <c r="AW191" s="12" t="s">
        <v>40</v>
      </c>
      <c r="AX191" s="12" t="s">
        <v>77</v>
      </c>
      <c r="AY191" s="201" t="s">
        <v>141</v>
      </c>
    </row>
    <row r="192" spans="2:51" s="12" customFormat="1" ht="13.5">
      <c r="B192" s="200"/>
      <c r="D192" s="194" t="s">
        <v>202</v>
      </c>
      <c r="E192" s="201" t="s">
        <v>5</v>
      </c>
      <c r="F192" s="202" t="s">
        <v>5</v>
      </c>
      <c r="H192" s="203">
        <v>0</v>
      </c>
      <c r="I192" s="204"/>
      <c r="L192" s="200"/>
      <c r="M192" s="205"/>
      <c r="N192" s="206"/>
      <c r="O192" s="206"/>
      <c r="P192" s="206"/>
      <c r="Q192" s="206"/>
      <c r="R192" s="206"/>
      <c r="S192" s="206"/>
      <c r="T192" s="207"/>
      <c r="AT192" s="201" t="s">
        <v>202</v>
      </c>
      <c r="AU192" s="201" t="s">
        <v>85</v>
      </c>
      <c r="AV192" s="12" t="s">
        <v>85</v>
      </c>
      <c r="AW192" s="12" t="s">
        <v>40</v>
      </c>
      <c r="AX192" s="12" t="s">
        <v>77</v>
      </c>
      <c r="AY192" s="201" t="s">
        <v>141</v>
      </c>
    </row>
    <row r="193" spans="2:51" s="14" customFormat="1" ht="13.5">
      <c r="B193" s="216"/>
      <c r="D193" s="194" t="s">
        <v>202</v>
      </c>
      <c r="E193" s="217" t="s">
        <v>5</v>
      </c>
      <c r="F193" s="218" t="s">
        <v>526</v>
      </c>
      <c r="H193" s="217" t="s">
        <v>5</v>
      </c>
      <c r="I193" s="219"/>
      <c r="L193" s="216"/>
      <c r="M193" s="220"/>
      <c r="N193" s="221"/>
      <c r="O193" s="221"/>
      <c r="P193" s="221"/>
      <c r="Q193" s="221"/>
      <c r="R193" s="221"/>
      <c r="S193" s="221"/>
      <c r="T193" s="222"/>
      <c r="AT193" s="217" t="s">
        <v>202</v>
      </c>
      <c r="AU193" s="217" t="s">
        <v>85</v>
      </c>
      <c r="AV193" s="14" t="s">
        <v>83</v>
      </c>
      <c r="AW193" s="14" t="s">
        <v>40</v>
      </c>
      <c r="AX193" s="14" t="s">
        <v>77</v>
      </c>
      <c r="AY193" s="217" t="s">
        <v>141</v>
      </c>
    </row>
    <row r="194" spans="2:51" s="12" customFormat="1" ht="13.5">
      <c r="B194" s="200"/>
      <c r="D194" s="194" t="s">
        <v>202</v>
      </c>
      <c r="E194" s="201" t="s">
        <v>5</v>
      </c>
      <c r="F194" s="202" t="s">
        <v>542</v>
      </c>
      <c r="H194" s="203">
        <v>10</v>
      </c>
      <c r="I194" s="204"/>
      <c r="L194" s="200"/>
      <c r="M194" s="205"/>
      <c r="N194" s="206"/>
      <c r="O194" s="206"/>
      <c r="P194" s="206"/>
      <c r="Q194" s="206"/>
      <c r="R194" s="206"/>
      <c r="S194" s="206"/>
      <c r="T194" s="207"/>
      <c r="AT194" s="201" t="s">
        <v>202</v>
      </c>
      <c r="AU194" s="201" t="s">
        <v>85</v>
      </c>
      <c r="AV194" s="12" t="s">
        <v>85</v>
      </c>
      <c r="AW194" s="12" t="s">
        <v>40</v>
      </c>
      <c r="AX194" s="12" t="s">
        <v>77</v>
      </c>
      <c r="AY194" s="201" t="s">
        <v>141</v>
      </c>
    </row>
    <row r="195" spans="2:51" s="14" customFormat="1" ht="13.5">
      <c r="B195" s="216"/>
      <c r="D195" s="194" t="s">
        <v>202</v>
      </c>
      <c r="E195" s="217" t="s">
        <v>5</v>
      </c>
      <c r="F195" s="218" t="s">
        <v>536</v>
      </c>
      <c r="H195" s="217" t="s">
        <v>5</v>
      </c>
      <c r="I195" s="219"/>
      <c r="L195" s="216"/>
      <c r="M195" s="220"/>
      <c r="N195" s="221"/>
      <c r="O195" s="221"/>
      <c r="P195" s="221"/>
      <c r="Q195" s="221"/>
      <c r="R195" s="221"/>
      <c r="S195" s="221"/>
      <c r="T195" s="222"/>
      <c r="AT195" s="217" t="s">
        <v>202</v>
      </c>
      <c r="AU195" s="217" t="s">
        <v>85</v>
      </c>
      <c r="AV195" s="14" t="s">
        <v>83</v>
      </c>
      <c r="AW195" s="14" t="s">
        <v>40</v>
      </c>
      <c r="AX195" s="14" t="s">
        <v>77</v>
      </c>
      <c r="AY195" s="217" t="s">
        <v>141</v>
      </c>
    </row>
    <row r="196" spans="2:51" s="12" customFormat="1" ht="13.5">
      <c r="B196" s="200"/>
      <c r="D196" s="194" t="s">
        <v>202</v>
      </c>
      <c r="E196" s="201" t="s">
        <v>5</v>
      </c>
      <c r="F196" s="202" t="s">
        <v>163</v>
      </c>
      <c r="H196" s="203">
        <v>5</v>
      </c>
      <c r="I196" s="204"/>
      <c r="L196" s="200"/>
      <c r="M196" s="205"/>
      <c r="N196" s="206"/>
      <c r="O196" s="206"/>
      <c r="P196" s="206"/>
      <c r="Q196" s="206"/>
      <c r="R196" s="206"/>
      <c r="S196" s="206"/>
      <c r="T196" s="207"/>
      <c r="AT196" s="201" t="s">
        <v>202</v>
      </c>
      <c r="AU196" s="201" t="s">
        <v>85</v>
      </c>
      <c r="AV196" s="12" t="s">
        <v>85</v>
      </c>
      <c r="AW196" s="12" t="s">
        <v>40</v>
      </c>
      <c r="AX196" s="12" t="s">
        <v>77</v>
      </c>
      <c r="AY196" s="201" t="s">
        <v>141</v>
      </c>
    </row>
    <row r="197" spans="2:51" s="12" customFormat="1" ht="13.5">
      <c r="B197" s="200"/>
      <c r="D197" s="194" t="s">
        <v>202</v>
      </c>
      <c r="E197" s="201" t="s">
        <v>5</v>
      </c>
      <c r="F197" s="202" t="s">
        <v>5</v>
      </c>
      <c r="H197" s="203">
        <v>0</v>
      </c>
      <c r="I197" s="204"/>
      <c r="L197" s="200"/>
      <c r="M197" s="205"/>
      <c r="N197" s="206"/>
      <c r="O197" s="206"/>
      <c r="P197" s="206"/>
      <c r="Q197" s="206"/>
      <c r="R197" s="206"/>
      <c r="S197" s="206"/>
      <c r="T197" s="207"/>
      <c r="AT197" s="201" t="s">
        <v>202</v>
      </c>
      <c r="AU197" s="201" t="s">
        <v>85</v>
      </c>
      <c r="AV197" s="12" t="s">
        <v>85</v>
      </c>
      <c r="AW197" s="12" t="s">
        <v>40</v>
      </c>
      <c r="AX197" s="12" t="s">
        <v>77</v>
      </c>
      <c r="AY197" s="201" t="s">
        <v>141</v>
      </c>
    </row>
    <row r="198" spans="2:51" s="14" customFormat="1" ht="13.5">
      <c r="B198" s="216"/>
      <c r="D198" s="194" t="s">
        <v>202</v>
      </c>
      <c r="E198" s="217" t="s">
        <v>5</v>
      </c>
      <c r="F198" s="218" t="s">
        <v>537</v>
      </c>
      <c r="H198" s="217" t="s">
        <v>5</v>
      </c>
      <c r="I198" s="219"/>
      <c r="L198" s="216"/>
      <c r="M198" s="220"/>
      <c r="N198" s="221"/>
      <c r="O198" s="221"/>
      <c r="P198" s="221"/>
      <c r="Q198" s="221"/>
      <c r="R198" s="221"/>
      <c r="S198" s="221"/>
      <c r="T198" s="222"/>
      <c r="AT198" s="217" t="s">
        <v>202</v>
      </c>
      <c r="AU198" s="217" t="s">
        <v>85</v>
      </c>
      <c r="AV198" s="14" t="s">
        <v>83</v>
      </c>
      <c r="AW198" s="14" t="s">
        <v>40</v>
      </c>
      <c r="AX198" s="14" t="s">
        <v>77</v>
      </c>
      <c r="AY198" s="217" t="s">
        <v>141</v>
      </c>
    </row>
    <row r="199" spans="2:51" s="12" customFormat="1" ht="13.5">
      <c r="B199" s="200"/>
      <c r="D199" s="194" t="s">
        <v>202</v>
      </c>
      <c r="E199" s="201" t="s">
        <v>5</v>
      </c>
      <c r="F199" s="202" t="s">
        <v>163</v>
      </c>
      <c r="H199" s="203">
        <v>5</v>
      </c>
      <c r="I199" s="204"/>
      <c r="L199" s="200"/>
      <c r="M199" s="205"/>
      <c r="N199" s="206"/>
      <c r="O199" s="206"/>
      <c r="P199" s="206"/>
      <c r="Q199" s="206"/>
      <c r="R199" s="206"/>
      <c r="S199" s="206"/>
      <c r="T199" s="207"/>
      <c r="AT199" s="201" t="s">
        <v>202</v>
      </c>
      <c r="AU199" s="201" t="s">
        <v>85</v>
      </c>
      <c r="AV199" s="12" t="s">
        <v>85</v>
      </c>
      <c r="AW199" s="12" t="s">
        <v>40</v>
      </c>
      <c r="AX199" s="12" t="s">
        <v>77</v>
      </c>
      <c r="AY199" s="201" t="s">
        <v>141</v>
      </c>
    </row>
    <row r="200" spans="2:51" s="12" customFormat="1" ht="13.5">
      <c r="B200" s="200"/>
      <c r="D200" s="194" t="s">
        <v>202</v>
      </c>
      <c r="E200" s="201" t="s">
        <v>5</v>
      </c>
      <c r="F200" s="202" t="s">
        <v>5</v>
      </c>
      <c r="H200" s="203">
        <v>0</v>
      </c>
      <c r="I200" s="204"/>
      <c r="L200" s="200"/>
      <c r="M200" s="205"/>
      <c r="N200" s="206"/>
      <c r="O200" s="206"/>
      <c r="P200" s="206"/>
      <c r="Q200" s="206"/>
      <c r="R200" s="206"/>
      <c r="S200" s="206"/>
      <c r="T200" s="207"/>
      <c r="AT200" s="201" t="s">
        <v>202</v>
      </c>
      <c r="AU200" s="201" t="s">
        <v>85</v>
      </c>
      <c r="AV200" s="12" t="s">
        <v>85</v>
      </c>
      <c r="AW200" s="12" t="s">
        <v>40</v>
      </c>
      <c r="AX200" s="12" t="s">
        <v>77</v>
      </c>
      <c r="AY200" s="201" t="s">
        <v>141</v>
      </c>
    </row>
    <row r="201" spans="2:51" s="14" customFormat="1" ht="13.5">
      <c r="B201" s="216"/>
      <c r="D201" s="194" t="s">
        <v>202</v>
      </c>
      <c r="E201" s="217" t="s">
        <v>5</v>
      </c>
      <c r="F201" s="218" t="s">
        <v>544</v>
      </c>
      <c r="H201" s="217" t="s">
        <v>5</v>
      </c>
      <c r="I201" s="219"/>
      <c r="L201" s="216"/>
      <c r="M201" s="220"/>
      <c r="N201" s="221"/>
      <c r="O201" s="221"/>
      <c r="P201" s="221"/>
      <c r="Q201" s="221"/>
      <c r="R201" s="221"/>
      <c r="S201" s="221"/>
      <c r="T201" s="222"/>
      <c r="AT201" s="217" t="s">
        <v>202</v>
      </c>
      <c r="AU201" s="217" t="s">
        <v>85</v>
      </c>
      <c r="AV201" s="14" t="s">
        <v>83</v>
      </c>
      <c r="AW201" s="14" t="s">
        <v>40</v>
      </c>
      <c r="AX201" s="14" t="s">
        <v>77</v>
      </c>
      <c r="AY201" s="217" t="s">
        <v>141</v>
      </c>
    </row>
    <row r="202" spans="2:51" s="12" customFormat="1" ht="13.5">
      <c r="B202" s="200"/>
      <c r="D202" s="194" t="s">
        <v>202</v>
      </c>
      <c r="E202" s="201" t="s">
        <v>5</v>
      </c>
      <c r="F202" s="202" t="s">
        <v>545</v>
      </c>
      <c r="H202" s="203">
        <v>40</v>
      </c>
      <c r="I202" s="204"/>
      <c r="L202" s="200"/>
      <c r="M202" s="205"/>
      <c r="N202" s="206"/>
      <c r="O202" s="206"/>
      <c r="P202" s="206"/>
      <c r="Q202" s="206"/>
      <c r="R202" s="206"/>
      <c r="S202" s="206"/>
      <c r="T202" s="207"/>
      <c r="AT202" s="201" t="s">
        <v>202</v>
      </c>
      <c r="AU202" s="201" t="s">
        <v>85</v>
      </c>
      <c r="AV202" s="12" t="s">
        <v>85</v>
      </c>
      <c r="AW202" s="12" t="s">
        <v>40</v>
      </c>
      <c r="AX202" s="12" t="s">
        <v>77</v>
      </c>
      <c r="AY202" s="201" t="s">
        <v>141</v>
      </c>
    </row>
    <row r="203" spans="2:51" s="13" customFormat="1" ht="13.5">
      <c r="B203" s="208"/>
      <c r="D203" s="194" t="s">
        <v>202</v>
      </c>
      <c r="E203" s="209" t="s">
        <v>5</v>
      </c>
      <c r="F203" s="210" t="s">
        <v>204</v>
      </c>
      <c r="H203" s="211">
        <v>145</v>
      </c>
      <c r="I203" s="212"/>
      <c r="L203" s="208"/>
      <c r="M203" s="213"/>
      <c r="N203" s="214"/>
      <c r="O203" s="214"/>
      <c r="P203" s="214"/>
      <c r="Q203" s="214"/>
      <c r="R203" s="214"/>
      <c r="S203" s="214"/>
      <c r="T203" s="215"/>
      <c r="AT203" s="209" t="s">
        <v>202</v>
      </c>
      <c r="AU203" s="209" t="s">
        <v>85</v>
      </c>
      <c r="AV203" s="13" t="s">
        <v>140</v>
      </c>
      <c r="AW203" s="13" t="s">
        <v>40</v>
      </c>
      <c r="AX203" s="13" t="s">
        <v>83</v>
      </c>
      <c r="AY203" s="209" t="s">
        <v>141</v>
      </c>
    </row>
    <row r="204" spans="2:65" s="1" customFormat="1" ht="16.5" customHeight="1">
      <c r="B204" s="181"/>
      <c r="C204" s="182" t="s">
        <v>243</v>
      </c>
      <c r="D204" s="182" t="s">
        <v>143</v>
      </c>
      <c r="E204" s="183" t="s">
        <v>546</v>
      </c>
      <c r="F204" s="184" t="s">
        <v>547</v>
      </c>
      <c r="G204" s="185" t="s">
        <v>266</v>
      </c>
      <c r="H204" s="186">
        <v>16.95</v>
      </c>
      <c r="I204" s="187"/>
      <c r="J204" s="188">
        <f>ROUND(I204*H204,2)</f>
        <v>0</v>
      </c>
      <c r="K204" s="184" t="s">
        <v>199</v>
      </c>
      <c r="L204" s="41"/>
      <c r="M204" s="189" t="s">
        <v>5</v>
      </c>
      <c r="N204" s="190" t="s">
        <v>48</v>
      </c>
      <c r="O204" s="42"/>
      <c r="P204" s="191">
        <f>O204*H204</f>
        <v>0</v>
      </c>
      <c r="Q204" s="191">
        <v>0.0015</v>
      </c>
      <c r="R204" s="191">
        <f>Q204*H204</f>
        <v>0.025425</v>
      </c>
      <c r="S204" s="191">
        <v>0</v>
      </c>
      <c r="T204" s="192">
        <f>S204*H204</f>
        <v>0</v>
      </c>
      <c r="AR204" s="24" t="s">
        <v>140</v>
      </c>
      <c r="AT204" s="24" t="s">
        <v>143</v>
      </c>
      <c r="AU204" s="24" t="s">
        <v>85</v>
      </c>
      <c r="AY204" s="24" t="s">
        <v>141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24" t="s">
        <v>83</v>
      </c>
      <c r="BK204" s="193">
        <f>ROUND(I204*H204,2)</f>
        <v>0</v>
      </c>
      <c r="BL204" s="24" t="s">
        <v>140</v>
      </c>
      <c r="BM204" s="24" t="s">
        <v>548</v>
      </c>
    </row>
    <row r="205" spans="2:47" s="1" customFormat="1" ht="13.5">
      <c r="B205" s="41"/>
      <c r="D205" s="194" t="s">
        <v>148</v>
      </c>
      <c r="F205" s="195" t="s">
        <v>549</v>
      </c>
      <c r="I205" s="156"/>
      <c r="L205" s="41"/>
      <c r="M205" s="196"/>
      <c r="N205" s="42"/>
      <c r="O205" s="42"/>
      <c r="P205" s="42"/>
      <c r="Q205" s="42"/>
      <c r="R205" s="42"/>
      <c r="S205" s="42"/>
      <c r="T205" s="70"/>
      <c r="AT205" s="24" t="s">
        <v>148</v>
      </c>
      <c r="AU205" s="24" t="s">
        <v>85</v>
      </c>
    </row>
    <row r="206" spans="2:51" s="14" customFormat="1" ht="13.5">
      <c r="B206" s="216"/>
      <c r="D206" s="194" t="s">
        <v>202</v>
      </c>
      <c r="E206" s="217" t="s">
        <v>5</v>
      </c>
      <c r="F206" s="218" t="s">
        <v>531</v>
      </c>
      <c r="H206" s="217" t="s">
        <v>5</v>
      </c>
      <c r="I206" s="219"/>
      <c r="L206" s="216"/>
      <c r="M206" s="220"/>
      <c r="N206" s="221"/>
      <c r="O206" s="221"/>
      <c r="P206" s="221"/>
      <c r="Q206" s="221"/>
      <c r="R206" s="221"/>
      <c r="S206" s="221"/>
      <c r="T206" s="222"/>
      <c r="AT206" s="217" t="s">
        <v>202</v>
      </c>
      <c r="AU206" s="217" t="s">
        <v>85</v>
      </c>
      <c r="AV206" s="14" t="s">
        <v>83</v>
      </c>
      <c r="AW206" s="14" t="s">
        <v>40</v>
      </c>
      <c r="AX206" s="14" t="s">
        <v>77</v>
      </c>
      <c r="AY206" s="217" t="s">
        <v>141</v>
      </c>
    </row>
    <row r="207" spans="2:51" s="12" customFormat="1" ht="13.5">
      <c r="B207" s="200"/>
      <c r="D207" s="194" t="s">
        <v>202</v>
      </c>
      <c r="E207" s="201" t="s">
        <v>5</v>
      </c>
      <c r="F207" s="202" t="s">
        <v>550</v>
      </c>
      <c r="H207" s="203">
        <v>0.9</v>
      </c>
      <c r="I207" s="204"/>
      <c r="L207" s="200"/>
      <c r="M207" s="205"/>
      <c r="N207" s="206"/>
      <c r="O207" s="206"/>
      <c r="P207" s="206"/>
      <c r="Q207" s="206"/>
      <c r="R207" s="206"/>
      <c r="S207" s="206"/>
      <c r="T207" s="207"/>
      <c r="AT207" s="201" t="s">
        <v>202</v>
      </c>
      <c r="AU207" s="201" t="s">
        <v>85</v>
      </c>
      <c r="AV207" s="12" t="s">
        <v>85</v>
      </c>
      <c r="AW207" s="12" t="s">
        <v>40</v>
      </c>
      <c r="AX207" s="12" t="s">
        <v>77</v>
      </c>
      <c r="AY207" s="201" t="s">
        <v>141</v>
      </c>
    </row>
    <row r="208" spans="2:51" s="14" customFormat="1" ht="13.5">
      <c r="B208" s="216"/>
      <c r="D208" s="194" t="s">
        <v>202</v>
      </c>
      <c r="E208" s="217" t="s">
        <v>5</v>
      </c>
      <c r="F208" s="218" t="s">
        <v>532</v>
      </c>
      <c r="H208" s="217" t="s">
        <v>5</v>
      </c>
      <c r="I208" s="219"/>
      <c r="L208" s="216"/>
      <c r="M208" s="220"/>
      <c r="N208" s="221"/>
      <c r="O208" s="221"/>
      <c r="P208" s="221"/>
      <c r="Q208" s="221"/>
      <c r="R208" s="221"/>
      <c r="S208" s="221"/>
      <c r="T208" s="222"/>
      <c r="AT208" s="217" t="s">
        <v>202</v>
      </c>
      <c r="AU208" s="217" t="s">
        <v>85</v>
      </c>
      <c r="AV208" s="14" t="s">
        <v>83</v>
      </c>
      <c r="AW208" s="14" t="s">
        <v>40</v>
      </c>
      <c r="AX208" s="14" t="s">
        <v>77</v>
      </c>
      <c r="AY208" s="217" t="s">
        <v>141</v>
      </c>
    </row>
    <row r="209" spans="2:51" s="12" customFormat="1" ht="13.5">
      <c r="B209" s="200"/>
      <c r="D209" s="194" t="s">
        <v>202</v>
      </c>
      <c r="E209" s="201" t="s">
        <v>5</v>
      </c>
      <c r="F209" s="202" t="s">
        <v>551</v>
      </c>
      <c r="H209" s="203">
        <v>0.6</v>
      </c>
      <c r="I209" s="204"/>
      <c r="L209" s="200"/>
      <c r="M209" s="205"/>
      <c r="N209" s="206"/>
      <c r="O209" s="206"/>
      <c r="P209" s="206"/>
      <c r="Q209" s="206"/>
      <c r="R209" s="206"/>
      <c r="S209" s="206"/>
      <c r="T209" s="207"/>
      <c r="AT209" s="201" t="s">
        <v>202</v>
      </c>
      <c r="AU209" s="201" t="s">
        <v>85</v>
      </c>
      <c r="AV209" s="12" t="s">
        <v>85</v>
      </c>
      <c r="AW209" s="12" t="s">
        <v>40</v>
      </c>
      <c r="AX209" s="12" t="s">
        <v>77</v>
      </c>
      <c r="AY209" s="201" t="s">
        <v>141</v>
      </c>
    </row>
    <row r="210" spans="2:51" s="14" customFormat="1" ht="13.5">
      <c r="B210" s="216"/>
      <c r="D210" s="194" t="s">
        <v>202</v>
      </c>
      <c r="E210" s="217" t="s">
        <v>5</v>
      </c>
      <c r="F210" s="218" t="s">
        <v>533</v>
      </c>
      <c r="H210" s="217" t="s">
        <v>5</v>
      </c>
      <c r="I210" s="219"/>
      <c r="L210" s="216"/>
      <c r="M210" s="220"/>
      <c r="N210" s="221"/>
      <c r="O210" s="221"/>
      <c r="P210" s="221"/>
      <c r="Q210" s="221"/>
      <c r="R210" s="221"/>
      <c r="S210" s="221"/>
      <c r="T210" s="222"/>
      <c r="AT210" s="217" t="s">
        <v>202</v>
      </c>
      <c r="AU210" s="217" t="s">
        <v>85</v>
      </c>
      <c r="AV210" s="14" t="s">
        <v>83</v>
      </c>
      <c r="AW210" s="14" t="s">
        <v>40</v>
      </c>
      <c r="AX210" s="14" t="s">
        <v>77</v>
      </c>
      <c r="AY210" s="217" t="s">
        <v>141</v>
      </c>
    </row>
    <row r="211" spans="2:51" s="12" customFormat="1" ht="13.5">
      <c r="B211" s="200"/>
      <c r="D211" s="194" t="s">
        <v>202</v>
      </c>
      <c r="E211" s="201" t="s">
        <v>5</v>
      </c>
      <c r="F211" s="202" t="s">
        <v>552</v>
      </c>
      <c r="H211" s="203">
        <v>0.4</v>
      </c>
      <c r="I211" s="204"/>
      <c r="L211" s="200"/>
      <c r="M211" s="205"/>
      <c r="N211" s="206"/>
      <c r="O211" s="206"/>
      <c r="P211" s="206"/>
      <c r="Q211" s="206"/>
      <c r="R211" s="206"/>
      <c r="S211" s="206"/>
      <c r="T211" s="207"/>
      <c r="AT211" s="201" t="s">
        <v>202</v>
      </c>
      <c r="AU211" s="201" t="s">
        <v>85</v>
      </c>
      <c r="AV211" s="12" t="s">
        <v>85</v>
      </c>
      <c r="AW211" s="12" t="s">
        <v>40</v>
      </c>
      <c r="AX211" s="12" t="s">
        <v>77</v>
      </c>
      <c r="AY211" s="201" t="s">
        <v>141</v>
      </c>
    </row>
    <row r="212" spans="2:51" s="12" customFormat="1" ht="13.5">
      <c r="B212" s="200"/>
      <c r="D212" s="194" t="s">
        <v>202</v>
      </c>
      <c r="E212" s="201" t="s">
        <v>5</v>
      </c>
      <c r="F212" s="202" t="s">
        <v>5</v>
      </c>
      <c r="H212" s="203">
        <v>0</v>
      </c>
      <c r="I212" s="204"/>
      <c r="L212" s="200"/>
      <c r="M212" s="205"/>
      <c r="N212" s="206"/>
      <c r="O212" s="206"/>
      <c r="P212" s="206"/>
      <c r="Q212" s="206"/>
      <c r="R212" s="206"/>
      <c r="S212" s="206"/>
      <c r="T212" s="207"/>
      <c r="AT212" s="201" t="s">
        <v>202</v>
      </c>
      <c r="AU212" s="201" t="s">
        <v>85</v>
      </c>
      <c r="AV212" s="12" t="s">
        <v>85</v>
      </c>
      <c r="AW212" s="12" t="s">
        <v>40</v>
      </c>
      <c r="AX212" s="12" t="s">
        <v>77</v>
      </c>
      <c r="AY212" s="201" t="s">
        <v>141</v>
      </c>
    </row>
    <row r="213" spans="2:51" s="14" customFormat="1" ht="13.5">
      <c r="B213" s="216"/>
      <c r="D213" s="194" t="s">
        <v>202</v>
      </c>
      <c r="E213" s="217" t="s">
        <v>5</v>
      </c>
      <c r="F213" s="218" t="s">
        <v>535</v>
      </c>
      <c r="H213" s="217" t="s">
        <v>5</v>
      </c>
      <c r="I213" s="219"/>
      <c r="L213" s="216"/>
      <c r="M213" s="220"/>
      <c r="N213" s="221"/>
      <c r="O213" s="221"/>
      <c r="P213" s="221"/>
      <c r="Q213" s="221"/>
      <c r="R213" s="221"/>
      <c r="S213" s="221"/>
      <c r="T213" s="222"/>
      <c r="AT213" s="217" t="s">
        <v>202</v>
      </c>
      <c r="AU213" s="217" t="s">
        <v>85</v>
      </c>
      <c r="AV213" s="14" t="s">
        <v>83</v>
      </c>
      <c r="AW213" s="14" t="s">
        <v>40</v>
      </c>
      <c r="AX213" s="14" t="s">
        <v>77</v>
      </c>
      <c r="AY213" s="217" t="s">
        <v>141</v>
      </c>
    </row>
    <row r="214" spans="2:51" s="12" customFormat="1" ht="13.5">
      <c r="B214" s="200"/>
      <c r="D214" s="194" t="s">
        <v>202</v>
      </c>
      <c r="E214" s="201" t="s">
        <v>5</v>
      </c>
      <c r="F214" s="202" t="s">
        <v>553</v>
      </c>
      <c r="H214" s="203">
        <v>1.85</v>
      </c>
      <c r="I214" s="204"/>
      <c r="L214" s="200"/>
      <c r="M214" s="205"/>
      <c r="N214" s="206"/>
      <c r="O214" s="206"/>
      <c r="P214" s="206"/>
      <c r="Q214" s="206"/>
      <c r="R214" s="206"/>
      <c r="S214" s="206"/>
      <c r="T214" s="207"/>
      <c r="AT214" s="201" t="s">
        <v>202</v>
      </c>
      <c r="AU214" s="201" t="s">
        <v>85</v>
      </c>
      <c r="AV214" s="12" t="s">
        <v>85</v>
      </c>
      <c r="AW214" s="12" t="s">
        <v>40</v>
      </c>
      <c r="AX214" s="12" t="s">
        <v>77</v>
      </c>
      <c r="AY214" s="201" t="s">
        <v>141</v>
      </c>
    </row>
    <row r="215" spans="2:51" s="14" customFormat="1" ht="13.5">
      <c r="B215" s="216"/>
      <c r="D215" s="194" t="s">
        <v>202</v>
      </c>
      <c r="E215" s="217" t="s">
        <v>5</v>
      </c>
      <c r="F215" s="218" t="s">
        <v>523</v>
      </c>
      <c r="H215" s="217" t="s">
        <v>5</v>
      </c>
      <c r="I215" s="219"/>
      <c r="L215" s="216"/>
      <c r="M215" s="220"/>
      <c r="N215" s="221"/>
      <c r="O215" s="221"/>
      <c r="P215" s="221"/>
      <c r="Q215" s="221"/>
      <c r="R215" s="221"/>
      <c r="S215" s="221"/>
      <c r="T215" s="222"/>
      <c r="AT215" s="217" t="s">
        <v>202</v>
      </c>
      <c r="AU215" s="217" t="s">
        <v>85</v>
      </c>
      <c r="AV215" s="14" t="s">
        <v>83</v>
      </c>
      <c r="AW215" s="14" t="s">
        <v>40</v>
      </c>
      <c r="AX215" s="14" t="s">
        <v>77</v>
      </c>
      <c r="AY215" s="217" t="s">
        <v>141</v>
      </c>
    </row>
    <row r="216" spans="2:51" s="12" customFormat="1" ht="13.5">
      <c r="B216" s="200"/>
      <c r="D216" s="194" t="s">
        <v>202</v>
      </c>
      <c r="E216" s="201" t="s">
        <v>5</v>
      </c>
      <c r="F216" s="202" t="s">
        <v>554</v>
      </c>
      <c r="H216" s="203">
        <v>4.6</v>
      </c>
      <c r="I216" s="204"/>
      <c r="L216" s="200"/>
      <c r="M216" s="205"/>
      <c r="N216" s="206"/>
      <c r="O216" s="206"/>
      <c r="P216" s="206"/>
      <c r="Q216" s="206"/>
      <c r="R216" s="206"/>
      <c r="S216" s="206"/>
      <c r="T216" s="207"/>
      <c r="AT216" s="201" t="s">
        <v>202</v>
      </c>
      <c r="AU216" s="201" t="s">
        <v>85</v>
      </c>
      <c r="AV216" s="12" t="s">
        <v>85</v>
      </c>
      <c r="AW216" s="12" t="s">
        <v>40</v>
      </c>
      <c r="AX216" s="12" t="s">
        <v>77</v>
      </c>
      <c r="AY216" s="201" t="s">
        <v>141</v>
      </c>
    </row>
    <row r="217" spans="2:51" s="12" customFormat="1" ht="13.5">
      <c r="B217" s="200"/>
      <c r="D217" s="194" t="s">
        <v>202</v>
      </c>
      <c r="E217" s="201" t="s">
        <v>5</v>
      </c>
      <c r="F217" s="202" t="s">
        <v>5</v>
      </c>
      <c r="H217" s="203">
        <v>0</v>
      </c>
      <c r="I217" s="204"/>
      <c r="L217" s="200"/>
      <c r="M217" s="205"/>
      <c r="N217" s="206"/>
      <c r="O217" s="206"/>
      <c r="P217" s="206"/>
      <c r="Q217" s="206"/>
      <c r="R217" s="206"/>
      <c r="S217" s="206"/>
      <c r="T217" s="207"/>
      <c r="AT217" s="201" t="s">
        <v>202</v>
      </c>
      <c r="AU217" s="201" t="s">
        <v>85</v>
      </c>
      <c r="AV217" s="12" t="s">
        <v>85</v>
      </c>
      <c r="AW217" s="12" t="s">
        <v>40</v>
      </c>
      <c r="AX217" s="12" t="s">
        <v>77</v>
      </c>
      <c r="AY217" s="201" t="s">
        <v>141</v>
      </c>
    </row>
    <row r="218" spans="2:51" s="14" customFormat="1" ht="13.5">
      <c r="B218" s="216"/>
      <c r="D218" s="194" t="s">
        <v>202</v>
      </c>
      <c r="E218" s="217" t="s">
        <v>5</v>
      </c>
      <c r="F218" s="218" t="s">
        <v>525</v>
      </c>
      <c r="H218" s="217" t="s">
        <v>5</v>
      </c>
      <c r="I218" s="219"/>
      <c r="L218" s="216"/>
      <c r="M218" s="220"/>
      <c r="N218" s="221"/>
      <c r="O218" s="221"/>
      <c r="P218" s="221"/>
      <c r="Q218" s="221"/>
      <c r="R218" s="221"/>
      <c r="S218" s="221"/>
      <c r="T218" s="222"/>
      <c r="AT218" s="217" t="s">
        <v>202</v>
      </c>
      <c r="AU218" s="217" t="s">
        <v>85</v>
      </c>
      <c r="AV218" s="14" t="s">
        <v>83</v>
      </c>
      <c r="AW218" s="14" t="s">
        <v>40</v>
      </c>
      <c r="AX218" s="14" t="s">
        <v>77</v>
      </c>
      <c r="AY218" s="217" t="s">
        <v>141</v>
      </c>
    </row>
    <row r="219" spans="2:51" s="12" customFormat="1" ht="13.5">
      <c r="B219" s="200"/>
      <c r="D219" s="194" t="s">
        <v>202</v>
      </c>
      <c r="E219" s="201" t="s">
        <v>5</v>
      </c>
      <c r="F219" s="202" t="s">
        <v>555</v>
      </c>
      <c r="H219" s="203">
        <v>0.3</v>
      </c>
      <c r="I219" s="204"/>
      <c r="L219" s="200"/>
      <c r="M219" s="205"/>
      <c r="N219" s="206"/>
      <c r="O219" s="206"/>
      <c r="P219" s="206"/>
      <c r="Q219" s="206"/>
      <c r="R219" s="206"/>
      <c r="S219" s="206"/>
      <c r="T219" s="207"/>
      <c r="AT219" s="201" t="s">
        <v>202</v>
      </c>
      <c r="AU219" s="201" t="s">
        <v>85</v>
      </c>
      <c r="AV219" s="12" t="s">
        <v>85</v>
      </c>
      <c r="AW219" s="12" t="s">
        <v>40</v>
      </c>
      <c r="AX219" s="12" t="s">
        <v>77</v>
      </c>
      <c r="AY219" s="201" t="s">
        <v>141</v>
      </c>
    </row>
    <row r="220" spans="2:51" s="12" customFormat="1" ht="13.5">
      <c r="B220" s="200"/>
      <c r="D220" s="194" t="s">
        <v>202</v>
      </c>
      <c r="E220" s="201" t="s">
        <v>5</v>
      </c>
      <c r="F220" s="202" t="s">
        <v>555</v>
      </c>
      <c r="H220" s="203">
        <v>0.3</v>
      </c>
      <c r="I220" s="204"/>
      <c r="L220" s="200"/>
      <c r="M220" s="205"/>
      <c r="N220" s="206"/>
      <c r="O220" s="206"/>
      <c r="P220" s="206"/>
      <c r="Q220" s="206"/>
      <c r="R220" s="206"/>
      <c r="S220" s="206"/>
      <c r="T220" s="207"/>
      <c r="AT220" s="201" t="s">
        <v>202</v>
      </c>
      <c r="AU220" s="201" t="s">
        <v>85</v>
      </c>
      <c r="AV220" s="12" t="s">
        <v>85</v>
      </c>
      <c r="AW220" s="12" t="s">
        <v>40</v>
      </c>
      <c r="AX220" s="12" t="s">
        <v>77</v>
      </c>
      <c r="AY220" s="201" t="s">
        <v>141</v>
      </c>
    </row>
    <row r="221" spans="2:51" s="14" customFormat="1" ht="13.5">
      <c r="B221" s="216"/>
      <c r="D221" s="194" t="s">
        <v>202</v>
      </c>
      <c r="E221" s="217" t="s">
        <v>5</v>
      </c>
      <c r="F221" s="218" t="s">
        <v>524</v>
      </c>
      <c r="H221" s="217" t="s">
        <v>5</v>
      </c>
      <c r="I221" s="219"/>
      <c r="L221" s="216"/>
      <c r="M221" s="220"/>
      <c r="N221" s="221"/>
      <c r="O221" s="221"/>
      <c r="P221" s="221"/>
      <c r="Q221" s="221"/>
      <c r="R221" s="221"/>
      <c r="S221" s="221"/>
      <c r="T221" s="222"/>
      <c r="AT221" s="217" t="s">
        <v>202</v>
      </c>
      <c r="AU221" s="217" t="s">
        <v>85</v>
      </c>
      <c r="AV221" s="14" t="s">
        <v>83</v>
      </c>
      <c r="AW221" s="14" t="s">
        <v>40</v>
      </c>
      <c r="AX221" s="14" t="s">
        <v>77</v>
      </c>
      <c r="AY221" s="217" t="s">
        <v>141</v>
      </c>
    </row>
    <row r="222" spans="2:51" s="12" customFormat="1" ht="13.5">
      <c r="B222" s="200"/>
      <c r="D222" s="194" t="s">
        <v>202</v>
      </c>
      <c r="E222" s="201" t="s">
        <v>5</v>
      </c>
      <c r="F222" s="202" t="s">
        <v>556</v>
      </c>
      <c r="H222" s="203">
        <v>3.5</v>
      </c>
      <c r="I222" s="204"/>
      <c r="L222" s="200"/>
      <c r="M222" s="205"/>
      <c r="N222" s="206"/>
      <c r="O222" s="206"/>
      <c r="P222" s="206"/>
      <c r="Q222" s="206"/>
      <c r="R222" s="206"/>
      <c r="S222" s="206"/>
      <c r="T222" s="207"/>
      <c r="AT222" s="201" t="s">
        <v>202</v>
      </c>
      <c r="AU222" s="201" t="s">
        <v>85</v>
      </c>
      <c r="AV222" s="12" t="s">
        <v>85</v>
      </c>
      <c r="AW222" s="12" t="s">
        <v>40</v>
      </c>
      <c r="AX222" s="12" t="s">
        <v>77</v>
      </c>
      <c r="AY222" s="201" t="s">
        <v>141</v>
      </c>
    </row>
    <row r="223" spans="2:51" s="12" customFormat="1" ht="13.5">
      <c r="B223" s="200"/>
      <c r="D223" s="194" t="s">
        <v>202</v>
      </c>
      <c r="E223" s="201" t="s">
        <v>5</v>
      </c>
      <c r="F223" s="202" t="s">
        <v>5</v>
      </c>
      <c r="H223" s="203">
        <v>0</v>
      </c>
      <c r="I223" s="204"/>
      <c r="L223" s="200"/>
      <c r="M223" s="205"/>
      <c r="N223" s="206"/>
      <c r="O223" s="206"/>
      <c r="P223" s="206"/>
      <c r="Q223" s="206"/>
      <c r="R223" s="206"/>
      <c r="S223" s="206"/>
      <c r="T223" s="207"/>
      <c r="AT223" s="201" t="s">
        <v>202</v>
      </c>
      <c r="AU223" s="201" t="s">
        <v>85</v>
      </c>
      <c r="AV223" s="12" t="s">
        <v>85</v>
      </c>
      <c r="AW223" s="12" t="s">
        <v>40</v>
      </c>
      <c r="AX223" s="12" t="s">
        <v>77</v>
      </c>
      <c r="AY223" s="201" t="s">
        <v>141</v>
      </c>
    </row>
    <row r="224" spans="2:51" s="14" customFormat="1" ht="13.5">
      <c r="B224" s="216"/>
      <c r="D224" s="194" t="s">
        <v>202</v>
      </c>
      <c r="E224" s="217" t="s">
        <v>5</v>
      </c>
      <c r="F224" s="218" t="s">
        <v>557</v>
      </c>
      <c r="H224" s="217" t="s">
        <v>5</v>
      </c>
      <c r="I224" s="219"/>
      <c r="L224" s="216"/>
      <c r="M224" s="220"/>
      <c r="N224" s="221"/>
      <c r="O224" s="221"/>
      <c r="P224" s="221"/>
      <c r="Q224" s="221"/>
      <c r="R224" s="221"/>
      <c r="S224" s="221"/>
      <c r="T224" s="222"/>
      <c r="AT224" s="217" t="s">
        <v>202</v>
      </c>
      <c r="AU224" s="217" t="s">
        <v>85</v>
      </c>
      <c r="AV224" s="14" t="s">
        <v>83</v>
      </c>
      <c r="AW224" s="14" t="s">
        <v>40</v>
      </c>
      <c r="AX224" s="14" t="s">
        <v>77</v>
      </c>
      <c r="AY224" s="217" t="s">
        <v>141</v>
      </c>
    </row>
    <row r="225" spans="2:51" s="12" customFormat="1" ht="13.5">
      <c r="B225" s="200"/>
      <c r="D225" s="194" t="s">
        <v>202</v>
      </c>
      <c r="E225" s="201" t="s">
        <v>5</v>
      </c>
      <c r="F225" s="202" t="s">
        <v>558</v>
      </c>
      <c r="H225" s="203">
        <v>0.5</v>
      </c>
      <c r="I225" s="204"/>
      <c r="L225" s="200"/>
      <c r="M225" s="205"/>
      <c r="N225" s="206"/>
      <c r="O225" s="206"/>
      <c r="P225" s="206"/>
      <c r="Q225" s="206"/>
      <c r="R225" s="206"/>
      <c r="S225" s="206"/>
      <c r="T225" s="207"/>
      <c r="AT225" s="201" t="s">
        <v>202</v>
      </c>
      <c r="AU225" s="201" t="s">
        <v>85</v>
      </c>
      <c r="AV225" s="12" t="s">
        <v>85</v>
      </c>
      <c r="AW225" s="12" t="s">
        <v>40</v>
      </c>
      <c r="AX225" s="12" t="s">
        <v>77</v>
      </c>
      <c r="AY225" s="201" t="s">
        <v>141</v>
      </c>
    </row>
    <row r="226" spans="2:51" s="14" customFormat="1" ht="13.5">
      <c r="B226" s="216"/>
      <c r="D226" s="194" t="s">
        <v>202</v>
      </c>
      <c r="E226" s="217" t="s">
        <v>5</v>
      </c>
      <c r="F226" s="218" t="s">
        <v>526</v>
      </c>
      <c r="H226" s="217" t="s">
        <v>5</v>
      </c>
      <c r="I226" s="219"/>
      <c r="L226" s="216"/>
      <c r="M226" s="220"/>
      <c r="N226" s="221"/>
      <c r="O226" s="221"/>
      <c r="P226" s="221"/>
      <c r="Q226" s="221"/>
      <c r="R226" s="221"/>
      <c r="S226" s="221"/>
      <c r="T226" s="222"/>
      <c r="AT226" s="217" t="s">
        <v>202</v>
      </c>
      <c r="AU226" s="217" t="s">
        <v>85</v>
      </c>
      <c r="AV226" s="14" t="s">
        <v>83</v>
      </c>
      <c r="AW226" s="14" t="s">
        <v>40</v>
      </c>
      <c r="AX226" s="14" t="s">
        <v>77</v>
      </c>
      <c r="AY226" s="217" t="s">
        <v>141</v>
      </c>
    </row>
    <row r="227" spans="2:51" s="12" customFormat="1" ht="13.5">
      <c r="B227" s="200"/>
      <c r="D227" s="194" t="s">
        <v>202</v>
      </c>
      <c r="E227" s="201" t="s">
        <v>5</v>
      </c>
      <c r="F227" s="202" t="s">
        <v>559</v>
      </c>
      <c r="H227" s="203">
        <v>4</v>
      </c>
      <c r="I227" s="204"/>
      <c r="L227" s="200"/>
      <c r="M227" s="205"/>
      <c r="N227" s="206"/>
      <c r="O227" s="206"/>
      <c r="P227" s="206"/>
      <c r="Q227" s="206"/>
      <c r="R227" s="206"/>
      <c r="S227" s="206"/>
      <c r="T227" s="207"/>
      <c r="AT227" s="201" t="s">
        <v>202</v>
      </c>
      <c r="AU227" s="201" t="s">
        <v>85</v>
      </c>
      <c r="AV227" s="12" t="s">
        <v>85</v>
      </c>
      <c r="AW227" s="12" t="s">
        <v>40</v>
      </c>
      <c r="AX227" s="12" t="s">
        <v>77</v>
      </c>
      <c r="AY227" s="201" t="s">
        <v>141</v>
      </c>
    </row>
    <row r="228" spans="2:51" s="13" customFormat="1" ht="13.5">
      <c r="B228" s="208"/>
      <c r="D228" s="194" t="s">
        <v>202</v>
      </c>
      <c r="E228" s="209" t="s">
        <v>5</v>
      </c>
      <c r="F228" s="210" t="s">
        <v>204</v>
      </c>
      <c r="H228" s="211">
        <v>16.95</v>
      </c>
      <c r="I228" s="212"/>
      <c r="L228" s="208"/>
      <c r="M228" s="213"/>
      <c r="N228" s="214"/>
      <c r="O228" s="214"/>
      <c r="P228" s="214"/>
      <c r="Q228" s="214"/>
      <c r="R228" s="214"/>
      <c r="S228" s="214"/>
      <c r="T228" s="215"/>
      <c r="AT228" s="209" t="s">
        <v>202</v>
      </c>
      <c r="AU228" s="209" t="s">
        <v>85</v>
      </c>
      <c r="AV228" s="13" t="s">
        <v>140</v>
      </c>
      <c r="AW228" s="13" t="s">
        <v>40</v>
      </c>
      <c r="AX228" s="13" t="s">
        <v>83</v>
      </c>
      <c r="AY228" s="209" t="s">
        <v>141</v>
      </c>
    </row>
    <row r="229" spans="2:65" s="1" customFormat="1" ht="16.5" customHeight="1">
      <c r="B229" s="181"/>
      <c r="C229" s="182" t="s">
        <v>250</v>
      </c>
      <c r="D229" s="182" t="s">
        <v>143</v>
      </c>
      <c r="E229" s="183" t="s">
        <v>560</v>
      </c>
      <c r="F229" s="184" t="s">
        <v>561</v>
      </c>
      <c r="G229" s="185" t="s">
        <v>198</v>
      </c>
      <c r="H229" s="186">
        <v>0.058</v>
      </c>
      <c r="I229" s="187"/>
      <c r="J229" s="188">
        <f>ROUND(I229*H229,2)</f>
        <v>0</v>
      </c>
      <c r="K229" s="184" t="s">
        <v>199</v>
      </c>
      <c r="L229" s="41"/>
      <c r="M229" s="189" t="s">
        <v>5</v>
      </c>
      <c r="N229" s="190" t="s">
        <v>48</v>
      </c>
      <c r="O229" s="42"/>
      <c r="P229" s="191">
        <f>O229*H229</f>
        <v>0</v>
      </c>
      <c r="Q229" s="191">
        <v>2.25634</v>
      </c>
      <c r="R229" s="191">
        <f>Q229*H229</f>
        <v>0.13086772</v>
      </c>
      <c r="S229" s="191">
        <v>0</v>
      </c>
      <c r="T229" s="192">
        <f>S229*H229</f>
        <v>0</v>
      </c>
      <c r="AR229" s="24" t="s">
        <v>140</v>
      </c>
      <c r="AT229" s="24" t="s">
        <v>143</v>
      </c>
      <c r="AU229" s="24" t="s">
        <v>85</v>
      </c>
      <c r="AY229" s="24" t="s">
        <v>141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24" t="s">
        <v>83</v>
      </c>
      <c r="BK229" s="193">
        <f>ROUND(I229*H229,2)</f>
        <v>0</v>
      </c>
      <c r="BL229" s="24" t="s">
        <v>140</v>
      </c>
      <c r="BM229" s="24" t="s">
        <v>562</v>
      </c>
    </row>
    <row r="230" spans="2:47" s="1" customFormat="1" ht="27">
      <c r="B230" s="41"/>
      <c r="D230" s="194" t="s">
        <v>148</v>
      </c>
      <c r="F230" s="195" t="s">
        <v>563</v>
      </c>
      <c r="I230" s="156"/>
      <c r="L230" s="41"/>
      <c r="M230" s="196"/>
      <c r="N230" s="42"/>
      <c r="O230" s="42"/>
      <c r="P230" s="42"/>
      <c r="Q230" s="42"/>
      <c r="R230" s="42"/>
      <c r="S230" s="42"/>
      <c r="T230" s="70"/>
      <c r="AT230" s="24" t="s">
        <v>148</v>
      </c>
      <c r="AU230" s="24" t="s">
        <v>85</v>
      </c>
    </row>
    <row r="231" spans="2:51" s="14" customFormat="1" ht="13.5">
      <c r="B231" s="216"/>
      <c r="D231" s="194" t="s">
        <v>202</v>
      </c>
      <c r="E231" s="217" t="s">
        <v>5</v>
      </c>
      <c r="F231" s="218" t="s">
        <v>564</v>
      </c>
      <c r="H231" s="217" t="s">
        <v>5</v>
      </c>
      <c r="I231" s="219"/>
      <c r="L231" s="216"/>
      <c r="M231" s="220"/>
      <c r="N231" s="221"/>
      <c r="O231" s="221"/>
      <c r="P231" s="221"/>
      <c r="Q231" s="221"/>
      <c r="R231" s="221"/>
      <c r="S231" s="221"/>
      <c r="T231" s="222"/>
      <c r="AT231" s="217" t="s">
        <v>202</v>
      </c>
      <c r="AU231" s="217" t="s">
        <v>85</v>
      </c>
      <c r="AV231" s="14" t="s">
        <v>83</v>
      </c>
      <c r="AW231" s="14" t="s">
        <v>40</v>
      </c>
      <c r="AX231" s="14" t="s">
        <v>77</v>
      </c>
      <c r="AY231" s="217" t="s">
        <v>141</v>
      </c>
    </row>
    <row r="232" spans="2:51" s="12" customFormat="1" ht="13.5">
      <c r="B232" s="200"/>
      <c r="D232" s="194" t="s">
        <v>202</v>
      </c>
      <c r="E232" s="201" t="s">
        <v>5</v>
      </c>
      <c r="F232" s="202" t="s">
        <v>565</v>
      </c>
      <c r="H232" s="203">
        <v>0.058</v>
      </c>
      <c r="I232" s="204"/>
      <c r="L232" s="200"/>
      <c r="M232" s="205"/>
      <c r="N232" s="206"/>
      <c r="O232" s="206"/>
      <c r="P232" s="206"/>
      <c r="Q232" s="206"/>
      <c r="R232" s="206"/>
      <c r="S232" s="206"/>
      <c r="T232" s="207"/>
      <c r="AT232" s="201" t="s">
        <v>202</v>
      </c>
      <c r="AU232" s="201" t="s">
        <v>85</v>
      </c>
      <c r="AV232" s="12" t="s">
        <v>85</v>
      </c>
      <c r="AW232" s="12" t="s">
        <v>40</v>
      </c>
      <c r="AX232" s="12" t="s">
        <v>77</v>
      </c>
      <c r="AY232" s="201" t="s">
        <v>141</v>
      </c>
    </row>
    <row r="233" spans="2:51" s="13" customFormat="1" ht="13.5">
      <c r="B233" s="208"/>
      <c r="D233" s="194" t="s">
        <v>202</v>
      </c>
      <c r="E233" s="209" t="s">
        <v>5</v>
      </c>
      <c r="F233" s="210" t="s">
        <v>204</v>
      </c>
      <c r="H233" s="211">
        <v>0.058</v>
      </c>
      <c r="I233" s="212"/>
      <c r="L233" s="208"/>
      <c r="M233" s="213"/>
      <c r="N233" s="214"/>
      <c r="O233" s="214"/>
      <c r="P233" s="214"/>
      <c r="Q233" s="214"/>
      <c r="R233" s="214"/>
      <c r="S233" s="214"/>
      <c r="T233" s="215"/>
      <c r="AT233" s="209" t="s">
        <v>202</v>
      </c>
      <c r="AU233" s="209" t="s">
        <v>85</v>
      </c>
      <c r="AV233" s="13" t="s">
        <v>140</v>
      </c>
      <c r="AW233" s="13" t="s">
        <v>40</v>
      </c>
      <c r="AX233" s="13" t="s">
        <v>83</v>
      </c>
      <c r="AY233" s="209" t="s">
        <v>141</v>
      </c>
    </row>
    <row r="234" spans="2:65" s="1" customFormat="1" ht="16.5" customHeight="1">
      <c r="B234" s="181"/>
      <c r="C234" s="182" t="s">
        <v>257</v>
      </c>
      <c r="D234" s="182" t="s">
        <v>143</v>
      </c>
      <c r="E234" s="183" t="s">
        <v>566</v>
      </c>
      <c r="F234" s="184" t="s">
        <v>567</v>
      </c>
      <c r="G234" s="185" t="s">
        <v>291</v>
      </c>
      <c r="H234" s="186">
        <v>28</v>
      </c>
      <c r="I234" s="187"/>
      <c r="J234" s="188">
        <f>ROUND(I234*H234,2)</f>
        <v>0</v>
      </c>
      <c r="K234" s="184" t="s">
        <v>199</v>
      </c>
      <c r="L234" s="41"/>
      <c r="M234" s="189" t="s">
        <v>5</v>
      </c>
      <c r="N234" s="190" t="s">
        <v>48</v>
      </c>
      <c r="O234" s="42"/>
      <c r="P234" s="191">
        <f>O234*H234</f>
        <v>0</v>
      </c>
      <c r="Q234" s="191">
        <v>0.02516</v>
      </c>
      <c r="R234" s="191">
        <f>Q234*H234</f>
        <v>0.70448</v>
      </c>
      <c r="S234" s="191">
        <v>0</v>
      </c>
      <c r="T234" s="192">
        <f>S234*H234</f>
        <v>0</v>
      </c>
      <c r="AR234" s="24" t="s">
        <v>140</v>
      </c>
      <c r="AT234" s="24" t="s">
        <v>143</v>
      </c>
      <c r="AU234" s="24" t="s">
        <v>85</v>
      </c>
      <c r="AY234" s="24" t="s">
        <v>141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24" t="s">
        <v>83</v>
      </c>
      <c r="BK234" s="193">
        <f>ROUND(I234*H234,2)</f>
        <v>0</v>
      </c>
      <c r="BL234" s="24" t="s">
        <v>140</v>
      </c>
      <c r="BM234" s="24" t="s">
        <v>568</v>
      </c>
    </row>
    <row r="235" spans="2:47" s="1" customFormat="1" ht="13.5">
      <c r="B235" s="41"/>
      <c r="D235" s="194" t="s">
        <v>148</v>
      </c>
      <c r="F235" s="195" t="s">
        <v>569</v>
      </c>
      <c r="I235" s="156"/>
      <c r="L235" s="41"/>
      <c r="M235" s="196"/>
      <c r="N235" s="42"/>
      <c r="O235" s="42"/>
      <c r="P235" s="42"/>
      <c r="Q235" s="42"/>
      <c r="R235" s="42"/>
      <c r="S235" s="42"/>
      <c r="T235" s="70"/>
      <c r="AT235" s="24" t="s">
        <v>148</v>
      </c>
      <c r="AU235" s="24" t="s">
        <v>85</v>
      </c>
    </row>
    <row r="236" spans="2:51" s="12" customFormat="1" ht="13.5">
      <c r="B236" s="200"/>
      <c r="D236" s="194" t="s">
        <v>202</v>
      </c>
      <c r="E236" s="201" t="s">
        <v>5</v>
      </c>
      <c r="F236" s="202" t="s">
        <v>570</v>
      </c>
      <c r="H236" s="203">
        <v>28</v>
      </c>
      <c r="I236" s="204"/>
      <c r="L236" s="200"/>
      <c r="M236" s="205"/>
      <c r="N236" s="206"/>
      <c r="O236" s="206"/>
      <c r="P236" s="206"/>
      <c r="Q236" s="206"/>
      <c r="R236" s="206"/>
      <c r="S236" s="206"/>
      <c r="T236" s="207"/>
      <c r="AT236" s="201" t="s">
        <v>202</v>
      </c>
      <c r="AU236" s="201" t="s">
        <v>85</v>
      </c>
      <c r="AV236" s="12" t="s">
        <v>85</v>
      </c>
      <c r="AW236" s="12" t="s">
        <v>40</v>
      </c>
      <c r="AX236" s="12" t="s">
        <v>83</v>
      </c>
      <c r="AY236" s="201" t="s">
        <v>141</v>
      </c>
    </row>
    <row r="237" spans="2:65" s="1" customFormat="1" ht="16.5" customHeight="1">
      <c r="B237" s="181"/>
      <c r="C237" s="223" t="s">
        <v>263</v>
      </c>
      <c r="D237" s="223" t="s">
        <v>299</v>
      </c>
      <c r="E237" s="224" t="s">
        <v>571</v>
      </c>
      <c r="F237" s="225" t="s">
        <v>572</v>
      </c>
      <c r="G237" s="226" t="s">
        <v>291</v>
      </c>
      <c r="H237" s="227">
        <v>3</v>
      </c>
      <c r="I237" s="228"/>
      <c r="J237" s="229">
        <f>ROUND(I237*H237,2)</f>
        <v>0</v>
      </c>
      <c r="K237" s="225" t="s">
        <v>199</v>
      </c>
      <c r="L237" s="230"/>
      <c r="M237" s="231" t="s">
        <v>5</v>
      </c>
      <c r="N237" s="232" t="s">
        <v>48</v>
      </c>
      <c r="O237" s="42"/>
      <c r="P237" s="191">
        <f>O237*H237</f>
        <v>0</v>
      </c>
      <c r="Q237" s="191">
        <v>0.00031</v>
      </c>
      <c r="R237" s="191">
        <f>Q237*H237</f>
        <v>0.00093</v>
      </c>
      <c r="S237" s="191">
        <v>0</v>
      </c>
      <c r="T237" s="192">
        <f>S237*H237</f>
        <v>0</v>
      </c>
      <c r="AR237" s="24" t="s">
        <v>237</v>
      </c>
      <c r="AT237" s="24" t="s">
        <v>299</v>
      </c>
      <c r="AU237" s="24" t="s">
        <v>85</v>
      </c>
      <c r="AY237" s="24" t="s">
        <v>141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24" t="s">
        <v>83</v>
      </c>
      <c r="BK237" s="193">
        <f>ROUND(I237*H237,2)</f>
        <v>0</v>
      </c>
      <c r="BL237" s="24" t="s">
        <v>140</v>
      </c>
      <c r="BM237" s="24" t="s">
        <v>573</v>
      </c>
    </row>
    <row r="238" spans="2:65" s="1" customFormat="1" ht="16.5" customHeight="1">
      <c r="B238" s="181"/>
      <c r="C238" s="223" t="s">
        <v>269</v>
      </c>
      <c r="D238" s="223" t="s">
        <v>299</v>
      </c>
      <c r="E238" s="224" t="s">
        <v>574</v>
      </c>
      <c r="F238" s="225" t="s">
        <v>575</v>
      </c>
      <c r="G238" s="226" t="s">
        <v>291</v>
      </c>
      <c r="H238" s="227">
        <v>24</v>
      </c>
      <c r="I238" s="228"/>
      <c r="J238" s="229">
        <f>ROUND(I238*H238,2)</f>
        <v>0</v>
      </c>
      <c r="K238" s="225" t="s">
        <v>5</v>
      </c>
      <c r="L238" s="230"/>
      <c r="M238" s="231" t="s">
        <v>5</v>
      </c>
      <c r="N238" s="232" t="s">
        <v>48</v>
      </c>
      <c r="O238" s="42"/>
      <c r="P238" s="191">
        <f>O238*H238</f>
        <v>0</v>
      </c>
      <c r="Q238" s="191">
        <v>0.00031</v>
      </c>
      <c r="R238" s="191">
        <f>Q238*H238</f>
        <v>0.00744</v>
      </c>
      <c r="S238" s="191">
        <v>0</v>
      </c>
      <c r="T238" s="192">
        <f>S238*H238</f>
        <v>0</v>
      </c>
      <c r="AR238" s="24" t="s">
        <v>237</v>
      </c>
      <c r="AT238" s="24" t="s">
        <v>299</v>
      </c>
      <c r="AU238" s="24" t="s">
        <v>85</v>
      </c>
      <c r="AY238" s="24" t="s">
        <v>141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24" t="s">
        <v>83</v>
      </c>
      <c r="BK238" s="193">
        <f>ROUND(I238*H238,2)</f>
        <v>0</v>
      </c>
      <c r="BL238" s="24" t="s">
        <v>140</v>
      </c>
      <c r="BM238" s="24" t="s">
        <v>576</v>
      </c>
    </row>
    <row r="239" spans="2:65" s="1" customFormat="1" ht="16.5" customHeight="1">
      <c r="B239" s="181"/>
      <c r="C239" s="223" t="s">
        <v>276</v>
      </c>
      <c r="D239" s="223" t="s">
        <v>299</v>
      </c>
      <c r="E239" s="224" t="s">
        <v>577</v>
      </c>
      <c r="F239" s="225" t="s">
        <v>578</v>
      </c>
      <c r="G239" s="226" t="s">
        <v>291</v>
      </c>
      <c r="H239" s="227">
        <v>1</v>
      </c>
      <c r="I239" s="228"/>
      <c r="J239" s="229">
        <f>ROUND(I239*H239,2)</f>
        <v>0</v>
      </c>
      <c r="K239" s="225" t="s">
        <v>5</v>
      </c>
      <c r="L239" s="230"/>
      <c r="M239" s="231" t="s">
        <v>5</v>
      </c>
      <c r="N239" s="232" t="s">
        <v>48</v>
      </c>
      <c r="O239" s="42"/>
      <c r="P239" s="191">
        <f>O239*H239</f>
        <v>0</v>
      </c>
      <c r="Q239" s="191">
        <v>0.0017</v>
      </c>
      <c r="R239" s="191">
        <f>Q239*H239</f>
        <v>0.0017</v>
      </c>
      <c r="S239" s="191">
        <v>0</v>
      </c>
      <c r="T239" s="192">
        <f>S239*H239</f>
        <v>0</v>
      </c>
      <c r="AR239" s="24" t="s">
        <v>237</v>
      </c>
      <c r="AT239" s="24" t="s">
        <v>299</v>
      </c>
      <c r="AU239" s="24" t="s">
        <v>85</v>
      </c>
      <c r="AY239" s="24" t="s">
        <v>141</v>
      </c>
      <c r="BE239" s="193">
        <f>IF(N239="základní",J239,0)</f>
        <v>0</v>
      </c>
      <c r="BF239" s="193">
        <f>IF(N239="snížená",J239,0)</f>
        <v>0</v>
      </c>
      <c r="BG239" s="193">
        <f>IF(N239="zákl. přenesená",J239,0)</f>
        <v>0</v>
      </c>
      <c r="BH239" s="193">
        <f>IF(N239="sníž. přenesená",J239,0)</f>
        <v>0</v>
      </c>
      <c r="BI239" s="193">
        <f>IF(N239="nulová",J239,0)</f>
        <v>0</v>
      </c>
      <c r="BJ239" s="24" t="s">
        <v>83</v>
      </c>
      <c r="BK239" s="193">
        <f>ROUND(I239*H239,2)</f>
        <v>0</v>
      </c>
      <c r="BL239" s="24" t="s">
        <v>140</v>
      </c>
      <c r="BM239" s="24" t="s">
        <v>579</v>
      </c>
    </row>
    <row r="240" spans="2:65" s="1" customFormat="1" ht="16.5" customHeight="1">
      <c r="B240" s="181"/>
      <c r="C240" s="182" t="s">
        <v>11</v>
      </c>
      <c r="D240" s="182" t="s">
        <v>143</v>
      </c>
      <c r="E240" s="183" t="s">
        <v>580</v>
      </c>
      <c r="F240" s="184" t="s">
        <v>581</v>
      </c>
      <c r="G240" s="185" t="s">
        <v>291</v>
      </c>
      <c r="H240" s="186">
        <v>4</v>
      </c>
      <c r="I240" s="187"/>
      <c r="J240" s="188">
        <f>ROUND(I240*H240,2)</f>
        <v>0</v>
      </c>
      <c r="K240" s="184" t="s">
        <v>199</v>
      </c>
      <c r="L240" s="41"/>
      <c r="M240" s="189" t="s">
        <v>5</v>
      </c>
      <c r="N240" s="190" t="s">
        <v>48</v>
      </c>
      <c r="O240" s="42"/>
      <c r="P240" s="191">
        <f>O240*H240</f>
        <v>0</v>
      </c>
      <c r="Q240" s="191">
        <v>0.07146</v>
      </c>
      <c r="R240" s="191">
        <f>Q240*H240</f>
        <v>0.28584</v>
      </c>
      <c r="S240" s="191">
        <v>0</v>
      </c>
      <c r="T240" s="192">
        <f>S240*H240</f>
        <v>0</v>
      </c>
      <c r="AR240" s="24" t="s">
        <v>140</v>
      </c>
      <c r="AT240" s="24" t="s">
        <v>143</v>
      </c>
      <c r="AU240" s="24" t="s">
        <v>85</v>
      </c>
      <c r="AY240" s="24" t="s">
        <v>141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24" t="s">
        <v>83</v>
      </c>
      <c r="BK240" s="193">
        <f>ROUND(I240*H240,2)</f>
        <v>0</v>
      </c>
      <c r="BL240" s="24" t="s">
        <v>140</v>
      </c>
      <c r="BM240" s="24" t="s">
        <v>582</v>
      </c>
    </row>
    <row r="241" spans="2:47" s="1" customFormat="1" ht="27">
      <c r="B241" s="41"/>
      <c r="D241" s="194" t="s">
        <v>148</v>
      </c>
      <c r="F241" s="195" t="s">
        <v>583</v>
      </c>
      <c r="I241" s="156"/>
      <c r="L241" s="41"/>
      <c r="M241" s="196"/>
      <c r="N241" s="42"/>
      <c r="O241" s="42"/>
      <c r="P241" s="42"/>
      <c r="Q241" s="42"/>
      <c r="R241" s="42"/>
      <c r="S241" s="42"/>
      <c r="T241" s="70"/>
      <c r="AT241" s="24" t="s">
        <v>148</v>
      </c>
      <c r="AU241" s="24" t="s">
        <v>85</v>
      </c>
    </row>
    <row r="242" spans="2:65" s="1" customFormat="1" ht="16.5" customHeight="1">
      <c r="B242" s="181"/>
      <c r="C242" s="223" t="s">
        <v>288</v>
      </c>
      <c r="D242" s="223" t="s">
        <v>299</v>
      </c>
      <c r="E242" s="224" t="s">
        <v>584</v>
      </c>
      <c r="F242" s="225" t="s">
        <v>585</v>
      </c>
      <c r="G242" s="226" t="s">
        <v>291</v>
      </c>
      <c r="H242" s="227">
        <v>4</v>
      </c>
      <c r="I242" s="228"/>
      <c r="J242" s="229">
        <f>ROUND(I242*H242,2)</f>
        <v>0</v>
      </c>
      <c r="K242" s="225" t="s">
        <v>199</v>
      </c>
      <c r="L242" s="230"/>
      <c r="M242" s="231" t="s">
        <v>5</v>
      </c>
      <c r="N242" s="232" t="s">
        <v>48</v>
      </c>
      <c r="O242" s="42"/>
      <c r="P242" s="191">
        <f>O242*H242</f>
        <v>0</v>
      </c>
      <c r="Q242" s="191">
        <v>0.0168</v>
      </c>
      <c r="R242" s="191">
        <f>Q242*H242</f>
        <v>0.0672</v>
      </c>
      <c r="S242" s="191">
        <v>0</v>
      </c>
      <c r="T242" s="192">
        <f>S242*H242</f>
        <v>0</v>
      </c>
      <c r="AR242" s="24" t="s">
        <v>237</v>
      </c>
      <c r="AT242" s="24" t="s">
        <v>299</v>
      </c>
      <c r="AU242" s="24" t="s">
        <v>85</v>
      </c>
      <c r="AY242" s="24" t="s">
        <v>141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24" t="s">
        <v>83</v>
      </c>
      <c r="BK242" s="193">
        <f>ROUND(I242*H242,2)</f>
        <v>0</v>
      </c>
      <c r="BL242" s="24" t="s">
        <v>140</v>
      </c>
      <c r="BM242" s="24" t="s">
        <v>586</v>
      </c>
    </row>
    <row r="243" spans="2:47" s="1" customFormat="1" ht="13.5">
      <c r="B243" s="41"/>
      <c r="D243" s="194" t="s">
        <v>148</v>
      </c>
      <c r="F243" s="195" t="s">
        <v>585</v>
      </c>
      <c r="I243" s="156"/>
      <c r="L243" s="41"/>
      <c r="M243" s="196"/>
      <c r="N243" s="42"/>
      <c r="O243" s="42"/>
      <c r="P243" s="42"/>
      <c r="Q243" s="42"/>
      <c r="R243" s="42"/>
      <c r="S243" s="42"/>
      <c r="T243" s="70"/>
      <c r="AT243" s="24" t="s">
        <v>148</v>
      </c>
      <c r="AU243" s="24" t="s">
        <v>85</v>
      </c>
    </row>
    <row r="244" spans="2:63" s="11" customFormat="1" ht="29.85" customHeight="1">
      <c r="B244" s="168"/>
      <c r="D244" s="169" t="s">
        <v>76</v>
      </c>
      <c r="E244" s="179" t="s">
        <v>243</v>
      </c>
      <c r="F244" s="179" t="s">
        <v>303</v>
      </c>
      <c r="I244" s="171"/>
      <c r="J244" s="180">
        <f>BK244</f>
        <v>0</v>
      </c>
      <c r="L244" s="168"/>
      <c r="M244" s="173"/>
      <c r="N244" s="174"/>
      <c r="O244" s="174"/>
      <c r="P244" s="175">
        <f>SUM(P245:P385)</f>
        <v>0</v>
      </c>
      <c r="Q244" s="174"/>
      <c r="R244" s="175">
        <f>SUM(R245:R385)</f>
        <v>0.030449999999999998</v>
      </c>
      <c r="S244" s="174"/>
      <c r="T244" s="176">
        <f>SUM(T245:T385)</f>
        <v>16.30951</v>
      </c>
      <c r="AR244" s="169" t="s">
        <v>83</v>
      </c>
      <c r="AT244" s="177" t="s">
        <v>76</v>
      </c>
      <c r="AU244" s="177" t="s">
        <v>83</v>
      </c>
      <c r="AY244" s="169" t="s">
        <v>141</v>
      </c>
      <c r="BK244" s="178">
        <f>SUM(BK245:BK385)</f>
        <v>0</v>
      </c>
    </row>
    <row r="245" spans="2:65" s="1" customFormat="1" ht="25.5" customHeight="1">
      <c r="B245" s="181"/>
      <c r="C245" s="182" t="s">
        <v>293</v>
      </c>
      <c r="D245" s="182" t="s">
        <v>143</v>
      </c>
      <c r="E245" s="183" t="s">
        <v>587</v>
      </c>
      <c r="F245" s="184" t="s">
        <v>588</v>
      </c>
      <c r="G245" s="185" t="s">
        <v>253</v>
      </c>
      <c r="H245" s="186">
        <v>145</v>
      </c>
      <c r="I245" s="187"/>
      <c r="J245" s="188">
        <f>ROUND(I245*H245,2)</f>
        <v>0</v>
      </c>
      <c r="K245" s="184" t="s">
        <v>199</v>
      </c>
      <c r="L245" s="41"/>
      <c r="M245" s="189" t="s">
        <v>5</v>
      </c>
      <c r="N245" s="190" t="s">
        <v>48</v>
      </c>
      <c r="O245" s="42"/>
      <c r="P245" s="191">
        <f>O245*H245</f>
        <v>0</v>
      </c>
      <c r="Q245" s="191">
        <v>0.00013</v>
      </c>
      <c r="R245" s="191">
        <f>Q245*H245</f>
        <v>0.01885</v>
      </c>
      <c r="S245" s="191">
        <v>0</v>
      </c>
      <c r="T245" s="192">
        <f>S245*H245</f>
        <v>0</v>
      </c>
      <c r="AR245" s="24" t="s">
        <v>140</v>
      </c>
      <c r="AT245" s="24" t="s">
        <v>143</v>
      </c>
      <c r="AU245" s="24" t="s">
        <v>85</v>
      </c>
      <c r="AY245" s="24" t="s">
        <v>141</v>
      </c>
      <c r="BE245" s="193">
        <f>IF(N245="základní",J245,0)</f>
        <v>0</v>
      </c>
      <c r="BF245" s="193">
        <f>IF(N245="snížená",J245,0)</f>
        <v>0</v>
      </c>
      <c r="BG245" s="193">
        <f>IF(N245="zákl. přenesená",J245,0)</f>
        <v>0</v>
      </c>
      <c r="BH245" s="193">
        <f>IF(N245="sníž. přenesená",J245,0)</f>
        <v>0</v>
      </c>
      <c r="BI245" s="193">
        <f>IF(N245="nulová",J245,0)</f>
        <v>0</v>
      </c>
      <c r="BJ245" s="24" t="s">
        <v>83</v>
      </c>
      <c r="BK245" s="193">
        <f>ROUND(I245*H245,2)</f>
        <v>0</v>
      </c>
      <c r="BL245" s="24" t="s">
        <v>140</v>
      </c>
      <c r="BM245" s="24" t="s">
        <v>589</v>
      </c>
    </row>
    <row r="246" spans="2:47" s="1" customFormat="1" ht="27">
      <c r="B246" s="41"/>
      <c r="D246" s="194" t="s">
        <v>148</v>
      </c>
      <c r="F246" s="195" t="s">
        <v>590</v>
      </c>
      <c r="I246" s="156"/>
      <c r="L246" s="41"/>
      <c r="M246" s="196"/>
      <c r="N246" s="42"/>
      <c r="O246" s="42"/>
      <c r="P246" s="42"/>
      <c r="Q246" s="42"/>
      <c r="R246" s="42"/>
      <c r="S246" s="42"/>
      <c r="T246" s="70"/>
      <c r="AT246" s="24" t="s">
        <v>148</v>
      </c>
      <c r="AU246" s="24" t="s">
        <v>85</v>
      </c>
    </row>
    <row r="247" spans="2:65" s="1" customFormat="1" ht="16.5" customHeight="1">
      <c r="B247" s="181"/>
      <c r="C247" s="182" t="s">
        <v>298</v>
      </c>
      <c r="D247" s="182" t="s">
        <v>143</v>
      </c>
      <c r="E247" s="183" t="s">
        <v>305</v>
      </c>
      <c r="F247" s="184" t="s">
        <v>306</v>
      </c>
      <c r="G247" s="185" t="s">
        <v>253</v>
      </c>
      <c r="H247" s="186">
        <v>290</v>
      </c>
      <c r="I247" s="187"/>
      <c r="J247" s="188">
        <f>ROUND(I247*H247,2)</f>
        <v>0</v>
      </c>
      <c r="K247" s="184" t="s">
        <v>199</v>
      </c>
      <c r="L247" s="41"/>
      <c r="M247" s="189" t="s">
        <v>5</v>
      </c>
      <c r="N247" s="190" t="s">
        <v>48</v>
      </c>
      <c r="O247" s="42"/>
      <c r="P247" s="191">
        <f>O247*H247</f>
        <v>0</v>
      </c>
      <c r="Q247" s="191">
        <v>4E-05</v>
      </c>
      <c r="R247" s="191">
        <f>Q247*H247</f>
        <v>0.011600000000000001</v>
      </c>
      <c r="S247" s="191">
        <v>0</v>
      </c>
      <c r="T247" s="192">
        <f>S247*H247</f>
        <v>0</v>
      </c>
      <c r="AR247" s="24" t="s">
        <v>140</v>
      </c>
      <c r="AT247" s="24" t="s">
        <v>143</v>
      </c>
      <c r="AU247" s="24" t="s">
        <v>85</v>
      </c>
      <c r="AY247" s="24" t="s">
        <v>141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24" t="s">
        <v>83</v>
      </c>
      <c r="BK247" s="193">
        <f>ROUND(I247*H247,2)</f>
        <v>0</v>
      </c>
      <c r="BL247" s="24" t="s">
        <v>140</v>
      </c>
      <c r="BM247" s="24" t="s">
        <v>591</v>
      </c>
    </row>
    <row r="248" spans="2:47" s="1" customFormat="1" ht="27">
      <c r="B248" s="41"/>
      <c r="D248" s="194" t="s">
        <v>148</v>
      </c>
      <c r="F248" s="195" t="s">
        <v>308</v>
      </c>
      <c r="I248" s="156"/>
      <c r="L248" s="41"/>
      <c r="M248" s="196"/>
      <c r="N248" s="42"/>
      <c r="O248" s="42"/>
      <c r="P248" s="42"/>
      <c r="Q248" s="42"/>
      <c r="R248" s="42"/>
      <c r="S248" s="42"/>
      <c r="T248" s="70"/>
      <c r="AT248" s="24" t="s">
        <v>148</v>
      </c>
      <c r="AU248" s="24" t="s">
        <v>85</v>
      </c>
    </row>
    <row r="249" spans="2:51" s="12" customFormat="1" ht="13.5">
      <c r="B249" s="200"/>
      <c r="D249" s="194" t="s">
        <v>202</v>
      </c>
      <c r="E249" s="201" t="s">
        <v>5</v>
      </c>
      <c r="F249" s="202" t="s">
        <v>592</v>
      </c>
      <c r="H249" s="203">
        <v>290</v>
      </c>
      <c r="I249" s="204"/>
      <c r="L249" s="200"/>
      <c r="M249" s="205"/>
      <c r="N249" s="206"/>
      <c r="O249" s="206"/>
      <c r="P249" s="206"/>
      <c r="Q249" s="206"/>
      <c r="R249" s="206"/>
      <c r="S249" s="206"/>
      <c r="T249" s="207"/>
      <c r="AT249" s="201" t="s">
        <v>202</v>
      </c>
      <c r="AU249" s="201" t="s">
        <v>85</v>
      </c>
      <c r="AV249" s="12" t="s">
        <v>85</v>
      </c>
      <c r="AW249" s="12" t="s">
        <v>40</v>
      </c>
      <c r="AX249" s="12" t="s">
        <v>77</v>
      </c>
      <c r="AY249" s="201" t="s">
        <v>141</v>
      </c>
    </row>
    <row r="250" spans="2:51" s="13" customFormat="1" ht="13.5">
      <c r="B250" s="208"/>
      <c r="D250" s="194" t="s">
        <v>202</v>
      </c>
      <c r="E250" s="209" t="s">
        <v>5</v>
      </c>
      <c r="F250" s="210" t="s">
        <v>204</v>
      </c>
      <c r="H250" s="211">
        <v>290</v>
      </c>
      <c r="I250" s="212"/>
      <c r="L250" s="208"/>
      <c r="M250" s="213"/>
      <c r="N250" s="214"/>
      <c r="O250" s="214"/>
      <c r="P250" s="214"/>
      <c r="Q250" s="214"/>
      <c r="R250" s="214"/>
      <c r="S250" s="214"/>
      <c r="T250" s="215"/>
      <c r="AT250" s="209" t="s">
        <v>202</v>
      </c>
      <c r="AU250" s="209" t="s">
        <v>85</v>
      </c>
      <c r="AV250" s="13" t="s">
        <v>140</v>
      </c>
      <c r="AW250" s="13" t="s">
        <v>40</v>
      </c>
      <c r="AX250" s="13" t="s">
        <v>83</v>
      </c>
      <c r="AY250" s="209" t="s">
        <v>141</v>
      </c>
    </row>
    <row r="251" spans="2:65" s="1" customFormat="1" ht="16.5" customHeight="1">
      <c r="B251" s="181"/>
      <c r="C251" s="182" t="s">
        <v>304</v>
      </c>
      <c r="D251" s="182" t="s">
        <v>143</v>
      </c>
      <c r="E251" s="183" t="s">
        <v>593</v>
      </c>
      <c r="F251" s="184" t="s">
        <v>594</v>
      </c>
      <c r="G251" s="185" t="s">
        <v>253</v>
      </c>
      <c r="H251" s="186">
        <v>11.6</v>
      </c>
      <c r="I251" s="187"/>
      <c r="J251" s="188">
        <f>ROUND(I251*H251,2)</f>
        <v>0</v>
      </c>
      <c r="K251" s="184" t="s">
        <v>199</v>
      </c>
      <c r="L251" s="41"/>
      <c r="M251" s="189" t="s">
        <v>5</v>
      </c>
      <c r="N251" s="190" t="s">
        <v>48</v>
      </c>
      <c r="O251" s="42"/>
      <c r="P251" s="191">
        <f>O251*H251</f>
        <v>0</v>
      </c>
      <c r="Q251" s="191">
        <v>0</v>
      </c>
      <c r="R251" s="191">
        <f>Q251*H251</f>
        <v>0</v>
      </c>
      <c r="S251" s="191">
        <v>0.063</v>
      </c>
      <c r="T251" s="192">
        <f>S251*H251</f>
        <v>0.7308</v>
      </c>
      <c r="AR251" s="24" t="s">
        <v>140</v>
      </c>
      <c r="AT251" s="24" t="s">
        <v>143</v>
      </c>
      <c r="AU251" s="24" t="s">
        <v>85</v>
      </c>
      <c r="AY251" s="24" t="s">
        <v>141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24" t="s">
        <v>83</v>
      </c>
      <c r="BK251" s="193">
        <f>ROUND(I251*H251,2)</f>
        <v>0</v>
      </c>
      <c r="BL251" s="24" t="s">
        <v>140</v>
      </c>
      <c r="BM251" s="24" t="s">
        <v>595</v>
      </c>
    </row>
    <row r="252" spans="2:47" s="1" customFormat="1" ht="27">
      <c r="B252" s="41"/>
      <c r="D252" s="194" t="s">
        <v>148</v>
      </c>
      <c r="F252" s="195" t="s">
        <v>596</v>
      </c>
      <c r="I252" s="156"/>
      <c r="L252" s="41"/>
      <c r="M252" s="196"/>
      <c r="N252" s="42"/>
      <c r="O252" s="42"/>
      <c r="P252" s="42"/>
      <c r="Q252" s="42"/>
      <c r="R252" s="42"/>
      <c r="S252" s="42"/>
      <c r="T252" s="70"/>
      <c r="AT252" s="24" t="s">
        <v>148</v>
      </c>
      <c r="AU252" s="24" t="s">
        <v>85</v>
      </c>
    </row>
    <row r="253" spans="2:51" s="14" customFormat="1" ht="13.5">
      <c r="B253" s="216"/>
      <c r="D253" s="194" t="s">
        <v>202</v>
      </c>
      <c r="E253" s="217" t="s">
        <v>5</v>
      </c>
      <c r="F253" s="218" t="s">
        <v>507</v>
      </c>
      <c r="H253" s="217" t="s">
        <v>5</v>
      </c>
      <c r="I253" s="219"/>
      <c r="L253" s="216"/>
      <c r="M253" s="220"/>
      <c r="N253" s="221"/>
      <c r="O253" s="221"/>
      <c r="P253" s="221"/>
      <c r="Q253" s="221"/>
      <c r="R253" s="221"/>
      <c r="S253" s="221"/>
      <c r="T253" s="222"/>
      <c r="AT253" s="217" t="s">
        <v>202</v>
      </c>
      <c r="AU253" s="217" t="s">
        <v>85</v>
      </c>
      <c r="AV253" s="14" t="s">
        <v>83</v>
      </c>
      <c r="AW253" s="14" t="s">
        <v>40</v>
      </c>
      <c r="AX253" s="14" t="s">
        <v>77</v>
      </c>
      <c r="AY253" s="217" t="s">
        <v>141</v>
      </c>
    </row>
    <row r="254" spans="2:51" s="12" customFormat="1" ht="13.5">
      <c r="B254" s="200"/>
      <c r="D254" s="194" t="s">
        <v>202</v>
      </c>
      <c r="E254" s="201" t="s">
        <v>5</v>
      </c>
      <c r="F254" s="202" t="s">
        <v>597</v>
      </c>
      <c r="H254" s="203">
        <v>11.6</v>
      </c>
      <c r="I254" s="204"/>
      <c r="L254" s="200"/>
      <c r="M254" s="205"/>
      <c r="N254" s="206"/>
      <c r="O254" s="206"/>
      <c r="P254" s="206"/>
      <c r="Q254" s="206"/>
      <c r="R254" s="206"/>
      <c r="S254" s="206"/>
      <c r="T254" s="207"/>
      <c r="AT254" s="201" t="s">
        <v>202</v>
      </c>
      <c r="AU254" s="201" t="s">
        <v>85</v>
      </c>
      <c r="AV254" s="12" t="s">
        <v>85</v>
      </c>
      <c r="AW254" s="12" t="s">
        <v>40</v>
      </c>
      <c r="AX254" s="12" t="s">
        <v>77</v>
      </c>
      <c r="AY254" s="201" t="s">
        <v>141</v>
      </c>
    </row>
    <row r="255" spans="2:51" s="13" customFormat="1" ht="13.5">
      <c r="B255" s="208"/>
      <c r="D255" s="194" t="s">
        <v>202</v>
      </c>
      <c r="E255" s="209" t="s">
        <v>5</v>
      </c>
      <c r="F255" s="210" t="s">
        <v>204</v>
      </c>
      <c r="H255" s="211">
        <v>11.6</v>
      </c>
      <c r="I255" s="212"/>
      <c r="L255" s="208"/>
      <c r="M255" s="213"/>
      <c r="N255" s="214"/>
      <c r="O255" s="214"/>
      <c r="P255" s="214"/>
      <c r="Q255" s="214"/>
      <c r="R255" s="214"/>
      <c r="S255" s="214"/>
      <c r="T255" s="215"/>
      <c r="AT255" s="209" t="s">
        <v>202</v>
      </c>
      <c r="AU255" s="209" t="s">
        <v>85</v>
      </c>
      <c r="AV255" s="13" t="s">
        <v>140</v>
      </c>
      <c r="AW255" s="13" t="s">
        <v>40</v>
      </c>
      <c r="AX255" s="13" t="s">
        <v>83</v>
      </c>
      <c r="AY255" s="209" t="s">
        <v>141</v>
      </c>
    </row>
    <row r="256" spans="2:65" s="1" customFormat="1" ht="16.5" customHeight="1">
      <c r="B256" s="181"/>
      <c r="C256" s="182" t="s">
        <v>310</v>
      </c>
      <c r="D256" s="182" t="s">
        <v>143</v>
      </c>
      <c r="E256" s="183" t="s">
        <v>598</v>
      </c>
      <c r="F256" s="184" t="s">
        <v>599</v>
      </c>
      <c r="G256" s="185" t="s">
        <v>266</v>
      </c>
      <c r="H256" s="186">
        <v>56.61</v>
      </c>
      <c r="I256" s="187"/>
      <c r="J256" s="188">
        <f>ROUND(I256*H256,2)</f>
        <v>0</v>
      </c>
      <c r="K256" s="184" t="s">
        <v>199</v>
      </c>
      <c r="L256" s="41"/>
      <c r="M256" s="189" t="s">
        <v>5</v>
      </c>
      <c r="N256" s="190" t="s">
        <v>48</v>
      </c>
      <c r="O256" s="42"/>
      <c r="P256" s="191">
        <f>O256*H256</f>
        <v>0</v>
      </c>
      <c r="Q256" s="191">
        <v>0</v>
      </c>
      <c r="R256" s="191">
        <f>Q256*H256</f>
        <v>0</v>
      </c>
      <c r="S256" s="191">
        <v>0.037</v>
      </c>
      <c r="T256" s="192">
        <f>S256*H256</f>
        <v>2.09457</v>
      </c>
      <c r="AR256" s="24" t="s">
        <v>140</v>
      </c>
      <c r="AT256" s="24" t="s">
        <v>143</v>
      </c>
      <c r="AU256" s="24" t="s">
        <v>85</v>
      </c>
      <c r="AY256" s="24" t="s">
        <v>141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24" t="s">
        <v>83</v>
      </c>
      <c r="BK256" s="193">
        <f>ROUND(I256*H256,2)</f>
        <v>0</v>
      </c>
      <c r="BL256" s="24" t="s">
        <v>140</v>
      </c>
      <c r="BM256" s="24" t="s">
        <v>600</v>
      </c>
    </row>
    <row r="257" spans="2:47" s="1" customFormat="1" ht="13.5">
      <c r="B257" s="41"/>
      <c r="D257" s="194" t="s">
        <v>148</v>
      </c>
      <c r="F257" s="195" t="s">
        <v>601</v>
      </c>
      <c r="I257" s="156"/>
      <c r="L257" s="41"/>
      <c r="M257" s="196"/>
      <c r="N257" s="42"/>
      <c r="O257" s="42"/>
      <c r="P257" s="42"/>
      <c r="Q257" s="42"/>
      <c r="R257" s="42"/>
      <c r="S257" s="42"/>
      <c r="T257" s="70"/>
      <c r="AT257" s="24" t="s">
        <v>148</v>
      </c>
      <c r="AU257" s="24" t="s">
        <v>85</v>
      </c>
    </row>
    <row r="258" spans="2:51" s="14" customFormat="1" ht="13.5">
      <c r="B258" s="216"/>
      <c r="D258" s="194" t="s">
        <v>202</v>
      </c>
      <c r="E258" s="217" t="s">
        <v>5</v>
      </c>
      <c r="F258" s="218" t="s">
        <v>602</v>
      </c>
      <c r="H258" s="217" t="s">
        <v>5</v>
      </c>
      <c r="I258" s="219"/>
      <c r="L258" s="216"/>
      <c r="M258" s="220"/>
      <c r="N258" s="221"/>
      <c r="O258" s="221"/>
      <c r="P258" s="221"/>
      <c r="Q258" s="221"/>
      <c r="R258" s="221"/>
      <c r="S258" s="221"/>
      <c r="T258" s="222"/>
      <c r="AT258" s="217" t="s">
        <v>202</v>
      </c>
      <c r="AU258" s="217" t="s">
        <v>85</v>
      </c>
      <c r="AV258" s="14" t="s">
        <v>83</v>
      </c>
      <c r="AW258" s="14" t="s">
        <v>40</v>
      </c>
      <c r="AX258" s="14" t="s">
        <v>77</v>
      </c>
      <c r="AY258" s="217" t="s">
        <v>141</v>
      </c>
    </row>
    <row r="259" spans="2:51" s="12" customFormat="1" ht="13.5">
      <c r="B259" s="200"/>
      <c r="D259" s="194" t="s">
        <v>202</v>
      </c>
      <c r="E259" s="201" t="s">
        <v>5</v>
      </c>
      <c r="F259" s="202" t="s">
        <v>603</v>
      </c>
      <c r="H259" s="203">
        <v>17.65</v>
      </c>
      <c r="I259" s="204"/>
      <c r="L259" s="200"/>
      <c r="M259" s="205"/>
      <c r="N259" s="206"/>
      <c r="O259" s="206"/>
      <c r="P259" s="206"/>
      <c r="Q259" s="206"/>
      <c r="R259" s="206"/>
      <c r="S259" s="206"/>
      <c r="T259" s="207"/>
      <c r="AT259" s="201" t="s">
        <v>202</v>
      </c>
      <c r="AU259" s="201" t="s">
        <v>85</v>
      </c>
      <c r="AV259" s="12" t="s">
        <v>85</v>
      </c>
      <c r="AW259" s="12" t="s">
        <v>40</v>
      </c>
      <c r="AX259" s="12" t="s">
        <v>77</v>
      </c>
      <c r="AY259" s="201" t="s">
        <v>141</v>
      </c>
    </row>
    <row r="260" spans="2:51" s="14" customFormat="1" ht="13.5">
      <c r="B260" s="216"/>
      <c r="D260" s="194" t="s">
        <v>202</v>
      </c>
      <c r="E260" s="217" t="s">
        <v>5</v>
      </c>
      <c r="F260" s="218" t="s">
        <v>604</v>
      </c>
      <c r="H260" s="217" t="s">
        <v>5</v>
      </c>
      <c r="I260" s="219"/>
      <c r="L260" s="216"/>
      <c r="M260" s="220"/>
      <c r="N260" s="221"/>
      <c r="O260" s="221"/>
      <c r="P260" s="221"/>
      <c r="Q260" s="221"/>
      <c r="R260" s="221"/>
      <c r="S260" s="221"/>
      <c r="T260" s="222"/>
      <c r="AT260" s="217" t="s">
        <v>202</v>
      </c>
      <c r="AU260" s="217" t="s">
        <v>85</v>
      </c>
      <c r="AV260" s="14" t="s">
        <v>83</v>
      </c>
      <c r="AW260" s="14" t="s">
        <v>40</v>
      </c>
      <c r="AX260" s="14" t="s">
        <v>77</v>
      </c>
      <c r="AY260" s="217" t="s">
        <v>141</v>
      </c>
    </row>
    <row r="261" spans="2:51" s="12" customFormat="1" ht="13.5">
      <c r="B261" s="200"/>
      <c r="D261" s="194" t="s">
        <v>202</v>
      </c>
      <c r="E261" s="201" t="s">
        <v>5</v>
      </c>
      <c r="F261" s="202" t="s">
        <v>605</v>
      </c>
      <c r="H261" s="203">
        <v>7.2</v>
      </c>
      <c r="I261" s="204"/>
      <c r="L261" s="200"/>
      <c r="M261" s="205"/>
      <c r="N261" s="206"/>
      <c r="O261" s="206"/>
      <c r="P261" s="206"/>
      <c r="Q261" s="206"/>
      <c r="R261" s="206"/>
      <c r="S261" s="206"/>
      <c r="T261" s="207"/>
      <c r="AT261" s="201" t="s">
        <v>202</v>
      </c>
      <c r="AU261" s="201" t="s">
        <v>85</v>
      </c>
      <c r="AV261" s="12" t="s">
        <v>85</v>
      </c>
      <c r="AW261" s="12" t="s">
        <v>40</v>
      </c>
      <c r="AX261" s="12" t="s">
        <v>77</v>
      </c>
      <c r="AY261" s="201" t="s">
        <v>141</v>
      </c>
    </row>
    <row r="262" spans="2:51" s="14" customFormat="1" ht="13.5">
      <c r="B262" s="216"/>
      <c r="D262" s="194" t="s">
        <v>202</v>
      </c>
      <c r="E262" s="217" t="s">
        <v>5</v>
      </c>
      <c r="F262" s="218" t="s">
        <v>606</v>
      </c>
      <c r="H262" s="217" t="s">
        <v>5</v>
      </c>
      <c r="I262" s="219"/>
      <c r="L262" s="216"/>
      <c r="M262" s="220"/>
      <c r="N262" s="221"/>
      <c r="O262" s="221"/>
      <c r="P262" s="221"/>
      <c r="Q262" s="221"/>
      <c r="R262" s="221"/>
      <c r="S262" s="221"/>
      <c r="T262" s="222"/>
      <c r="AT262" s="217" t="s">
        <v>202</v>
      </c>
      <c r="AU262" s="217" t="s">
        <v>85</v>
      </c>
      <c r="AV262" s="14" t="s">
        <v>83</v>
      </c>
      <c r="AW262" s="14" t="s">
        <v>40</v>
      </c>
      <c r="AX262" s="14" t="s">
        <v>77</v>
      </c>
      <c r="AY262" s="217" t="s">
        <v>141</v>
      </c>
    </row>
    <row r="263" spans="2:51" s="12" customFormat="1" ht="13.5">
      <c r="B263" s="200"/>
      <c r="D263" s="194" t="s">
        <v>202</v>
      </c>
      <c r="E263" s="201" t="s">
        <v>5</v>
      </c>
      <c r="F263" s="202" t="s">
        <v>607</v>
      </c>
      <c r="H263" s="203">
        <v>14.08</v>
      </c>
      <c r="I263" s="204"/>
      <c r="L263" s="200"/>
      <c r="M263" s="205"/>
      <c r="N263" s="206"/>
      <c r="O263" s="206"/>
      <c r="P263" s="206"/>
      <c r="Q263" s="206"/>
      <c r="R263" s="206"/>
      <c r="S263" s="206"/>
      <c r="T263" s="207"/>
      <c r="AT263" s="201" t="s">
        <v>202</v>
      </c>
      <c r="AU263" s="201" t="s">
        <v>85</v>
      </c>
      <c r="AV263" s="12" t="s">
        <v>85</v>
      </c>
      <c r="AW263" s="12" t="s">
        <v>40</v>
      </c>
      <c r="AX263" s="12" t="s">
        <v>77</v>
      </c>
      <c r="AY263" s="201" t="s">
        <v>141</v>
      </c>
    </row>
    <row r="264" spans="2:51" s="14" customFormat="1" ht="13.5">
      <c r="B264" s="216"/>
      <c r="D264" s="194" t="s">
        <v>202</v>
      </c>
      <c r="E264" s="217" t="s">
        <v>5</v>
      </c>
      <c r="F264" s="218" t="s">
        <v>608</v>
      </c>
      <c r="H264" s="217" t="s">
        <v>5</v>
      </c>
      <c r="I264" s="219"/>
      <c r="L264" s="216"/>
      <c r="M264" s="220"/>
      <c r="N264" s="221"/>
      <c r="O264" s="221"/>
      <c r="P264" s="221"/>
      <c r="Q264" s="221"/>
      <c r="R264" s="221"/>
      <c r="S264" s="221"/>
      <c r="T264" s="222"/>
      <c r="AT264" s="217" t="s">
        <v>202</v>
      </c>
      <c r="AU264" s="217" t="s">
        <v>85</v>
      </c>
      <c r="AV264" s="14" t="s">
        <v>83</v>
      </c>
      <c r="AW264" s="14" t="s">
        <v>40</v>
      </c>
      <c r="AX264" s="14" t="s">
        <v>77</v>
      </c>
      <c r="AY264" s="217" t="s">
        <v>141</v>
      </c>
    </row>
    <row r="265" spans="2:51" s="12" customFormat="1" ht="13.5">
      <c r="B265" s="200"/>
      <c r="D265" s="194" t="s">
        <v>202</v>
      </c>
      <c r="E265" s="201" t="s">
        <v>5</v>
      </c>
      <c r="F265" s="202" t="s">
        <v>607</v>
      </c>
      <c r="H265" s="203">
        <v>14.08</v>
      </c>
      <c r="I265" s="204"/>
      <c r="L265" s="200"/>
      <c r="M265" s="205"/>
      <c r="N265" s="206"/>
      <c r="O265" s="206"/>
      <c r="P265" s="206"/>
      <c r="Q265" s="206"/>
      <c r="R265" s="206"/>
      <c r="S265" s="206"/>
      <c r="T265" s="207"/>
      <c r="AT265" s="201" t="s">
        <v>202</v>
      </c>
      <c r="AU265" s="201" t="s">
        <v>85</v>
      </c>
      <c r="AV265" s="12" t="s">
        <v>85</v>
      </c>
      <c r="AW265" s="12" t="s">
        <v>40</v>
      </c>
      <c r="AX265" s="12" t="s">
        <v>77</v>
      </c>
      <c r="AY265" s="201" t="s">
        <v>141</v>
      </c>
    </row>
    <row r="266" spans="2:51" s="14" customFormat="1" ht="13.5">
      <c r="B266" s="216"/>
      <c r="D266" s="194" t="s">
        <v>202</v>
      </c>
      <c r="E266" s="217" t="s">
        <v>5</v>
      </c>
      <c r="F266" s="218" t="s">
        <v>609</v>
      </c>
      <c r="H266" s="217" t="s">
        <v>5</v>
      </c>
      <c r="I266" s="219"/>
      <c r="L266" s="216"/>
      <c r="M266" s="220"/>
      <c r="N266" s="221"/>
      <c r="O266" s="221"/>
      <c r="P266" s="221"/>
      <c r="Q266" s="221"/>
      <c r="R266" s="221"/>
      <c r="S266" s="221"/>
      <c r="T266" s="222"/>
      <c r="AT266" s="217" t="s">
        <v>202</v>
      </c>
      <c r="AU266" s="217" t="s">
        <v>85</v>
      </c>
      <c r="AV266" s="14" t="s">
        <v>83</v>
      </c>
      <c r="AW266" s="14" t="s">
        <v>40</v>
      </c>
      <c r="AX266" s="14" t="s">
        <v>77</v>
      </c>
      <c r="AY266" s="217" t="s">
        <v>141</v>
      </c>
    </row>
    <row r="267" spans="2:51" s="12" customFormat="1" ht="13.5">
      <c r="B267" s="200"/>
      <c r="D267" s="194" t="s">
        <v>202</v>
      </c>
      <c r="E267" s="201" t="s">
        <v>5</v>
      </c>
      <c r="F267" s="202" t="s">
        <v>610</v>
      </c>
      <c r="H267" s="203">
        <v>3.6</v>
      </c>
      <c r="I267" s="204"/>
      <c r="L267" s="200"/>
      <c r="M267" s="205"/>
      <c r="N267" s="206"/>
      <c r="O267" s="206"/>
      <c r="P267" s="206"/>
      <c r="Q267" s="206"/>
      <c r="R267" s="206"/>
      <c r="S267" s="206"/>
      <c r="T267" s="207"/>
      <c r="AT267" s="201" t="s">
        <v>202</v>
      </c>
      <c r="AU267" s="201" t="s">
        <v>85</v>
      </c>
      <c r="AV267" s="12" t="s">
        <v>85</v>
      </c>
      <c r="AW267" s="12" t="s">
        <v>40</v>
      </c>
      <c r="AX267" s="12" t="s">
        <v>77</v>
      </c>
      <c r="AY267" s="201" t="s">
        <v>141</v>
      </c>
    </row>
    <row r="268" spans="2:51" s="13" customFormat="1" ht="13.5">
      <c r="B268" s="208"/>
      <c r="D268" s="194" t="s">
        <v>202</v>
      </c>
      <c r="E268" s="209" t="s">
        <v>5</v>
      </c>
      <c r="F268" s="210" t="s">
        <v>204</v>
      </c>
      <c r="H268" s="211">
        <v>56.61</v>
      </c>
      <c r="I268" s="212"/>
      <c r="L268" s="208"/>
      <c r="M268" s="213"/>
      <c r="N268" s="214"/>
      <c r="O268" s="214"/>
      <c r="P268" s="214"/>
      <c r="Q268" s="214"/>
      <c r="R268" s="214"/>
      <c r="S268" s="214"/>
      <c r="T268" s="215"/>
      <c r="AT268" s="209" t="s">
        <v>202</v>
      </c>
      <c r="AU268" s="209" t="s">
        <v>85</v>
      </c>
      <c r="AV268" s="13" t="s">
        <v>140</v>
      </c>
      <c r="AW268" s="13" t="s">
        <v>40</v>
      </c>
      <c r="AX268" s="13" t="s">
        <v>83</v>
      </c>
      <c r="AY268" s="209" t="s">
        <v>141</v>
      </c>
    </row>
    <row r="269" spans="2:65" s="1" customFormat="1" ht="16.5" customHeight="1">
      <c r="B269" s="181"/>
      <c r="C269" s="182" t="s">
        <v>10</v>
      </c>
      <c r="D269" s="182" t="s">
        <v>143</v>
      </c>
      <c r="E269" s="183" t="s">
        <v>611</v>
      </c>
      <c r="F269" s="184" t="s">
        <v>612</v>
      </c>
      <c r="G269" s="185" t="s">
        <v>266</v>
      </c>
      <c r="H269" s="186">
        <v>59.86</v>
      </c>
      <c r="I269" s="187"/>
      <c r="J269" s="188">
        <f>ROUND(I269*H269,2)</f>
        <v>0</v>
      </c>
      <c r="K269" s="184" t="s">
        <v>199</v>
      </c>
      <c r="L269" s="41"/>
      <c r="M269" s="189" t="s">
        <v>5</v>
      </c>
      <c r="N269" s="190" t="s">
        <v>48</v>
      </c>
      <c r="O269" s="42"/>
      <c r="P269" s="191">
        <f>O269*H269</f>
        <v>0</v>
      </c>
      <c r="Q269" s="191">
        <v>0</v>
      </c>
      <c r="R269" s="191">
        <f>Q269*H269</f>
        <v>0</v>
      </c>
      <c r="S269" s="191">
        <v>0.063</v>
      </c>
      <c r="T269" s="192">
        <f>S269*H269</f>
        <v>3.77118</v>
      </c>
      <c r="AR269" s="24" t="s">
        <v>140</v>
      </c>
      <c r="AT269" s="24" t="s">
        <v>143</v>
      </c>
      <c r="AU269" s="24" t="s">
        <v>85</v>
      </c>
      <c r="AY269" s="24" t="s">
        <v>141</v>
      </c>
      <c r="BE269" s="193">
        <f>IF(N269="základní",J269,0)</f>
        <v>0</v>
      </c>
      <c r="BF269" s="193">
        <f>IF(N269="snížená",J269,0)</f>
        <v>0</v>
      </c>
      <c r="BG269" s="193">
        <f>IF(N269="zákl. přenesená",J269,0)</f>
        <v>0</v>
      </c>
      <c r="BH269" s="193">
        <f>IF(N269="sníž. přenesená",J269,0)</f>
        <v>0</v>
      </c>
      <c r="BI269" s="193">
        <f>IF(N269="nulová",J269,0)</f>
        <v>0</v>
      </c>
      <c r="BJ269" s="24" t="s">
        <v>83</v>
      </c>
      <c r="BK269" s="193">
        <f>ROUND(I269*H269,2)</f>
        <v>0</v>
      </c>
      <c r="BL269" s="24" t="s">
        <v>140</v>
      </c>
      <c r="BM269" s="24" t="s">
        <v>613</v>
      </c>
    </row>
    <row r="270" spans="2:47" s="1" customFormat="1" ht="13.5">
      <c r="B270" s="41"/>
      <c r="D270" s="194" t="s">
        <v>148</v>
      </c>
      <c r="F270" s="195" t="s">
        <v>614</v>
      </c>
      <c r="I270" s="156"/>
      <c r="L270" s="41"/>
      <c r="M270" s="196"/>
      <c r="N270" s="42"/>
      <c r="O270" s="42"/>
      <c r="P270" s="42"/>
      <c r="Q270" s="42"/>
      <c r="R270" s="42"/>
      <c r="S270" s="42"/>
      <c r="T270" s="70"/>
      <c r="AT270" s="24" t="s">
        <v>148</v>
      </c>
      <c r="AU270" s="24" t="s">
        <v>85</v>
      </c>
    </row>
    <row r="271" spans="2:51" s="14" customFormat="1" ht="13.5">
      <c r="B271" s="216"/>
      <c r="D271" s="194" t="s">
        <v>202</v>
      </c>
      <c r="E271" s="217" t="s">
        <v>5</v>
      </c>
      <c r="F271" s="218" t="s">
        <v>615</v>
      </c>
      <c r="H271" s="217" t="s">
        <v>5</v>
      </c>
      <c r="I271" s="219"/>
      <c r="L271" s="216"/>
      <c r="M271" s="220"/>
      <c r="N271" s="221"/>
      <c r="O271" s="221"/>
      <c r="P271" s="221"/>
      <c r="Q271" s="221"/>
      <c r="R271" s="221"/>
      <c r="S271" s="221"/>
      <c r="T271" s="222"/>
      <c r="AT271" s="217" t="s">
        <v>202</v>
      </c>
      <c r="AU271" s="217" t="s">
        <v>85</v>
      </c>
      <c r="AV271" s="14" t="s">
        <v>83</v>
      </c>
      <c r="AW271" s="14" t="s">
        <v>40</v>
      </c>
      <c r="AX271" s="14" t="s">
        <v>77</v>
      </c>
      <c r="AY271" s="217" t="s">
        <v>141</v>
      </c>
    </row>
    <row r="272" spans="2:51" s="12" customFormat="1" ht="13.5">
      <c r="B272" s="200"/>
      <c r="D272" s="194" t="s">
        <v>202</v>
      </c>
      <c r="E272" s="201" t="s">
        <v>5</v>
      </c>
      <c r="F272" s="202" t="s">
        <v>603</v>
      </c>
      <c r="H272" s="203">
        <v>17.65</v>
      </c>
      <c r="I272" s="204"/>
      <c r="L272" s="200"/>
      <c r="M272" s="205"/>
      <c r="N272" s="206"/>
      <c r="O272" s="206"/>
      <c r="P272" s="206"/>
      <c r="Q272" s="206"/>
      <c r="R272" s="206"/>
      <c r="S272" s="206"/>
      <c r="T272" s="207"/>
      <c r="AT272" s="201" t="s">
        <v>202</v>
      </c>
      <c r="AU272" s="201" t="s">
        <v>85</v>
      </c>
      <c r="AV272" s="12" t="s">
        <v>85</v>
      </c>
      <c r="AW272" s="12" t="s">
        <v>40</v>
      </c>
      <c r="AX272" s="12" t="s">
        <v>77</v>
      </c>
      <c r="AY272" s="201" t="s">
        <v>141</v>
      </c>
    </row>
    <row r="273" spans="2:51" s="14" customFormat="1" ht="13.5">
      <c r="B273" s="216"/>
      <c r="D273" s="194" t="s">
        <v>202</v>
      </c>
      <c r="E273" s="217" t="s">
        <v>5</v>
      </c>
      <c r="F273" s="218" t="s">
        <v>616</v>
      </c>
      <c r="H273" s="217" t="s">
        <v>5</v>
      </c>
      <c r="I273" s="219"/>
      <c r="L273" s="216"/>
      <c r="M273" s="220"/>
      <c r="N273" s="221"/>
      <c r="O273" s="221"/>
      <c r="P273" s="221"/>
      <c r="Q273" s="221"/>
      <c r="R273" s="221"/>
      <c r="S273" s="221"/>
      <c r="T273" s="222"/>
      <c r="AT273" s="217" t="s">
        <v>202</v>
      </c>
      <c r="AU273" s="217" t="s">
        <v>85</v>
      </c>
      <c r="AV273" s="14" t="s">
        <v>83</v>
      </c>
      <c r="AW273" s="14" t="s">
        <v>40</v>
      </c>
      <c r="AX273" s="14" t="s">
        <v>77</v>
      </c>
      <c r="AY273" s="217" t="s">
        <v>141</v>
      </c>
    </row>
    <row r="274" spans="2:51" s="12" customFormat="1" ht="13.5">
      <c r="B274" s="200"/>
      <c r="D274" s="194" t="s">
        <v>202</v>
      </c>
      <c r="E274" s="201" t="s">
        <v>5</v>
      </c>
      <c r="F274" s="202" t="s">
        <v>603</v>
      </c>
      <c r="H274" s="203">
        <v>17.65</v>
      </c>
      <c r="I274" s="204"/>
      <c r="L274" s="200"/>
      <c r="M274" s="205"/>
      <c r="N274" s="206"/>
      <c r="O274" s="206"/>
      <c r="P274" s="206"/>
      <c r="Q274" s="206"/>
      <c r="R274" s="206"/>
      <c r="S274" s="206"/>
      <c r="T274" s="207"/>
      <c r="AT274" s="201" t="s">
        <v>202</v>
      </c>
      <c r="AU274" s="201" t="s">
        <v>85</v>
      </c>
      <c r="AV274" s="12" t="s">
        <v>85</v>
      </c>
      <c r="AW274" s="12" t="s">
        <v>40</v>
      </c>
      <c r="AX274" s="12" t="s">
        <v>77</v>
      </c>
      <c r="AY274" s="201" t="s">
        <v>141</v>
      </c>
    </row>
    <row r="275" spans="2:51" s="14" customFormat="1" ht="13.5">
      <c r="B275" s="216"/>
      <c r="D275" s="194" t="s">
        <v>202</v>
      </c>
      <c r="E275" s="217" t="s">
        <v>5</v>
      </c>
      <c r="F275" s="218" t="s">
        <v>617</v>
      </c>
      <c r="H275" s="217" t="s">
        <v>5</v>
      </c>
      <c r="I275" s="219"/>
      <c r="L275" s="216"/>
      <c r="M275" s="220"/>
      <c r="N275" s="221"/>
      <c r="O275" s="221"/>
      <c r="P275" s="221"/>
      <c r="Q275" s="221"/>
      <c r="R275" s="221"/>
      <c r="S275" s="221"/>
      <c r="T275" s="222"/>
      <c r="AT275" s="217" t="s">
        <v>202</v>
      </c>
      <c r="AU275" s="217" t="s">
        <v>85</v>
      </c>
      <c r="AV275" s="14" t="s">
        <v>83</v>
      </c>
      <c r="AW275" s="14" t="s">
        <v>40</v>
      </c>
      <c r="AX275" s="14" t="s">
        <v>77</v>
      </c>
      <c r="AY275" s="217" t="s">
        <v>141</v>
      </c>
    </row>
    <row r="276" spans="2:51" s="12" customFormat="1" ht="13.5">
      <c r="B276" s="200"/>
      <c r="D276" s="194" t="s">
        <v>202</v>
      </c>
      <c r="E276" s="201" t="s">
        <v>5</v>
      </c>
      <c r="F276" s="202" t="s">
        <v>618</v>
      </c>
      <c r="H276" s="203">
        <v>10.48</v>
      </c>
      <c r="I276" s="204"/>
      <c r="L276" s="200"/>
      <c r="M276" s="205"/>
      <c r="N276" s="206"/>
      <c r="O276" s="206"/>
      <c r="P276" s="206"/>
      <c r="Q276" s="206"/>
      <c r="R276" s="206"/>
      <c r="S276" s="206"/>
      <c r="T276" s="207"/>
      <c r="AT276" s="201" t="s">
        <v>202</v>
      </c>
      <c r="AU276" s="201" t="s">
        <v>85</v>
      </c>
      <c r="AV276" s="12" t="s">
        <v>85</v>
      </c>
      <c r="AW276" s="12" t="s">
        <v>40</v>
      </c>
      <c r="AX276" s="12" t="s">
        <v>77</v>
      </c>
      <c r="AY276" s="201" t="s">
        <v>141</v>
      </c>
    </row>
    <row r="277" spans="2:51" s="14" customFormat="1" ht="13.5">
      <c r="B277" s="216"/>
      <c r="D277" s="194" t="s">
        <v>202</v>
      </c>
      <c r="E277" s="217" t="s">
        <v>5</v>
      </c>
      <c r="F277" s="218" t="s">
        <v>619</v>
      </c>
      <c r="H277" s="217" t="s">
        <v>5</v>
      </c>
      <c r="I277" s="219"/>
      <c r="L277" s="216"/>
      <c r="M277" s="220"/>
      <c r="N277" s="221"/>
      <c r="O277" s="221"/>
      <c r="P277" s="221"/>
      <c r="Q277" s="221"/>
      <c r="R277" s="221"/>
      <c r="S277" s="221"/>
      <c r="T277" s="222"/>
      <c r="AT277" s="217" t="s">
        <v>202</v>
      </c>
      <c r="AU277" s="217" t="s">
        <v>85</v>
      </c>
      <c r="AV277" s="14" t="s">
        <v>83</v>
      </c>
      <c r="AW277" s="14" t="s">
        <v>40</v>
      </c>
      <c r="AX277" s="14" t="s">
        <v>77</v>
      </c>
      <c r="AY277" s="217" t="s">
        <v>141</v>
      </c>
    </row>
    <row r="278" spans="2:51" s="12" customFormat="1" ht="13.5">
      <c r="B278" s="200"/>
      <c r="D278" s="194" t="s">
        <v>202</v>
      </c>
      <c r="E278" s="201" t="s">
        <v>5</v>
      </c>
      <c r="F278" s="202" t="s">
        <v>607</v>
      </c>
      <c r="H278" s="203">
        <v>14.08</v>
      </c>
      <c r="I278" s="204"/>
      <c r="L278" s="200"/>
      <c r="M278" s="205"/>
      <c r="N278" s="206"/>
      <c r="O278" s="206"/>
      <c r="P278" s="206"/>
      <c r="Q278" s="206"/>
      <c r="R278" s="206"/>
      <c r="S278" s="206"/>
      <c r="T278" s="207"/>
      <c r="AT278" s="201" t="s">
        <v>202</v>
      </c>
      <c r="AU278" s="201" t="s">
        <v>85</v>
      </c>
      <c r="AV278" s="12" t="s">
        <v>85</v>
      </c>
      <c r="AW278" s="12" t="s">
        <v>40</v>
      </c>
      <c r="AX278" s="12" t="s">
        <v>77</v>
      </c>
      <c r="AY278" s="201" t="s">
        <v>141</v>
      </c>
    </row>
    <row r="279" spans="2:51" s="13" customFormat="1" ht="13.5">
      <c r="B279" s="208"/>
      <c r="D279" s="194" t="s">
        <v>202</v>
      </c>
      <c r="E279" s="209" t="s">
        <v>5</v>
      </c>
      <c r="F279" s="210" t="s">
        <v>204</v>
      </c>
      <c r="H279" s="211">
        <v>59.86</v>
      </c>
      <c r="I279" s="212"/>
      <c r="L279" s="208"/>
      <c r="M279" s="213"/>
      <c r="N279" s="214"/>
      <c r="O279" s="214"/>
      <c r="P279" s="214"/>
      <c r="Q279" s="214"/>
      <c r="R279" s="214"/>
      <c r="S279" s="214"/>
      <c r="T279" s="215"/>
      <c r="AT279" s="209" t="s">
        <v>202</v>
      </c>
      <c r="AU279" s="209" t="s">
        <v>85</v>
      </c>
      <c r="AV279" s="13" t="s">
        <v>140</v>
      </c>
      <c r="AW279" s="13" t="s">
        <v>40</v>
      </c>
      <c r="AX279" s="13" t="s">
        <v>83</v>
      </c>
      <c r="AY279" s="209" t="s">
        <v>141</v>
      </c>
    </row>
    <row r="280" spans="2:65" s="1" customFormat="1" ht="25.5" customHeight="1">
      <c r="B280" s="181"/>
      <c r="C280" s="182" t="s">
        <v>318</v>
      </c>
      <c r="D280" s="182" t="s">
        <v>143</v>
      </c>
      <c r="E280" s="183" t="s">
        <v>620</v>
      </c>
      <c r="F280" s="184" t="s">
        <v>621</v>
      </c>
      <c r="G280" s="185" t="s">
        <v>253</v>
      </c>
      <c r="H280" s="186">
        <v>30.03</v>
      </c>
      <c r="I280" s="187"/>
      <c r="J280" s="188">
        <f>ROUND(I280*H280,2)</f>
        <v>0</v>
      </c>
      <c r="K280" s="184" t="s">
        <v>199</v>
      </c>
      <c r="L280" s="41"/>
      <c r="M280" s="189" t="s">
        <v>5</v>
      </c>
      <c r="N280" s="190" t="s">
        <v>48</v>
      </c>
      <c r="O280" s="42"/>
      <c r="P280" s="191">
        <f>O280*H280</f>
        <v>0</v>
      </c>
      <c r="Q280" s="191">
        <v>0</v>
      </c>
      <c r="R280" s="191">
        <f>Q280*H280</f>
        <v>0</v>
      </c>
      <c r="S280" s="191">
        <v>0.27</v>
      </c>
      <c r="T280" s="192">
        <f>S280*H280</f>
        <v>8.1081</v>
      </c>
      <c r="AR280" s="24" t="s">
        <v>140</v>
      </c>
      <c r="AT280" s="24" t="s">
        <v>143</v>
      </c>
      <c r="AU280" s="24" t="s">
        <v>85</v>
      </c>
      <c r="AY280" s="24" t="s">
        <v>141</v>
      </c>
      <c r="BE280" s="193">
        <f>IF(N280="základní",J280,0)</f>
        <v>0</v>
      </c>
      <c r="BF280" s="193">
        <f>IF(N280="snížená",J280,0)</f>
        <v>0</v>
      </c>
      <c r="BG280" s="193">
        <f>IF(N280="zákl. přenesená",J280,0)</f>
        <v>0</v>
      </c>
      <c r="BH280" s="193">
        <f>IF(N280="sníž. přenesená",J280,0)</f>
        <v>0</v>
      </c>
      <c r="BI280" s="193">
        <f>IF(N280="nulová",J280,0)</f>
        <v>0</v>
      </c>
      <c r="BJ280" s="24" t="s">
        <v>83</v>
      </c>
      <c r="BK280" s="193">
        <f>ROUND(I280*H280,2)</f>
        <v>0</v>
      </c>
      <c r="BL280" s="24" t="s">
        <v>140</v>
      </c>
      <c r="BM280" s="24" t="s">
        <v>622</v>
      </c>
    </row>
    <row r="281" spans="2:47" s="1" customFormat="1" ht="27">
      <c r="B281" s="41"/>
      <c r="D281" s="194" t="s">
        <v>148</v>
      </c>
      <c r="F281" s="195" t="s">
        <v>623</v>
      </c>
      <c r="I281" s="156"/>
      <c r="L281" s="41"/>
      <c r="M281" s="196"/>
      <c r="N281" s="42"/>
      <c r="O281" s="42"/>
      <c r="P281" s="42"/>
      <c r="Q281" s="42"/>
      <c r="R281" s="42"/>
      <c r="S281" s="42"/>
      <c r="T281" s="70"/>
      <c r="AT281" s="24" t="s">
        <v>148</v>
      </c>
      <c r="AU281" s="24" t="s">
        <v>85</v>
      </c>
    </row>
    <row r="282" spans="2:51" s="14" customFormat="1" ht="13.5">
      <c r="B282" s="216"/>
      <c r="D282" s="194" t="s">
        <v>202</v>
      </c>
      <c r="E282" s="217" t="s">
        <v>5</v>
      </c>
      <c r="F282" s="218" t="s">
        <v>624</v>
      </c>
      <c r="H282" s="217" t="s">
        <v>5</v>
      </c>
      <c r="I282" s="219"/>
      <c r="L282" s="216"/>
      <c r="M282" s="220"/>
      <c r="N282" s="221"/>
      <c r="O282" s="221"/>
      <c r="P282" s="221"/>
      <c r="Q282" s="221"/>
      <c r="R282" s="221"/>
      <c r="S282" s="221"/>
      <c r="T282" s="222"/>
      <c r="AT282" s="217" t="s">
        <v>202</v>
      </c>
      <c r="AU282" s="217" t="s">
        <v>85</v>
      </c>
      <c r="AV282" s="14" t="s">
        <v>83</v>
      </c>
      <c r="AW282" s="14" t="s">
        <v>40</v>
      </c>
      <c r="AX282" s="14" t="s">
        <v>77</v>
      </c>
      <c r="AY282" s="217" t="s">
        <v>141</v>
      </c>
    </row>
    <row r="283" spans="2:51" s="14" customFormat="1" ht="13.5">
      <c r="B283" s="216"/>
      <c r="D283" s="194" t="s">
        <v>202</v>
      </c>
      <c r="E283" s="217" t="s">
        <v>5</v>
      </c>
      <c r="F283" s="218" t="s">
        <v>531</v>
      </c>
      <c r="H283" s="217" t="s">
        <v>5</v>
      </c>
      <c r="I283" s="219"/>
      <c r="L283" s="216"/>
      <c r="M283" s="220"/>
      <c r="N283" s="221"/>
      <c r="O283" s="221"/>
      <c r="P283" s="221"/>
      <c r="Q283" s="221"/>
      <c r="R283" s="221"/>
      <c r="S283" s="221"/>
      <c r="T283" s="222"/>
      <c r="AT283" s="217" t="s">
        <v>202</v>
      </c>
      <c r="AU283" s="217" t="s">
        <v>85</v>
      </c>
      <c r="AV283" s="14" t="s">
        <v>83</v>
      </c>
      <c r="AW283" s="14" t="s">
        <v>40</v>
      </c>
      <c r="AX283" s="14" t="s">
        <v>77</v>
      </c>
      <c r="AY283" s="217" t="s">
        <v>141</v>
      </c>
    </row>
    <row r="284" spans="2:51" s="12" customFormat="1" ht="13.5">
      <c r="B284" s="200"/>
      <c r="D284" s="194" t="s">
        <v>202</v>
      </c>
      <c r="E284" s="201" t="s">
        <v>5</v>
      </c>
      <c r="F284" s="202" t="s">
        <v>625</v>
      </c>
      <c r="H284" s="203">
        <v>2.97</v>
      </c>
      <c r="I284" s="204"/>
      <c r="L284" s="200"/>
      <c r="M284" s="205"/>
      <c r="N284" s="206"/>
      <c r="O284" s="206"/>
      <c r="P284" s="206"/>
      <c r="Q284" s="206"/>
      <c r="R284" s="206"/>
      <c r="S284" s="206"/>
      <c r="T284" s="207"/>
      <c r="AT284" s="201" t="s">
        <v>202</v>
      </c>
      <c r="AU284" s="201" t="s">
        <v>85</v>
      </c>
      <c r="AV284" s="12" t="s">
        <v>85</v>
      </c>
      <c r="AW284" s="12" t="s">
        <v>40</v>
      </c>
      <c r="AX284" s="12" t="s">
        <v>77</v>
      </c>
      <c r="AY284" s="201" t="s">
        <v>141</v>
      </c>
    </row>
    <row r="285" spans="2:51" s="14" customFormat="1" ht="13.5">
      <c r="B285" s="216"/>
      <c r="D285" s="194" t="s">
        <v>202</v>
      </c>
      <c r="E285" s="217" t="s">
        <v>5</v>
      </c>
      <c r="F285" s="218" t="s">
        <v>532</v>
      </c>
      <c r="H285" s="217" t="s">
        <v>5</v>
      </c>
      <c r="I285" s="219"/>
      <c r="L285" s="216"/>
      <c r="M285" s="220"/>
      <c r="N285" s="221"/>
      <c r="O285" s="221"/>
      <c r="P285" s="221"/>
      <c r="Q285" s="221"/>
      <c r="R285" s="221"/>
      <c r="S285" s="221"/>
      <c r="T285" s="222"/>
      <c r="AT285" s="217" t="s">
        <v>202</v>
      </c>
      <c r="AU285" s="217" t="s">
        <v>85</v>
      </c>
      <c r="AV285" s="14" t="s">
        <v>83</v>
      </c>
      <c r="AW285" s="14" t="s">
        <v>40</v>
      </c>
      <c r="AX285" s="14" t="s">
        <v>77</v>
      </c>
      <c r="AY285" s="217" t="s">
        <v>141</v>
      </c>
    </row>
    <row r="286" spans="2:51" s="12" customFormat="1" ht="13.5">
      <c r="B286" s="200"/>
      <c r="D286" s="194" t="s">
        <v>202</v>
      </c>
      <c r="E286" s="201" t="s">
        <v>5</v>
      </c>
      <c r="F286" s="202" t="s">
        <v>626</v>
      </c>
      <c r="H286" s="203">
        <v>1.98</v>
      </c>
      <c r="I286" s="204"/>
      <c r="L286" s="200"/>
      <c r="M286" s="205"/>
      <c r="N286" s="206"/>
      <c r="O286" s="206"/>
      <c r="P286" s="206"/>
      <c r="Q286" s="206"/>
      <c r="R286" s="206"/>
      <c r="S286" s="206"/>
      <c r="T286" s="207"/>
      <c r="AT286" s="201" t="s">
        <v>202</v>
      </c>
      <c r="AU286" s="201" t="s">
        <v>85</v>
      </c>
      <c r="AV286" s="12" t="s">
        <v>85</v>
      </c>
      <c r="AW286" s="12" t="s">
        <v>40</v>
      </c>
      <c r="AX286" s="12" t="s">
        <v>77</v>
      </c>
      <c r="AY286" s="201" t="s">
        <v>141</v>
      </c>
    </row>
    <row r="287" spans="2:51" s="14" customFormat="1" ht="13.5">
      <c r="B287" s="216"/>
      <c r="D287" s="194" t="s">
        <v>202</v>
      </c>
      <c r="E287" s="217" t="s">
        <v>5</v>
      </c>
      <c r="F287" s="218" t="s">
        <v>533</v>
      </c>
      <c r="H287" s="217" t="s">
        <v>5</v>
      </c>
      <c r="I287" s="219"/>
      <c r="L287" s="216"/>
      <c r="M287" s="220"/>
      <c r="N287" s="221"/>
      <c r="O287" s="221"/>
      <c r="P287" s="221"/>
      <c r="Q287" s="221"/>
      <c r="R287" s="221"/>
      <c r="S287" s="221"/>
      <c r="T287" s="222"/>
      <c r="AT287" s="217" t="s">
        <v>202</v>
      </c>
      <c r="AU287" s="217" t="s">
        <v>85</v>
      </c>
      <c r="AV287" s="14" t="s">
        <v>83</v>
      </c>
      <c r="AW287" s="14" t="s">
        <v>40</v>
      </c>
      <c r="AX287" s="14" t="s">
        <v>77</v>
      </c>
      <c r="AY287" s="217" t="s">
        <v>141</v>
      </c>
    </row>
    <row r="288" spans="2:51" s="12" customFormat="1" ht="13.5">
      <c r="B288" s="200"/>
      <c r="D288" s="194" t="s">
        <v>202</v>
      </c>
      <c r="E288" s="201" t="s">
        <v>5</v>
      </c>
      <c r="F288" s="202" t="s">
        <v>627</v>
      </c>
      <c r="H288" s="203">
        <v>1.32</v>
      </c>
      <c r="I288" s="204"/>
      <c r="L288" s="200"/>
      <c r="M288" s="205"/>
      <c r="N288" s="206"/>
      <c r="O288" s="206"/>
      <c r="P288" s="206"/>
      <c r="Q288" s="206"/>
      <c r="R288" s="206"/>
      <c r="S288" s="206"/>
      <c r="T288" s="207"/>
      <c r="AT288" s="201" t="s">
        <v>202</v>
      </c>
      <c r="AU288" s="201" t="s">
        <v>85</v>
      </c>
      <c r="AV288" s="12" t="s">
        <v>85</v>
      </c>
      <c r="AW288" s="12" t="s">
        <v>40</v>
      </c>
      <c r="AX288" s="12" t="s">
        <v>77</v>
      </c>
      <c r="AY288" s="201" t="s">
        <v>141</v>
      </c>
    </row>
    <row r="289" spans="2:51" s="14" customFormat="1" ht="13.5">
      <c r="B289" s="216"/>
      <c r="D289" s="194" t="s">
        <v>202</v>
      </c>
      <c r="E289" s="217" t="s">
        <v>5</v>
      </c>
      <c r="F289" s="218" t="s">
        <v>521</v>
      </c>
      <c r="H289" s="217" t="s">
        <v>5</v>
      </c>
      <c r="I289" s="219"/>
      <c r="L289" s="216"/>
      <c r="M289" s="220"/>
      <c r="N289" s="221"/>
      <c r="O289" s="221"/>
      <c r="P289" s="221"/>
      <c r="Q289" s="221"/>
      <c r="R289" s="221"/>
      <c r="S289" s="221"/>
      <c r="T289" s="222"/>
      <c r="AT289" s="217" t="s">
        <v>202</v>
      </c>
      <c r="AU289" s="217" t="s">
        <v>85</v>
      </c>
      <c r="AV289" s="14" t="s">
        <v>83</v>
      </c>
      <c r="AW289" s="14" t="s">
        <v>40</v>
      </c>
      <c r="AX289" s="14" t="s">
        <v>77</v>
      </c>
      <c r="AY289" s="217" t="s">
        <v>141</v>
      </c>
    </row>
    <row r="290" spans="2:51" s="12" customFormat="1" ht="13.5">
      <c r="B290" s="200"/>
      <c r="D290" s="194" t="s">
        <v>202</v>
      </c>
      <c r="E290" s="201" t="s">
        <v>5</v>
      </c>
      <c r="F290" s="202" t="s">
        <v>628</v>
      </c>
      <c r="H290" s="203">
        <v>0.99</v>
      </c>
      <c r="I290" s="204"/>
      <c r="L290" s="200"/>
      <c r="M290" s="205"/>
      <c r="N290" s="206"/>
      <c r="O290" s="206"/>
      <c r="P290" s="206"/>
      <c r="Q290" s="206"/>
      <c r="R290" s="206"/>
      <c r="S290" s="206"/>
      <c r="T290" s="207"/>
      <c r="AT290" s="201" t="s">
        <v>202</v>
      </c>
      <c r="AU290" s="201" t="s">
        <v>85</v>
      </c>
      <c r="AV290" s="12" t="s">
        <v>85</v>
      </c>
      <c r="AW290" s="12" t="s">
        <v>40</v>
      </c>
      <c r="AX290" s="12" t="s">
        <v>77</v>
      </c>
      <c r="AY290" s="201" t="s">
        <v>141</v>
      </c>
    </row>
    <row r="291" spans="2:51" s="14" customFormat="1" ht="13.5">
      <c r="B291" s="216"/>
      <c r="D291" s="194" t="s">
        <v>202</v>
      </c>
      <c r="E291" s="217" t="s">
        <v>5</v>
      </c>
      <c r="F291" s="218" t="s">
        <v>534</v>
      </c>
      <c r="H291" s="217" t="s">
        <v>5</v>
      </c>
      <c r="I291" s="219"/>
      <c r="L291" s="216"/>
      <c r="M291" s="220"/>
      <c r="N291" s="221"/>
      <c r="O291" s="221"/>
      <c r="P291" s="221"/>
      <c r="Q291" s="221"/>
      <c r="R291" s="221"/>
      <c r="S291" s="221"/>
      <c r="T291" s="222"/>
      <c r="AT291" s="217" t="s">
        <v>202</v>
      </c>
      <c r="AU291" s="217" t="s">
        <v>85</v>
      </c>
      <c r="AV291" s="14" t="s">
        <v>83</v>
      </c>
      <c r="AW291" s="14" t="s">
        <v>40</v>
      </c>
      <c r="AX291" s="14" t="s">
        <v>77</v>
      </c>
      <c r="AY291" s="217" t="s">
        <v>141</v>
      </c>
    </row>
    <row r="292" spans="2:51" s="12" customFormat="1" ht="13.5">
      <c r="B292" s="200"/>
      <c r="D292" s="194" t="s">
        <v>202</v>
      </c>
      <c r="E292" s="201" t="s">
        <v>5</v>
      </c>
      <c r="F292" s="202" t="s">
        <v>629</v>
      </c>
      <c r="H292" s="203">
        <v>1.65</v>
      </c>
      <c r="I292" s="204"/>
      <c r="L292" s="200"/>
      <c r="M292" s="205"/>
      <c r="N292" s="206"/>
      <c r="O292" s="206"/>
      <c r="P292" s="206"/>
      <c r="Q292" s="206"/>
      <c r="R292" s="206"/>
      <c r="S292" s="206"/>
      <c r="T292" s="207"/>
      <c r="AT292" s="201" t="s">
        <v>202</v>
      </c>
      <c r="AU292" s="201" t="s">
        <v>85</v>
      </c>
      <c r="AV292" s="12" t="s">
        <v>85</v>
      </c>
      <c r="AW292" s="12" t="s">
        <v>40</v>
      </c>
      <c r="AX292" s="12" t="s">
        <v>77</v>
      </c>
      <c r="AY292" s="201" t="s">
        <v>141</v>
      </c>
    </row>
    <row r="293" spans="2:51" s="12" customFormat="1" ht="13.5">
      <c r="B293" s="200"/>
      <c r="D293" s="194" t="s">
        <v>202</v>
      </c>
      <c r="E293" s="201" t="s">
        <v>5</v>
      </c>
      <c r="F293" s="202" t="s">
        <v>5</v>
      </c>
      <c r="H293" s="203">
        <v>0</v>
      </c>
      <c r="I293" s="204"/>
      <c r="L293" s="200"/>
      <c r="M293" s="205"/>
      <c r="N293" s="206"/>
      <c r="O293" s="206"/>
      <c r="P293" s="206"/>
      <c r="Q293" s="206"/>
      <c r="R293" s="206"/>
      <c r="S293" s="206"/>
      <c r="T293" s="207"/>
      <c r="AT293" s="201" t="s">
        <v>202</v>
      </c>
      <c r="AU293" s="201" t="s">
        <v>85</v>
      </c>
      <c r="AV293" s="12" t="s">
        <v>85</v>
      </c>
      <c r="AW293" s="12" t="s">
        <v>40</v>
      </c>
      <c r="AX293" s="12" t="s">
        <v>77</v>
      </c>
      <c r="AY293" s="201" t="s">
        <v>141</v>
      </c>
    </row>
    <row r="294" spans="2:51" s="14" customFormat="1" ht="13.5">
      <c r="B294" s="216"/>
      <c r="D294" s="194" t="s">
        <v>202</v>
      </c>
      <c r="E294" s="217" t="s">
        <v>5</v>
      </c>
      <c r="F294" s="218" t="s">
        <v>535</v>
      </c>
      <c r="H294" s="217" t="s">
        <v>5</v>
      </c>
      <c r="I294" s="219"/>
      <c r="L294" s="216"/>
      <c r="M294" s="220"/>
      <c r="N294" s="221"/>
      <c r="O294" s="221"/>
      <c r="P294" s="221"/>
      <c r="Q294" s="221"/>
      <c r="R294" s="221"/>
      <c r="S294" s="221"/>
      <c r="T294" s="222"/>
      <c r="AT294" s="217" t="s">
        <v>202</v>
      </c>
      <c r="AU294" s="217" t="s">
        <v>85</v>
      </c>
      <c r="AV294" s="14" t="s">
        <v>83</v>
      </c>
      <c r="AW294" s="14" t="s">
        <v>40</v>
      </c>
      <c r="AX294" s="14" t="s">
        <v>77</v>
      </c>
      <c r="AY294" s="217" t="s">
        <v>141</v>
      </c>
    </row>
    <row r="295" spans="2:51" s="12" customFormat="1" ht="13.5">
      <c r="B295" s="200"/>
      <c r="D295" s="194" t="s">
        <v>202</v>
      </c>
      <c r="E295" s="201" t="s">
        <v>5</v>
      </c>
      <c r="F295" s="202" t="s">
        <v>629</v>
      </c>
      <c r="H295" s="203">
        <v>1.65</v>
      </c>
      <c r="I295" s="204"/>
      <c r="L295" s="200"/>
      <c r="M295" s="205"/>
      <c r="N295" s="206"/>
      <c r="O295" s="206"/>
      <c r="P295" s="206"/>
      <c r="Q295" s="206"/>
      <c r="R295" s="206"/>
      <c r="S295" s="206"/>
      <c r="T295" s="207"/>
      <c r="AT295" s="201" t="s">
        <v>202</v>
      </c>
      <c r="AU295" s="201" t="s">
        <v>85</v>
      </c>
      <c r="AV295" s="12" t="s">
        <v>85</v>
      </c>
      <c r="AW295" s="12" t="s">
        <v>40</v>
      </c>
      <c r="AX295" s="12" t="s">
        <v>77</v>
      </c>
      <c r="AY295" s="201" t="s">
        <v>141</v>
      </c>
    </row>
    <row r="296" spans="2:51" s="14" customFormat="1" ht="13.5">
      <c r="B296" s="216"/>
      <c r="D296" s="194" t="s">
        <v>202</v>
      </c>
      <c r="E296" s="217" t="s">
        <v>5</v>
      </c>
      <c r="F296" s="218" t="s">
        <v>522</v>
      </c>
      <c r="H296" s="217" t="s">
        <v>5</v>
      </c>
      <c r="I296" s="219"/>
      <c r="L296" s="216"/>
      <c r="M296" s="220"/>
      <c r="N296" s="221"/>
      <c r="O296" s="221"/>
      <c r="P296" s="221"/>
      <c r="Q296" s="221"/>
      <c r="R296" s="221"/>
      <c r="S296" s="221"/>
      <c r="T296" s="222"/>
      <c r="AT296" s="217" t="s">
        <v>202</v>
      </c>
      <c r="AU296" s="217" t="s">
        <v>85</v>
      </c>
      <c r="AV296" s="14" t="s">
        <v>83</v>
      </c>
      <c r="AW296" s="14" t="s">
        <v>40</v>
      </c>
      <c r="AX296" s="14" t="s">
        <v>77</v>
      </c>
      <c r="AY296" s="217" t="s">
        <v>141</v>
      </c>
    </row>
    <row r="297" spans="2:51" s="12" customFormat="1" ht="13.5">
      <c r="B297" s="200"/>
      <c r="D297" s="194" t="s">
        <v>202</v>
      </c>
      <c r="E297" s="201" t="s">
        <v>5</v>
      </c>
      <c r="F297" s="202" t="s">
        <v>630</v>
      </c>
      <c r="H297" s="203">
        <v>1.98</v>
      </c>
      <c r="I297" s="204"/>
      <c r="L297" s="200"/>
      <c r="M297" s="205"/>
      <c r="N297" s="206"/>
      <c r="O297" s="206"/>
      <c r="P297" s="206"/>
      <c r="Q297" s="206"/>
      <c r="R297" s="206"/>
      <c r="S297" s="206"/>
      <c r="T297" s="207"/>
      <c r="AT297" s="201" t="s">
        <v>202</v>
      </c>
      <c r="AU297" s="201" t="s">
        <v>85</v>
      </c>
      <c r="AV297" s="12" t="s">
        <v>85</v>
      </c>
      <c r="AW297" s="12" t="s">
        <v>40</v>
      </c>
      <c r="AX297" s="12" t="s">
        <v>77</v>
      </c>
      <c r="AY297" s="201" t="s">
        <v>141</v>
      </c>
    </row>
    <row r="298" spans="2:51" s="14" customFormat="1" ht="13.5">
      <c r="B298" s="216"/>
      <c r="D298" s="194" t="s">
        <v>202</v>
      </c>
      <c r="E298" s="217" t="s">
        <v>5</v>
      </c>
      <c r="F298" s="218" t="s">
        <v>523</v>
      </c>
      <c r="H298" s="217" t="s">
        <v>5</v>
      </c>
      <c r="I298" s="219"/>
      <c r="L298" s="216"/>
      <c r="M298" s="220"/>
      <c r="N298" s="221"/>
      <c r="O298" s="221"/>
      <c r="P298" s="221"/>
      <c r="Q298" s="221"/>
      <c r="R298" s="221"/>
      <c r="S298" s="221"/>
      <c r="T298" s="222"/>
      <c r="AT298" s="217" t="s">
        <v>202</v>
      </c>
      <c r="AU298" s="217" t="s">
        <v>85</v>
      </c>
      <c r="AV298" s="14" t="s">
        <v>83</v>
      </c>
      <c r="AW298" s="14" t="s">
        <v>40</v>
      </c>
      <c r="AX298" s="14" t="s">
        <v>77</v>
      </c>
      <c r="AY298" s="217" t="s">
        <v>141</v>
      </c>
    </row>
    <row r="299" spans="2:51" s="12" customFormat="1" ht="13.5">
      <c r="B299" s="200"/>
      <c r="D299" s="194" t="s">
        <v>202</v>
      </c>
      <c r="E299" s="201" t="s">
        <v>5</v>
      </c>
      <c r="F299" s="202" t="s">
        <v>629</v>
      </c>
      <c r="H299" s="203">
        <v>1.65</v>
      </c>
      <c r="I299" s="204"/>
      <c r="L299" s="200"/>
      <c r="M299" s="205"/>
      <c r="N299" s="206"/>
      <c r="O299" s="206"/>
      <c r="P299" s="206"/>
      <c r="Q299" s="206"/>
      <c r="R299" s="206"/>
      <c r="S299" s="206"/>
      <c r="T299" s="207"/>
      <c r="AT299" s="201" t="s">
        <v>202</v>
      </c>
      <c r="AU299" s="201" t="s">
        <v>85</v>
      </c>
      <c r="AV299" s="12" t="s">
        <v>85</v>
      </c>
      <c r="AW299" s="12" t="s">
        <v>40</v>
      </c>
      <c r="AX299" s="12" t="s">
        <v>77</v>
      </c>
      <c r="AY299" s="201" t="s">
        <v>141</v>
      </c>
    </row>
    <row r="300" spans="2:51" s="12" customFormat="1" ht="13.5">
      <c r="B300" s="200"/>
      <c r="D300" s="194" t="s">
        <v>202</v>
      </c>
      <c r="E300" s="201" t="s">
        <v>5</v>
      </c>
      <c r="F300" s="202" t="s">
        <v>628</v>
      </c>
      <c r="H300" s="203">
        <v>0.99</v>
      </c>
      <c r="I300" s="204"/>
      <c r="L300" s="200"/>
      <c r="M300" s="205"/>
      <c r="N300" s="206"/>
      <c r="O300" s="206"/>
      <c r="P300" s="206"/>
      <c r="Q300" s="206"/>
      <c r="R300" s="206"/>
      <c r="S300" s="206"/>
      <c r="T300" s="207"/>
      <c r="AT300" s="201" t="s">
        <v>202</v>
      </c>
      <c r="AU300" s="201" t="s">
        <v>85</v>
      </c>
      <c r="AV300" s="12" t="s">
        <v>85</v>
      </c>
      <c r="AW300" s="12" t="s">
        <v>40</v>
      </c>
      <c r="AX300" s="12" t="s">
        <v>77</v>
      </c>
      <c r="AY300" s="201" t="s">
        <v>141</v>
      </c>
    </row>
    <row r="301" spans="2:51" s="12" customFormat="1" ht="13.5">
      <c r="B301" s="200"/>
      <c r="D301" s="194" t="s">
        <v>202</v>
      </c>
      <c r="E301" s="201" t="s">
        <v>5</v>
      </c>
      <c r="F301" s="202" t="s">
        <v>629</v>
      </c>
      <c r="H301" s="203">
        <v>1.65</v>
      </c>
      <c r="I301" s="204"/>
      <c r="L301" s="200"/>
      <c r="M301" s="205"/>
      <c r="N301" s="206"/>
      <c r="O301" s="206"/>
      <c r="P301" s="206"/>
      <c r="Q301" s="206"/>
      <c r="R301" s="206"/>
      <c r="S301" s="206"/>
      <c r="T301" s="207"/>
      <c r="AT301" s="201" t="s">
        <v>202</v>
      </c>
      <c r="AU301" s="201" t="s">
        <v>85</v>
      </c>
      <c r="AV301" s="12" t="s">
        <v>85</v>
      </c>
      <c r="AW301" s="12" t="s">
        <v>40</v>
      </c>
      <c r="AX301" s="12" t="s">
        <v>77</v>
      </c>
      <c r="AY301" s="201" t="s">
        <v>141</v>
      </c>
    </row>
    <row r="302" spans="2:51" s="12" customFormat="1" ht="13.5">
      <c r="B302" s="200"/>
      <c r="D302" s="194" t="s">
        <v>202</v>
      </c>
      <c r="E302" s="201" t="s">
        <v>5</v>
      </c>
      <c r="F302" s="202" t="s">
        <v>5</v>
      </c>
      <c r="H302" s="203">
        <v>0</v>
      </c>
      <c r="I302" s="204"/>
      <c r="L302" s="200"/>
      <c r="M302" s="205"/>
      <c r="N302" s="206"/>
      <c r="O302" s="206"/>
      <c r="P302" s="206"/>
      <c r="Q302" s="206"/>
      <c r="R302" s="206"/>
      <c r="S302" s="206"/>
      <c r="T302" s="207"/>
      <c r="AT302" s="201" t="s">
        <v>202</v>
      </c>
      <c r="AU302" s="201" t="s">
        <v>85</v>
      </c>
      <c r="AV302" s="12" t="s">
        <v>85</v>
      </c>
      <c r="AW302" s="12" t="s">
        <v>40</v>
      </c>
      <c r="AX302" s="12" t="s">
        <v>77</v>
      </c>
      <c r="AY302" s="201" t="s">
        <v>141</v>
      </c>
    </row>
    <row r="303" spans="2:51" s="14" customFormat="1" ht="13.5">
      <c r="B303" s="216"/>
      <c r="D303" s="194" t="s">
        <v>202</v>
      </c>
      <c r="E303" s="217" t="s">
        <v>5</v>
      </c>
      <c r="F303" s="218" t="s">
        <v>524</v>
      </c>
      <c r="H303" s="217" t="s">
        <v>5</v>
      </c>
      <c r="I303" s="219"/>
      <c r="L303" s="216"/>
      <c r="M303" s="220"/>
      <c r="N303" s="221"/>
      <c r="O303" s="221"/>
      <c r="P303" s="221"/>
      <c r="Q303" s="221"/>
      <c r="R303" s="221"/>
      <c r="S303" s="221"/>
      <c r="T303" s="222"/>
      <c r="AT303" s="217" t="s">
        <v>202</v>
      </c>
      <c r="AU303" s="217" t="s">
        <v>85</v>
      </c>
      <c r="AV303" s="14" t="s">
        <v>83</v>
      </c>
      <c r="AW303" s="14" t="s">
        <v>40</v>
      </c>
      <c r="AX303" s="14" t="s">
        <v>77</v>
      </c>
      <c r="AY303" s="217" t="s">
        <v>141</v>
      </c>
    </row>
    <row r="304" spans="2:51" s="12" customFormat="1" ht="13.5">
      <c r="B304" s="200"/>
      <c r="D304" s="194" t="s">
        <v>202</v>
      </c>
      <c r="E304" s="201" t="s">
        <v>5</v>
      </c>
      <c r="F304" s="202" t="s">
        <v>629</v>
      </c>
      <c r="H304" s="203">
        <v>1.65</v>
      </c>
      <c r="I304" s="204"/>
      <c r="L304" s="200"/>
      <c r="M304" s="205"/>
      <c r="N304" s="206"/>
      <c r="O304" s="206"/>
      <c r="P304" s="206"/>
      <c r="Q304" s="206"/>
      <c r="R304" s="206"/>
      <c r="S304" s="206"/>
      <c r="T304" s="207"/>
      <c r="AT304" s="201" t="s">
        <v>202</v>
      </c>
      <c r="AU304" s="201" t="s">
        <v>85</v>
      </c>
      <c r="AV304" s="12" t="s">
        <v>85</v>
      </c>
      <c r="AW304" s="12" t="s">
        <v>40</v>
      </c>
      <c r="AX304" s="12" t="s">
        <v>77</v>
      </c>
      <c r="AY304" s="201" t="s">
        <v>141</v>
      </c>
    </row>
    <row r="305" spans="2:51" s="12" customFormat="1" ht="13.5">
      <c r="B305" s="200"/>
      <c r="D305" s="194" t="s">
        <v>202</v>
      </c>
      <c r="E305" s="201" t="s">
        <v>5</v>
      </c>
      <c r="F305" s="202" t="s">
        <v>628</v>
      </c>
      <c r="H305" s="203">
        <v>0.99</v>
      </c>
      <c r="I305" s="204"/>
      <c r="L305" s="200"/>
      <c r="M305" s="205"/>
      <c r="N305" s="206"/>
      <c r="O305" s="206"/>
      <c r="P305" s="206"/>
      <c r="Q305" s="206"/>
      <c r="R305" s="206"/>
      <c r="S305" s="206"/>
      <c r="T305" s="207"/>
      <c r="AT305" s="201" t="s">
        <v>202</v>
      </c>
      <c r="AU305" s="201" t="s">
        <v>85</v>
      </c>
      <c r="AV305" s="12" t="s">
        <v>85</v>
      </c>
      <c r="AW305" s="12" t="s">
        <v>40</v>
      </c>
      <c r="AX305" s="12" t="s">
        <v>77</v>
      </c>
      <c r="AY305" s="201" t="s">
        <v>141</v>
      </c>
    </row>
    <row r="306" spans="2:51" s="12" customFormat="1" ht="13.5">
      <c r="B306" s="200"/>
      <c r="D306" s="194" t="s">
        <v>202</v>
      </c>
      <c r="E306" s="201" t="s">
        <v>5</v>
      </c>
      <c r="F306" s="202" t="s">
        <v>629</v>
      </c>
      <c r="H306" s="203">
        <v>1.65</v>
      </c>
      <c r="I306" s="204"/>
      <c r="L306" s="200"/>
      <c r="M306" s="205"/>
      <c r="N306" s="206"/>
      <c r="O306" s="206"/>
      <c r="P306" s="206"/>
      <c r="Q306" s="206"/>
      <c r="R306" s="206"/>
      <c r="S306" s="206"/>
      <c r="T306" s="207"/>
      <c r="AT306" s="201" t="s">
        <v>202</v>
      </c>
      <c r="AU306" s="201" t="s">
        <v>85</v>
      </c>
      <c r="AV306" s="12" t="s">
        <v>85</v>
      </c>
      <c r="AW306" s="12" t="s">
        <v>40</v>
      </c>
      <c r="AX306" s="12" t="s">
        <v>77</v>
      </c>
      <c r="AY306" s="201" t="s">
        <v>141</v>
      </c>
    </row>
    <row r="307" spans="2:51" s="14" customFormat="1" ht="13.5">
      <c r="B307" s="216"/>
      <c r="D307" s="194" t="s">
        <v>202</v>
      </c>
      <c r="E307" s="217" t="s">
        <v>5</v>
      </c>
      <c r="F307" s="218" t="s">
        <v>525</v>
      </c>
      <c r="H307" s="217" t="s">
        <v>5</v>
      </c>
      <c r="I307" s="219"/>
      <c r="L307" s="216"/>
      <c r="M307" s="220"/>
      <c r="N307" s="221"/>
      <c r="O307" s="221"/>
      <c r="P307" s="221"/>
      <c r="Q307" s="221"/>
      <c r="R307" s="221"/>
      <c r="S307" s="221"/>
      <c r="T307" s="222"/>
      <c r="AT307" s="217" t="s">
        <v>202</v>
      </c>
      <c r="AU307" s="217" t="s">
        <v>85</v>
      </c>
      <c r="AV307" s="14" t="s">
        <v>83</v>
      </c>
      <c r="AW307" s="14" t="s">
        <v>40</v>
      </c>
      <c r="AX307" s="14" t="s">
        <v>77</v>
      </c>
      <c r="AY307" s="217" t="s">
        <v>141</v>
      </c>
    </row>
    <row r="308" spans="2:51" s="12" customFormat="1" ht="13.5">
      <c r="B308" s="200"/>
      <c r="D308" s="194" t="s">
        <v>202</v>
      </c>
      <c r="E308" s="201" t="s">
        <v>5</v>
      </c>
      <c r="F308" s="202" t="s">
        <v>628</v>
      </c>
      <c r="H308" s="203">
        <v>0.99</v>
      </c>
      <c r="I308" s="204"/>
      <c r="L308" s="200"/>
      <c r="M308" s="205"/>
      <c r="N308" s="206"/>
      <c r="O308" s="206"/>
      <c r="P308" s="206"/>
      <c r="Q308" s="206"/>
      <c r="R308" s="206"/>
      <c r="S308" s="206"/>
      <c r="T308" s="207"/>
      <c r="AT308" s="201" t="s">
        <v>202</v>
      </c>
      <c r="AU308" s="201" t="s">
        <v>85</v>
      </c>
      <c r="AV308" s="12" t="s">
        <v>85</v>
      </c>
      <c r="AW308" s="12" t="s">
        <v>40</v>
      </c>
      <c r="AX308" s="12" t="s">
        <v>77</v>
      </c>
      <c r="AY308" s="201" t="s">
        <v>141</v>
      </c>
    </row>
    <row r="309" spans="2:51" s="12" customFormat="1" ht="13.5">
      <c r="B309" s="200"/>
      <c r="D309" s="194" t="s">
        <v>202</v>
      </c>
      <c r="E309" s="201" t="s">
        <v>5</v>
      </c>
      <c r="F309" s="202" t="s">
        <v>630</v>
      </c>
      <c r="H309" s="203">
        <v>1.98</v>
      </c>
      <c r="I309" s="204"/>
      <c r="L309" s="200"/>
      <c r="M309" s="205"/>
      <c r="N309" s="206"/>
      <c r="O309" s="206"/>
      <c r="P309" s="206"/>
      <c r="Q309" s="206"/>
      <c r="R309" s="206"/>
      <c r="S309" s="206"/>
      <c r="T309" s="207"/>
      <c r="AT309" s="201" t="s">
        <v>202</v>
      </c>
      <c r="AU309" s="201" t="s">
        <v>85</v>
      </c>
      <c r="AV309" s="12" t="s">
        <v>85</v>
      </c>
      <c r="AW309" s="12" t="s">
        <v>40</v>
      </c>
      <c r="AX309" s="12" t="s">
        <v>77</v>
      </c>
      <c r="AY309" s="201" t="s">
        <v>141</v>
      </c>
    </row>
    <row r="310" spans="2:51" s="12" customFormat="1" ht="13.5">
      <c r="B310" s="200"/>
      <c r="D310" s="194" t="s">
        <v>202</v>
      </c>
      <c r="E310" s="201" t="s">
        <v>5</v>
      </c>
      <c r="F310" s="202" t="s">
        <v>5</v>
      </c>
      <c r="H310" s="203">
        <v>0</v>
      </c>
      <c r="I310" s="204"/>
      <c r="L310" s="200"/>
      <c r="M310" s="205"/>
      <c r="N310" s="206"/>
      <c r="O310" s="206"/>
      <c r="P310" s="206"/>
      <c r="Q310" s="206"/>
      <c r="R310" s="206"/>
      <c r="S310" s="206"/>
      <c r="T310" s="207"/>
      <c r="AT310" s="201" t="s">
        <v>202</v>
      </c>
      <c r="AU310" s="201" t="s">
        <v>85</v>
      </c>
      <c r="AV310" s="12" t="s">
        <v>85</v>
      </c>
      <c r="AW310" s="12" t="s">
        <v>40</v>
      </c>
      <c r="AX310" s="12" t="s">
        <v>77</v>
      </c>
      <c r="AY310" s="201" t="s">
        <v>141</v>
      </c>
    </row>
    <row r="311" spans="2:51" s="14" customFormat="1" ht="13.5">
      <c r="B311" s="216"/>
      <c r="D311" s="194" t="s">
        <v>202</v>
      </c>
      <c r="E311" s="217" t="s">
        <v>5</v>
      </c>
      <c r="F311" s="218" t="s">
        <v>526</v>
      </c>
      <c r="H311" s="217" t="s">
        <v>5</v>
      </c>
      <c r="I311" s="219"/>
      <c r="L311" s="216"/>
      <c r="M311" s="220"/>
      <c r="N311" s="221"/>
      <c r="O311" s="221"/>
      <c r="P311" s="221"/>
      <c r="Q311" s="221"/>
      <c r="R311" s="221"/>
      <c r="S311" s="221"/>
      <c r="T311" s="222"/>
      <c r="AT311" s="217" t="s">
        <v>202</v>
      </c>
      <c r="AU311" s="217" t="s">
        <v>85</v>
      </c>
      <c r="AV311" s="14" t="s">
        <v>83</v>
      </c>
      <c r="AW311" s="14" t="s">
        <v>40</v>
      </c>
      <c r="AX311" s="14" t="s">
        <v>77</v>
      </c>
      <c r="AY311" s="217" t="s">
        <v>141</v>
      </c>
    </row>
    <row r="312" spans="2:51" s="12" customFormat="1" ht="13.5">
      <c r="B312" s="200"/>
      <c r="D312" s="194" t="s">
        <v>202</v>
      </c>
      <c r="E312" s="201" t="s">
        <v>5</v>
      </c>
      <c r="F312" s="202" t="s">
        <v>629</v>
      </c>
      <c r="H312" s="203">
        <v>1.65</v>
      </c>
      <c r="I312" s="204"/>
      <c r="L312" s="200"/>
      <c r="M312" s="205"/>
      <c r="N312" s="206"/>
      <c r="O312" s="206"/>
      <c r="P312" s="206"/>
      <c r="Q312" s="206"/>
      <c r="R312" s="206"/>
      <c r="S312" s="206"/>
      <c r="T312" s="207"/>
      <c r="AT312" s="201" t="s">
        <v>202</v>
      </c>
      <c r="AU312" s="201" t="s">
        <v>85</v>
      </c>
      <c r="AV312" s="12" t="s">
        <v>85</v>
      </c>
      <c r="AW312" s="12" t="s">
        <v>40</v>
      </c>
      <c r="AX312" s="12" t="s">
        <v>77</v>
      </c>
      <c r="AY312" s="201" t="s">
        <v>141</v>
      </c>
    </row>
    <row r="313" spans="2:51" s="12" customFormat="1" ht="13.5">
      <c r="B313" s="200"/>
      <c r="D313" s="194" t="s">
        <v>202</v>
      </c>
      <c r="E313" s="201" t="s">
        <v>5</v>
      </c>
      <c r="F313" s="202" t="s">
        <v>628</v>
      </c>
      <c r="H313" s="203">
        <v>0.99</v>
      </c>
      <c r="I313" s="204"/>
      <c r="L313" s="200"/>
      <c r="M313" s="205"/>
      <c r="N313" s="206"/>
      <c r="O313" s="206"/>
      <c r="P313" s="206"/>
      <c r="Q313" s="206"/>
      <c r="R313" s="206"/>
      <c r="S313" s="206"/>
      <c r="T313" s="207"/>
      <c r="AT313" s="201" t="s">
        <v>202</v>
      </c>
      <c r="AU313" s="201" t="s">
        <v>85</v>
      </c>
      <c r="AV313" s="12" t="s">
        <v>85</v>
      </c>
      <c r="AW313" s="12" t="s">
        <v>40</v>
      </c>
      <c r="AX313" s="12" t="s">
        <v>77</v>
      </c>
      <c r="AY313" s="201" t="s">
        <v>141</v>
      </c>
    </row>
    <row r="314" spans="2:51" s="14" customFormat="1" ht="13.5">
      <c r="B314" s="216"/>
      <c r="D314" s="194" t="s">
        <v>202</v>
      </c>
      <c r="E314" s="217" t="s">
        <v>5</v>
      </c>
      <c r="F314" s="218" t="s">
        <v>536</v>
      </c>
      <c r="H314" s="217" t="s">
        <v>5</v>
      </c>
      <c r="I314" s="219"/>
      <c r="L314" s="216"/>
      <c r="M314" s="220"/>
      <c r="N314" s="221"/>
      <c r="O314" s="221"/>
      <c r="P314" s="221"/>
      <c r="Q314" s="221"/>
      <c r="R314" s="221"/>
      <c r="S314" s="221"/>
      <c r="T314" s="222"/>
      <c r="AT314" s="217" t="s">
        <v>202</v>
      </c>
      <c r="AU314" s="217" t="s">
        <v>85</v>
      </c>
      <c r="AV314" s="14" t="s">
        <v>83</v>
      </c>
      <c r="AW314" s="14" t="s">
        <v>40</v>
      </c>
      <c r="AX314" s="14" t="s">
        <v>77</v>
      </c>
      <c r="AY314" s="217" t="s">
        <v>141</v>
      </c>
    </row>
    <row r="315" spans="2:51" s="12" customFormat="1" ht="13.5">
      <c r="B315" s="200"/>
      <c r="D315" s="194" t="s">
        <v>202</v>
      </c>
      <c r="E315" s="201" t="s">
        <v>5</v>
      </c>
      <c r="F315" s="202" t="s">
        <v>629</v>
      </c>
      <c r="H315" s="203">
        <v>1.65</v>
      </c>
      <c r="I315" s="204"/>
      <c r="L315" s="200"/>
      <c r="M315" s="205"/>
      <c r="N315" s="206"/>
      <c r="O315" s="206"/>
      <c r="P315" s="206"/>
      <c r="Q315" s="206"/>
      <c r="R315" s="206"/>
      <c r="S315" s="206"/>
      <c r="T315" s="207"/>
      <c r="AT315" s="201" t="s">
        <v>202</v>
      </c>
      <c r="AU315" s="201" t="s">
        <v>85</v>
      </c>
      <c r="AV315" s="12" t="s">
        <v>85</v>
      </c>
      <c r="AW315" s="12" t="s">
        <v>40</v>
      </c>
      <c r="AX315" s="12" t="s">
        <v>77</v>
      </c>
      <c r="AY315" s="201" t="s">
        <v>141</v>
      </c>
    </row>
    <row r="316" spans="2:51" s="12" customFormat="1" ht="13.5">
      <c r="B316" s="200"/>
      <c r="D316" s="194" t="s">
        <v>202</v>
      </c>
      <c r="E316" s="201" t="s">
        <v>5</v>
      </c>
      <c r="F316" s="202" t="s">
        <v>5</v>
      </c>
      <c r="H316" s="203">
        <v>0</v>
      </c>
      <c r="I316" s="204"/>
      <c r="L316" s="200"/>
      <c r="M316" s="205"/>
      <c r="N316" s="206"/>
      <c r="O316" s="206"/>
      <c r="P316" s="206"/>
      <c r="Q316" s="206"/>
      <c r="R316" s="206"/>
      <c r="S316" s="206"/>
      <c r="T316" s="207"/>
      <c r="AT316" s="201" t="s">
        <v>202</v>
      </c>
      <c r="AU316" s="201" t="s">
        <v>85</v>
      </c>
      <c r="AV316" s="12" t="s">
        <v>85</v>
      </c>
      <c r="AW316" s="12" t="s">
        <v>40</v>
      </c>
      <c r="AX316" s="12" t="s">
        <v>77</v>
      </c>
      <c r="AY316" s="201" t="s">
        <v>141</v>
      </c>
    </row>
    <row r="317" spans="2:51" s="14" customFormat="1" ht="13.5">
      <c r="B317" s="216"/>
      <c r="D317" s="194" t="s">
        <v>202</v>
      </c>
      <c r="E317" s="217" t="s">
        <v>5</v>
      </c>
      <c r="F317" s="218" t="s">
        <v>537</v>
      </c>
      <c r="H317" s="217" t="s">
        <v>5</v>
      </c>
      <c r="I317" s="219"/>
      <c r="L317" s="216"/>
      <c r="M317" s="220"/>
      <c r="N317" s="221"/>
      <c r="O317" s="221"/>
      <c r="P317" s="221"/>
      <c r="Q317" s="221"/>
      <c r="R317" s="221"/>
      <c r="S317" s="221"/>
      <c r="T317" s="222"/>
      <c r="AT317" s="217" t="s">
        <v>202</v>
      </c>
      <c r="AU317" s="217" t="s">
        <v>85</v>
      </c>
      <c r="AV317" s="14" t="s">
        <v>83</v>
      </c>
      <c r="AW317" s="14" t="s">
        <v>40</v>
      </c>
      <c r="AX317" s="14" t="s">
        <v>77</v>
      </c>
      <c r="AY317" s="217" t="s">
        <v>141</v>
      </c>
    </row>
    <row r="318" spans="2:51" s="12" customFormat="1" ht="13.5">
      <c r="B318" s="200"/>
      <c r="D318" s="194" t="s">
        <v>202</v>
      </c>
      <c r="E318" s="201" t="s">
        <v>5</v>
      </c>
      <c r="F318" s="202" t="s">
        <v>629</v>
      </c>
      <c r="H318" s="203">
        <v>1.65</v>
      </c>
      <c r="I318" s="204"/>
      <c r="L318" s="200"/>
      <c r="M318" s="205"/>
      <c r="N318" s="206"/>
      <c r="O318" s="206"/>
      <c r="P318" s="206"/>
      <c r="Q318" s="206"/>
      <c r="R318" s="206"/>
      <c r="S318" s="206"/>
      <c r="T318" s="207"/>
      <c r="AT318" s="201" t="s">
        <v>202</v>
      </c>
      <c r="AU318" s="201" t="s">
        <v>85</v>
      </c>
      <c r="AV318" s="12" t="s">
        <v>85</v>
      </c>
      <c r="AW318" s="12" t="s">
        <v>40</v>
      </c>
      <c r="AX318" s="12" t="s">
        <v>77</v>
      </c>
      <c r="AY318" s="201" t="s">
        <v>141</v>
      </c>
    </row>
    <row r="319" spans="2:51" s="13" customFormat="1" ht="13.5">
      <c r="B319" s="208"/>
      <c r="D319" s="194" t="s">
        <v>202</v>
      </c>
      <c r="E319" s="209" t="s">
        <v>5</v>
      </c>
      <c r="F319" s="210" t="s">
        <v>204</v>
      </c>
      <c r="H319" s="211">
        <v>30.03</v>
      </c>
      <c r="I319" s="212"/>
      <c r="L319" s="208"/>
      <c r="M319" s="213"/>
      <c r="N319" s="214"/>
      <c r="O319" s="214"/>
      <c r="P319" s="214"/>
      <c r="Q319" s="214"/>
      <c r="R319" s="214"/>
      <c r="S319" s="214"/>
      <c r="T319" s="215"/>
      <c r="AT319" s="209" t="s">
        <v>202</v>
      </c>
      <c r="AU319" s="209" t="s">
        <v>85</v>
      </c>
      <c r="AV319" s="13" t="s">
        <v>140</v>
      </c>
      <c r="AW319" s="13" t="s">
        <v>40</v>
      </c>
      <c r="AX319" s="13" t="s">
        <v>83</v>
      </c>
      <c r="AY319" s="209" t="s">
        <v>141</v>
      </c>
    </row>
    <row r="320" spans="2:65" s="1" customFormat="1" ht="16.5" customHeight="1">
      <c r="B320" s="181"/>
      <c r="C320" s="182" t="s">
        <v>326</v>
      </c>
      <c r="D320" s="182" t="s">
        <v>143</v>
      </c>
      <c r="E320" s="183" t="s">
        <v>631</v>
      </c>
      <c r="F320" s="184" t="s">
        <v>632</v>
      </c>
      <c r="G320" s="185" t="s">
        <v>266</v>
      </c>
      <c r="H320" s="186">
        <v>8.57</v>
      </c>
      <c r="I320" s="187"/>
      <c r="J320" s="188">
        <f>ROUND(I320*H320,2)</f>
        <v>0</v>
      </c>
      <c r="K320" s="184" t="s">
        <v>199</v>
      </c>
      <c r="L320" s="41"/>
      <c r="M320" s="189" t="s">
        <v>5</v>
      </c>
      <c r="N320" s="190" t="s">
        <v>48</v>
      </c>
      <c r="O320" s="42"/>
      <c r="P320" s="191">
        <f>O320*H320</f>
        <v>0</v>
      </c>
      <c r="Q320" s="191">
        <v>0</v>
      </c>
      <c r="R320" s="191">
        <f>Q320*H320</f>
        <v>0</v>
      </c>
      <c r="S320" s="191">
        <v>0.054</v>
      </c>
      <c r="T320" s="192">
        <f>S320*H320</f>
        <v>0.46278</v>
      </c>
      <c r="AR320" s="24" t="s">
        <v>140</v>
      </c>
      <c r="AT320" s="24" t="s">
        <v>143</v>
      </c>
      <c r="AU320" s="24" t="s">
        <v>85</v>
      </c>
      <c r="AY320" s="24" t="s">
        <v>141</v>
      </c>
      <c r="BE320" s="193">
        <f>IF(N320="základní",J320,0)</f>
        <v>0</v>
      </c>
      <c r="BF320" s="193">
        <f>IF(N320="snížená",J320,0)</f>
        <v>0</v>
      </c>
      <c r="BG320" s="193">
        <f>IF(N320="zákl. přenesená",J320,0)</f>
        <v>0</v>
      </c>
      <c r="BH320" s="193">
        <f>IF(N320="sníž. přenesená",J320,0)</f>
        <v>0</v>
      </c>
      <c r="BI320" s="193">
        <f>IF(N320="nulová",J320,0)</f>
        <v>0</v>
      </c>
      <c r="BJ320" s="24" t="s">
        <v>83</v>
      </c>
      <c r="BK320" s="193">
        <f>ROUND(I320*H320,2)</f>
        <v>0</v>
      </c>
      <c r="BL320" s="24" t="s">
        <v>140</v>
      </c>
      <c r="BM320" s="24" t="s">
        <v>633</v>
      </c>
    </row>
    <row r="321" spans="2:47" s="1" customFormat="1" ht="27">
      <c r="B321" s="41"/>
      <c r="D321" s="194" t="s">
        <v>148</v>
      </c>
      <c r="F321" s="195" t="s">
        <v>634</v>
      </c>
      <c r="I321" s="156"/>
      <c r="L321" s="41"/>
      <c r="M321" s="196"/>
      <c r="N321" s="42"/>
      <c r="O321" s="42"/>
      <c r="P321" s="42"/>
      <c r="Q321" s="42"/>
      <c r="R321" s="42"/>
      <c r="S321" s="42"/>
      <c r="T321" s="70"/>
      <c r="AT321" s="24" t="s">
        <v>148</v>
      </c>
      <c r="AU321" s="24" t="s">
        <v>85</v>
      </c>
    </row>
    <row r="322" spans="2:51" s="14" customFormat="1" ht="13.5">
      <c r="B322" s="216"/>
      <c r="D322" s="194" t="s">
        <v>202</v>
      </c>
      <c r="E322" s="217" t="s">
        <v>5</v>
      </c>
      <c r="F322" s="218" t="s">
        <v>531</v>
      </c>
      <c r="H322" s="217" t="s">
        <v>5</v>
      </c>
      <c r="I322" s="219"/>
      <c r="L322" s="216"/>
      <c r="M322" s="220"/>
      <c r="N322" s="221"/>
      <c r="O322" s="221"/>
      <c r="P322" s="221"/>
      <c r="Q322" s="221"/>
      <c r="R322" s="221"/>
      <c r="S322" s="221"/>
      <c r="T322" s="222"/>
      <c r="AT322" s="217" t="s">
        <v>202</v>
      </c>
      <c r="AU322" s="217" t="s">
        <v>85</v>
      </c>
      <c r="AV322" s="14" t="s">
        <v>83</v>
      </c>
      <c r="AW322" s="14" t="s">
        <v>40</v>
      </c>
      <c r="AX322" s="14" t="s">
        <v>77</v>
      </c>
      <c r="AY322" s="217" t="s">
        <v>141</v>
      </c>
    </row>
    <row r="323" spans="2:51" s="12" customFormat="1" ht="13.5">
      <c r="B323" s="200"/>
      <c r="D323" s="194" t="s">
        <v>202</v>
      </c>
      <c r="E323" s="201" t="s">
        <v>5</v>
      </c>
      <c r="F323" s="202" t="s">
        <v>635</v>
      </c>
      <c r="H323" s="203">
        <v>3.6</v>
      </c>
      <c r="I323" s="204"/>
      <c r="L323" s="200"/>
      <c r="M323" s="205"/>
      <c r="N323" s="206"/>
      <c r="O323" s="206"/>
      <c r="P323" s="206"/>
      <c r="Q323" s="206"/>
      <c r="R323" s="206"/>
      <c r="S323" s="206"/>
      <c r="T323" s="207"/>
      <c r="AT323" s="201" t="s">
        <v>202</v>
      </c>
      <c r="AU323" s="201" t="s">
        <v>85</v>
      </c>
      <c r="AV323" s="12" t="s">
        <v>85</v>
      </c>
      <c r="AW323" s="12" t="s">
        <v>40</v>
      </c>
      <c r="AX323" s="12" t="s">
        <v>77</v>
      </c>
      <c r="AY323" s="201" t="s">
        <v>141</v>
      </c>
    </row>
    <row r="324" spans="2:51" s="14" customFormat="1" ht="13.5">
      <c r="B324" s="216"/>
      <c r="D324" s="194" t="s">
        <v>202</v>
      </c>
      <c r="E324" s="217" t="s">
        <v>5</v>
      </c>
      <c r="F324" s="218" t="s">
        <v>557</v>
      </c>
      <c r="H324" s="217" t="s">
        <v>5</v>
      </c>
      <c r="I324" s="219"/>
      <c r="L324" s="216"/>
      <c r="M324" s="220"/>
      <c r="N324" s="221"/>
      <c r="O324" s="221"/>
      <c r="P324" s="221"/>
      <c r="Q324" s="221"/>
      <c r="R324" s="221"/>
      <c r="S324" s="221"/>
      <c r="T324" s="222"/>
      <c r="AT324" s="217" t="s">
        <v>202</v>
      </c>
      <c r="AU324" s="217" t="s">
        <v>85</v>
      </c>
      <c r="AV324" s="14" t="s">
        <v>83</v>
      </c>
      <c r="AW324" s="14" t="s">
        <v>40</v>
      </c>
      <c r="AX324" s="14" t="s">
        <v>77</v>
      </c>
      <c r="AY324" s="217" t="s">
        <v>141</v>
      </c>
    </row>
    <row r="325" spans="2:51" s="12" customFormat="1" ht="13.5">
      <c r="B325" s="200"/>
      <c r="D325" s="194" t="s">
        <v>202</v>
      </c>
      <c r="E325" s="201" t="s">
        <v>5</v>
      </c>
      <c r="F325" s="202" t="s">
        <v>636</v>
      </c>
      <c r="H325" s="203">
        <v>3.92</v>
      </c>
      <c r="I325" s="204"/>
      <c r="L325" s="200"/>
      <c r="M325" s="205"/>
      <c r="N325" s="206"/>
      <c r="O325" s="206"/>
      <c r="P325" s="206"/>
      <c r="Q325" s="206"/>
      <c r="R325" s="206"/>
      <c r="S325" s="206"/>
      <c r="T325" s="207"/>
      <c r="AT325" s="201" t="s">
        <v>202</v>
      </c>
      <c r="AU325" s="201" t="s">
        <v>85</v>
      </c>
      <c r="AV325" s="12" t="s">
        <v>85</v>
      </c>
      <c r="AW325" s="12" t="s">
        <v>40</v>
      </c>
      <c r="AX325" s="12" t="s">
        <v>77</v>
      </c>
      <c r="AY325" s="201" t="s">
        <v>141</v>
      </c>
    </row>
    <row r="326" spans="2:51" s="14" customFormat="1" ht="13.5">
      <c r="B326" s="216"/>
      <c r="D326" s="194" t="s">
        <v>202</v>
      </c>
      <c r="E326" s="217" t="s">
        <v>5</v>
      </c>
      <c r="F326" s="218" t="s">
        <v>637</v>
      </c>
      <c r="H326" s="217" t="s">
        <v>5</v>
      </c>
      <c r="I326" s="219"/>
      <c r="L326" s="216"/>
      <c r="M326" s="220"/>
      <c r="N326" s="221"/>
      <c r="O326" s="221"/>
      <c r="P326" s="221"/>
      <c r="Q326" s="221"/>
      <c r="R326" s="221"/>
      <c r="S326" s="221"/>
      <c r="T326" s="222"/>
      <c r="AT326" s="217" t="s">
        <v>202</v>
      </c>
      <c r="AU326" s="217" t="s">
        <v>85</v>
      </c>
      <c r="AV326" s="14" t="s">
        <v>83</v>
      </c>
      <c r="AW326" s="14" t="s">
        <v>40</v>
      </c>
      <c r="AX326" s="14" t="s">
        <v>77</v>
      </c>
      <c r="AY326" s="217" t="s">
        <v>141</v>
      </c>
    </row>
    <row r="327" spans="2:51" s="12" customFormat="1" ht="13.5">
      <c r="B327" s="200"/>
      <c r="D327" s="194" t="s">
        <v>202</v>
      </c>
      <c r="E327" s="201" t="s">
        <v>5</v>
      </c>
      <c r="F327" s="202" t="s">
        <v>638</v>
      </c>
      <c r="H327" s="203">
        <v>1.05</v>
      </c>
      <c r="I327" s="204"/>
      <c r="L327" s="200"/>
      <c r="M327" s="205"/>
      <c r="N327" s="206"/>
      <c r="O327" s="206"/>
      <c r="P327" s="206"/>
      <c r="Q327" s="206"/>
      <c r="R327" s="206"/>
      <c r="S327" s="206"/>
      <c r="T327" s="207"/>
      <c r="AT327" s="201" t="s">
        <v>202</v>
      </c>
      <c r="AU327" s="201" t="s">
        <v>85</v>
      </c>
      <c r="AV327" s="12" t="s">
        <v>85</v>
      </c>
      <c r="AW327" s="12" t="s">
        <v>40</v>
      </c>
      <c r="AX327" s="12" t="s">
        <v>77</v>
      </c>
      <c r="AY327" s="201" t="s">
        <v>141</v>
      </c>
    </row>
    <row r="328" spans="2:51" s="13" customFormat="1" ht="13.5">
      <c r="B328" s="208"/>
      <c r="D328" s="194" t="s">
        <v>202</v>
      </c>
      <c r="E328" s="209" t="s">
        <v>5</v>
      </c>
      <c r="F328" s="210" t="s">
        <v>204</v>
      </c>
      <c r="H328" s="211">
        <v>8.57</v>
      </c>
      <c r="I328" s="212"/>
      <c r="L328" s="208"/>
      <c r="M328" s="213"/>
      <c r="N328" s="214"/>
      <c r="O328" s="214"/>
      <c r="P328" s="214"/>
      <c r="Q328" s="214"/>
      <c r="R328" s="214"/>
      <c r="S328" s="214"/>
      <c r="T328" s="215"/>
      <c r="AT328" s="209" t="s">
        <v>202</v>
      </c>
      <c r="AU328" s="209" t="s">
        <v>85</v>
      </c>
      <c r="AV328" s="13" t="s">
        <v>140</v>
      </c>
      <c r="AW328" s="13" t="s">
        <v>40</v>
      </c>
      <c r="AX328" s="13" t="s">
        <v>83</v>
      </c>
      <c r="AY328" s="209" t="s">
        <v>141</v>
      </c>
    </row>
    <row r="329" spans="2:65" s="1" customFormat="1" ht="25.5" customHeight="1">
      <c r="B329" s="181"/>
      <c r="C329" s="182" t="s">
        <v>332</v>
      </c>
      <c r="D329" s="182" t="s">
        <v>143</v>
      </c>
      <c r="E329" s="183" t="s">
        <v>639</v>
      </c>
      <c r="F329" s="184" t="s">
        <v>640</v>
      </c>
      <c r="G329" s="185" t="s">
        <v>266</v>
      </c>
      <c r="H329" s="186">
        <v>5.8</v>
      </c>
      <c r="I329" s="187"/>
      <c r="J329" s="188">
        <f>ROUND(I329*H329,2)</f>
        <v>0</v>
      </c>
      <c r="K329" s="184" t="s">
        <v>199</v>
      </c>
      <c r="L329" s="41"/>
      <c r="M329" s="189" t="s">
        <v>5</v>
      </c>
      <c r="N329" s="190" t="s">
        <v>48</v>
      </c>
      <c r="O329" s="42"/>
      <c r="P329" s="191">
        <f>O329*H329</f>
        <v>0</v>
      </c>
      <c r="Q329" s="191">
        <v>0</v>
      </c>
      <c r="R329" s="191">
        <f>Q329*H329</f>
        <v>0</v>
      </c>
      <c r="S329" s="191">
        <v>0.022</v>
      </c>
      <c r="T329" s="192">
        <f>S329*H329</f>
        <v>0.1276</v>
      </c>
      <c r="AR329" s="24" t="s">
        <v>140</v>
      </c>
      <c r="AT329" s="24" t="s">
        <v>143</v>
      </c>
      <c r="AU329" s="24" t="s">
        <v>85</v>
      </c>
      <c r="AY329" s="24" t="s">
        <v>141</v>
      </c>
      <c r="BE329" s="193">
        <f>IF(N329="základní",J329,0)</f>
        <v>0</v>
      </c>
      <c r="BF329" s="193">
        <f>IF(N329="snížená",J329,0)</f>
        <v>0</v>
      </c>
      <c r="BG329" s="193">
        <f>IF(N329="zákl. přenesená",J329,0)</f>
        <v>0</v>
      </c>
      <c r="BH329" s="193">
        <f>IF(N329="sníž. přenesená",J329,0)</f>
        <v>0</v>
      </c>
      <c r="BI329" s="193">
        <f>IF(N329="nulová",J329,0)</f>
        <v>0</v>
      </c>
      <c r="BJ329" s="24" t="s">
        <v>83</v>
      </c>
      <c r="BK329" s="193">
        <f>ROUND(I329*H329,2)</f>
        <v>0</v>
      </c>
      <c r="BL329" s="24" t="s">
        <v>140</v>
      </c>
      <c r="BM329" s="24" t="s">
        <v>641</v>
      </c>
    </row>
    <row r="330" spans="2:47" s="1" customFormat="1" ht="27">
      <c r="B330" s="41"/>
      <c r="D330" s="194" t="s">
        <v>148</v>
      </c>
      <c r="F330" s="195" t="s">
        <v>642</v>
      </c>
      <c r="I330" s="156"/>
      <c r="L330" s="41"/>
      <c r="M330" s="196"/>
      <c r="N330" s="42"/>
      <c r="O330" s="42"/>
      <c r="P330" s="42"/>
      <c r="Q330" s="42"/>
      <c r="R330" s="42"/>
      <c r="S330" s="42"/>
      <c r="T330" s="70"/>
      <c r="AT330" s="24" t="s">
        <v>148</v>
      </c>
      <c r="AU330" s="24" t="s">
        <v>85</v>
      </c>
    </row>
    <row r="331" spans="2:51" s="14" customFormat="1" ht="13.5">
      <c r="B331" s="216"/>
      <c r="D331" s="194" t="s">
        <v>202</v>
      </c>
      <c r="E331" s="217" t="s">
        <v>5</v>
      </c>
      <c r="F331" s="218" t="s">
        <v>643</v>
      </c>
      <c r="H331" s="217" t="s">
        <v>5</v>
      </c>
      <c r="I331" s="219"/>
      <c r="L331" s="216"/>
      <c r="M331" s="220"/>
      <c r="N331" s="221"/>
      <c r="O331" s="221"/>
      <c r="P331" s="221"/>
      <c r="Q331" s="221"/>
      <c r="R331" s="221"/>
      <c r="S331" s="221"/>
      <c r="T331" s="222"/>
      <c r="AT331" s="217" t="s">
        <v>202</v>
      </c>
      <c r="AU331" s="217" t="s">
        <v>85</v>
      </c>
      <c r="AV331" s="14" t="s">
        <v>83</v>
      </c>
      <c r="AW331" s="14" t="s">
        <v>40</v>
      </c>
      <c r="AX331" s="14" t="s">
        <v>77</v>
      </c>
      <c r="AY331" s="217" t="s">
        <v>141</v>
      </c>
    </row>
    <row r="332" spans="2:51" s="12" customFormat="1" ht="13.5">
      <c r="B332" s="200"/>
      <c r="D332" s="194" t="s">
        <v>202</v>
      </c>
      <c r="E332" s="201" t="s">
        <v>5</v>
      </c>
      <c r="F332" s="202" t="s">
        <v>644</v>
      </c>
      <c r="H332" s="203">
        <v>5.8</v>
      </c>
      <c r="I332" s="204"/>
      <c r="L332" s="200"/>
      <c r="M332" s="205"/>
      <c r="N332" s="206"/>
      <c r="O332" s="206"/>
      <c r="P332" s="206"/>
      <c r="Q332" s="206"/>
      <c r="R332" s="206"/>
      <c r="S332" s="206"/>
      <c r="T332" s="207"/>
      <c r="AT332" s="201" t="s">
        <v>202</v>
      </c>
      <c r="AU332" s="201" t="s">
        <v>85</v>
      </c>
      <c r="AV332" s="12" t="s">
        <v>85</v>
      </c>
      <c r="AW332" s="12" t="s">
        <v>40</v>
      </c>
      <c r="AX332" s="12" t="s">
        <v>77</v>
      </c>
      <c r="AY332" s="201" t="s">
        <v>141</v>
      </c>
    </row>
    <row r="333" spans="2:51" s="13" customFormat="1" ht="13.5">
      <c r="B333" s="208"/>
      <c r="D333" s="194" t="s">
        <v>202</v>
      </c>
      <c r="E333" s="209" t="s">
        <v>5</v>
      </c>
      <c r="F333" s="210" t="s">
        <v>204</v>
      </c>
      <c r="H333" s="211">
        <v>5.8</v>
      </c>
      <c r="I333" s="212"/>
      <c r="L333" s="208"/>
      <c r="M333" s="213"/>
      <c r="N333" s="214"/>
      <c r="O333" s="214"/>
      <c r="P333" s="214"/>
      <c r="Q333" s="214"/>
      <c r="R333" s="214"/>
      <c r="S333" s="214"/>
      <c r="T333" s="215"/>
      <c r="AT333" s="209" t="s">
        <v>202</v>
      </c>
      <c r="AU333" s="209" t="s">
        <v>85</v>
      </c>
      <c r="AV333" s="13" t="s">
        <v>140</v>
      </c>
      <c r="AW333" s="13" t="s">
        <v>40</v>
      </c>
      <c r="AX333" s="13" t="s">
        <v>83</v>
      </c>
      <c r="AY333" s="209" t="s">
        <v>141</v>
      </c>
    </row>
    <row r="334" spans="2:65" s="1" customFormat="1" ht="16.5" customHeight="1">
      <c r="B334" s="181"/>
      <c r="C334" s="182" t="s">
        <v>338</v>
      </c>
      <c r="D334" s="182" t="s">
        <v>143</v>
      </c>
      <c r="E334" s="183" t="s">
        <v>645</v>
      </c>
      <c r="F334" s="184" t="s">
        <v>646</v>
      </c>
      <c r="G334" s="185" t="s">
        <v>291</v>
      </c>
      <c r="H334" s="186">
        <v>8</v>
      </c>
      <c r="I334" s="187"/>
      <c r="J334" s="188">
        <f>ROUND(I334*H334,2)</f>
        <v>0</v>
      </c>
      <c r="K334" s="184" t="s">
        <v>199</v>
      </c>
      <c r="L334" s="41"/>
      <c r="M334" s="189" t="s">
        <v>5</v>
      </c>
      <c r="N334" s="190" t="s">
        <v>48</v>
      </c>
      <c r="O334" s="42"/>
      <c r="P334" s="191">
        <f>O334*H334</f>
        <v>0</v>
      </c>
      <c r="Q334" s="191">
        <v>0</v>
      </c>
      <c r="R334" s="191">
        <f>Q334*H334</f>
        <v>0</v>
      </c>
      <c r="S334" s="191">
        <v>0.009</v>
      </c>
      <c r="T334" s="192">
        <f>S334*H334</f>
        <v>0.072</v>
      </c>
      <c r="AR334" s="24" t="s">
        <v>140</v>
      </c>
      <c r="AT334" s="24" t="s">
        <v>143</v>
      </c>
      <c r="AU334" s="24" t="s">
        <v>85</v>
      </c>
      <c r="AY334" s="24" t="s">
        <v>141</v>
      </c>
      <c r="BE334" s="193">
        <f>IF(N334="základní",J334,0)</f>
        <v>0</v>
      </c>
      <c r="BF334" s="193">
        <f>IF(N334="snížená",J334,0)</f>
        <v>0</v>
      </c>
      <c r="BG334" s="193">
        <f>IF(N334="zákl. přenesená",J334,0)</f>
        <v>0</v>
      </c>
      <c r="BH334" s="193">
        <f>IF(N334="sníž. přenesená",J334,0)</f>
        <v>0</v>
      </c>
      <c r="BI334" s="193">
        <f>IF(N334="nulová",J334,0)</f>
        <v>0</v>
      </c>
      <c r="BJ334" s="24" t="s">
        <v>83</v>
      </c>
      <c r="BK334" s="193">
        <f>ROUND(I334*H334,2)</f>
        <v>0</v>
      </c>
      <c r="BL334" s="24" t="s">
        <v>140</v>
      </c>
      <c r="BM334" s="24" t="s">
        <v>647</v>
      </c>
    </row>
    <row r="335" spans="2:47" s="1" customFormat="1" ht="13.5">
      <c r="B335" s="41"/>
      <c r="D335" s="194" t="s">
        <v>148</v>
      </c>
      <c r="F335" s="195" t="s">
        <v>646</v>
      </c>
      <c r="I335" s="156"/>
      <c r="L335" s="41"/>
      <c r="M335" s="196"/>
      <c r="N335" s="42"/>
      <c r="O335" s="42"/>
      <c r="P335" s="42"/>
      <c r="Q335" s="42"/>
      <c r="R335" s="42"/>
      <c r="S335" s="42"/>
      <c r="T335" s="70"/>
      <c r="AT335" s="24" t="s">
        <v>148</v>
      </c>
      <c r="AU335" s="24" t="s">
        <v>85</v>
      </c>
    </row>
    <row r="336" spans="2:51" s="14" customFormat="1" ht="13.5">
      <c r="B336" s="216"/>
      <c r="D336" s="194" t="s">
        <v>202</v>
      </c>
      <c r="E336" s="217" t="s">
        <v>5</v>
      </c>
      <c r="F336" s="218" t="s">
        <v>648</v>
      </c>
      <c r="H336" s="217" t="s">
        <v>5</v>
      </c>
      <c r="I336" s="219"/>
      <c r="L336" s="216"/>
      <c r="M336" s="220"/>
      <c r="N336" s="221"/>
      <c r="O336" s="221"/>
      <c r="P336" s="221"/>
      <c r="Q336" s="221"/>
      <c r="R336" s="221"/>
      <c r="S336" s="221"/>
      <c r="T336" s="222"/>
      <c r="AT336" s="217" t="s">
        <v>202</v>
      </c>
      <c r="AU336" s="217" t="s">
        <v>85</v>
      </c>
      <c r="AV336" s="14" t="s">
        <v>83</v>
      </c>
      <c r="AW336" s="14" t="s">
        <v>40</v>
      </c>
      <c r="AX336" s="14" t="s">
        <v>77</v>
      </c>
      <c r="AY336" s="217" t="s">
        <v>141</v>
      </c>
    </row>
    <row r="337" spans="2:51" s="14" customFormat="1" ht="13.5">
      <c r="B337" s="216"/>
      <c r="D337" s="194" t="s">
        <v>202</v>
      </c>
      <c r="E337" s="217" t="s">
        <v>5</v>
      </c>
      <c r="F337" s="218" t="s">
        <v>531</v>
      </c>
      <c r="H337" s="217" t="s">
        <v>5</v>
      </c>
      <c r="I337" s="219"/>
      <c r="L337" s="216"/>
      <c r="M337" s="220"/>
      <c r="N337" s="221"/>
      <c r="O337" s="221"/>
      <c r="P337" s="221"/>
      <c r="Q337" s="221"/>
      <c r="R337" s="221"/>
      <c r="S337" s="221"/>
      <c r="T337" s="222"/>
      <c r="AT337" s="217" t="s">
        <v>202</v>
      </c>
      <c r="AU337" s="217" t="s">
        <v>85</v>
      </c>
      <c r="AV337" s="14" t="s">
        <v>83</v>
      </c>
      <c r="AW337" s="14" t="s">
        <v>40</v>
      </c>
      <c r="AX337" s="14" t="s">
        <v>77</v>
      </c>
      <c r="AY337" s="217" t="s">
        <v>141</v>
      </c>
    </row>
    <row r="338" spans="2:51" s="12" customFormat="1" ht="13.5">
      <c r="B338" s="200"/>
      <c r="D338" s="194" t="s">
        <v>202</v>
      </c>
      <c r="E338" s="201" t="s">
        <v>5</v>
      </c>
      <c r="F338" s="202" t="s">
        <v>85</v>
      </c>
      <c r="H338" s="203">
        <v>2</v>
      </c>
      <c r="I338" s="204"/>
      <c r="L338" s="200"/>
      <c r="M338" s="205"/>
      <c r="N338" s="206"/>
      <c r="O338" s="206"/>
      <c r="P338" s="206"/>
      <c r="Q338" s="206"/>
      <c r="R338" s="206"/>
      <c r="S338" s="206"/>
      <c r="T338" s="207"/>
      <c r="AT338" s="201" t="s">
        <v>202</v>
      </c>
      <c r="AU338" s="201" t="s">
        <v>85</v>
      </c>
      <c r="AV338" s="12" t="s">
        <v>85</v>
      </c>
      <c r="AW338" s="12" t="s">
        <v>40</v>
      </c>
      <c r="AX338" s="12" t="s">
        <v>77</v>
      </c>
      <c r="AY338" s="201" t="s">
        <v>141</v>
      </c>
    </row>
    <row r="339" spans="2:51" s="14" customFormat="1" ht="13.5">
      <c r="B339" s="216"/>
      <c r="D339" s="194" t="s">
        <v>202</v>
      </c>
      <c r="E339" s="217" t="s">
        <v>5</v>
      </c>
      <c r="F339" s="218" t="s">
        <v>649</v>
      </c>
      <c r="H339" s="217" t="s">
        <v>5</v>
      </c>
      <c r="I339" s="219"/>
      <c r="L339" s="216"/>
      <c r="M339" s="220"/>
      <c r="N339" s="221"/>
      <c r="O339" s="221"/>
      <c r="P339" s="221"/>
      <c r="Q339" s="221"/>
      <c r="R339" s="221"/>
      <c r="S339" s="221"/>
      <c r="T339" s="222"/>
      <c r="AT339" s="217" t="s">
        <v>202</v>
      </c>
      <c r="AU339" s="217" t="s">
        <v>85</v>
      </c>
      <c r="AV339" s="14" t="s">
        <v>83</v>
      </c>
      <c r="AW339" s="14" t="s">
        <v>40</v>
      </c>
      <c r="AX339" s="14" t="s">
        <v>77</v>
      </c>
      <c r="AY339" s="217" t="s">
        <v>141</v>
      </c>
    </row>
    <row r="340" spans="2:51" s="14" customFormat="1" ht="13.5">
      <c r="B340" s="216"/>
      <c r="D340" s="194" t="s">
        <v>202</v>
      </c>
      <c r="E340" s="217" t="s">
        <v>5</v>
      </c>
      <c r="F340" s="218" t="s">
        <v>524</v>
      </c>
      <c r="H340" s="217" t="s">
        <v>5</v>
      </c>
      <c r="I340" s="219"/>
      <c r="L340" s="216"/>
      <c r="M340" s="220"/>
      <c r="N340" s="221"/>
      <c r="O340" s="221"/>
      <c r="P340" s="221"/>
      <c r="Q340" s="221"/>
      <c r="R340" s="221"/>
      <c r="S340" s="221"/>
      <c r="T340" s="222"/>
      <c r="AT340" s="217" t="s">
        <v>202</v>
      </c>
      <c r="AU340" s="217" t="s">
        <v>85</v>
      </c>
      <c r="AV340" s="14" t="s">
        <v>83</v>
      </c>
      <c r="AW340" s="14" t="s">
        <v>40</v>
      </c>
      <c r="AX340" s="14" t="s">
        <v>77</v>
      </c>
      <c r="AY340" s="217" t="s">
        <v>141</v>
      </c>
    </row>
    <row r="341" spans="2:51" s="12" customFormat="1" ht="13.5">
      <c r="B341" s="200"/>
      <c r="D341" s="194" t="s">
        <v>202</v>
      </c>
      <c r="E341" s="201" t="s">
        <v>5</v>
      </c>
      <c r="F341" s="202" t="s">
        <v>85</v>
      </c>
      <c r="H341" s="203">
        <v>2</v>
      </c>
      <c r="I341" s="204"/>
      <c r="L341" s="200"/>
      <c r="M341" s="205"/>
      <c r="N341" s="206"/>
      <c r="O341" s="206"/>
      <c r="P341" s="206"/>
      <c r="Q341" s="206"/>
      <c r="R341" s="206"/>
      <c r="S341" s="206"/>
      <c r="T341" s="207"/>
      <c r="AT341" s="201" t="s">
        <v>202</v>
      </c>
      <c r="AU341" s="201" t="s">
        <v>85</v>
      </c>
      <c r="AV341" s="12" t="s">
        <v>85</v>
      </c>
      <c r="AW341" s="12" t="s">
        <v>40</v>
      </c>
      <c r="AX341" s="12" t="s">
        <v>77</v>
      </c>
      <c r="AY341" s="201" t="s">
        <v>141</v>
      </c>
    </row>
    <row r="342" spans="2:51" s="14" customFormat="1" ht="13.5">
      <c r="B342" s="216"/>
      <c r="D342" s="194" t="s">
        <v>202</v>
      </c>
      <c r="E342" s="217" t="s">
        <v>5</v>
      </c>
      <c r="F342" s="218" t="s">
        <v>557</v>
      </c>
      <c r="H342" s="217" t="s">
        <v>5</v>
      </c>
      <c r="I342" s="219"/>
      <c r="L342" s="216"/>
      <c r="M342" s="220"/>
      <c r="N342" s="221"/>
      <c r="O342" s="221"/>
      <c r="P342" s="221"/>
      <c r="Q342" s="221"/>
      <c r="R342" s="221"/>
      <c r="S342" s="221"/>
      <c r="T342" s="222"/>
      <c r="AT342" s="217" t="s">
        <v>202</v>
      </c>
      <c r="AU342" s="217" t="s">
        <v>85</v>
      </c>
      <c r="AV342" s="14" t="s">
        <v>83</v>
      </c>
      <c r="AW342" s="14" t="s">
        <v>40</v>
      </c>
      <c r="AX342" s="14" t="s">
        <v>77</v>
      </c>
      <c r="AY342" s="217" t="s">
        <v>141</v>
      </c>
    </row>
    <row r="343" spans="2:51" s="12" customFormat="1" ht="13.5">
      <c r="B343" s="200"/>
      <c r="D343" s="194" t="s">
        <v>202</v>
      </c>
      <c r="E343" s="201" t="s">
        <v>5</v>
      </c>
      <c r="F343" s="202" t="s">
        <v>83</v>
      </c>
      <c r="H343" s="203">
        <v>1</v>
      </c>
      <c r="I343" s="204"/>
      <c r="L343" s="200"/>
      <c r="M343" s="205"/>
      <c r="N343" s="206"/>
      <c r="O343" s="206"/>
      <c r="P343" s="206"/>
      <c r="Q343" s="206"/>
      <c r="R343" s="206"/>
      <c r="S343" s="206"/>
      <c r="T343" s="207"/>
      <c r="AT343" s="201" t="s">
        <v>202</v>
      </c>
      <c r="AU343" s="201" t="s">
        <v>85</v>
      </c>
      <c r="AV343" s="12" t="s">
        <v>85</v>
      </c>
      <c r="AW343" s="12" t="s">
        <v>40</v>
      </c>
      <c r="AX343" s="12" t="s">
        <v>77</v>
      </c>
      <c r="AY343" s="201" t="s">
        <v>141</v>
      </c>
    </row>
    <row r="344" spans="2:51" s="14" customFormat="1" ht="13.5">
      <c r="B344" s="216"/>
      <c r="D344" s="194" t="s">
        <v>202</v>
      </c>
      <c r="E344" s="217" t="s">
        <v>5</v>
      </c>
      <c r="F344" s="218" t="s">
        <v>526</v>
      </c>
      <c r="H344" s="217" t="s">
        <v>5</v>
      </c>
      <c r="I344" s="219"/>
      <c r="L344" s="216"/>
      <c r="M344" s="220"/>
      <c r="N344" s="221"/>
      <c r="O344" s="221"/>
      <c r="P344" s="221"/>
      <c r="Q344" s="221"/>
      <c r="R344" s="221"/>
      <c r="S344" s="221"/>
      <c r="T344" s="222"/>
      <c r="AT344" s="217" t="s">
        <v>202</v>
      </c>
      <c r="AU344" s="217" t="s">
        <v>85</v>
      </c>
      <c r="AV344" s="14" t="s">
        <v>83</v>
      </c>
      <c r="AW344" s="14" t="s">
        <v>40</v>
      </c>
      <c r="AX344" s="14" t="s">
        <v>77</v>
      </c>
      <c r="AY344" s="217" t="s">
        <v>141</v>
      </c>
    </row>
    <row r="345" spans="2:51" s="12" customFormat="1" ht="13.5">
      <c r="B345" s="200"/>
      <c r="D345" s="194" t="s">
        <v>202</v>
      </c>
      <c r="E345" s="201" t="s">
        <v>5</v>
      </c>
      <c r="F345" s="202" t="s">
        <v>85</v>
      </c>
      <c r="H345" s="203">
        <v>2</v>
      </c>
      <c r="I345" s="204"/>
      <c r="L345" s="200"/>
      <c r="M345" s="205"/>
      <c r="N345" s="206"/>
      <c r="O345" s="206"/>
      <c r="P345" s="206"/>
      <c r="Q345" s="206"/>
      <c r="R345" s="206"/>
      <c r="S345" s="206"/>
      <c r="T345" s="207"/>
      <c r="AT345" s="201" t="s">
        <v>202</v>
      </c>
      <c r="AU345" s="201" t="s">
        <v>85</v>
      </c>
      <c r="AV345" s="12" t="s">
        <v>85</v>
      </c>
      <c r="AW345" s="12" t="s">
        <v>40</v>
      </c>
      <c r="AX345" s="12" t="s">
        <v>77</v>
      </c>
      <c r="AY345" s="201" t="s">
        <v>141</v>
      </c>
    </row>
    <row r="346" spans="2:51" s="14" customFormat="1" ht="13.5">
      <c r="B346" s="216"/>
      <c r="D346" s="194" t="s">
        <v>202</v>
      </c>
      <c r="E346" s="217" t="s">
        <v>5</v>
      </c>
      <c r="F346" s="218" t="s">
        <v>637</v>
      </c>
      <c r="H346" s="217" t="s">
        <v>5</v>
      </c>
      <c r="I346" s="219"/>
      <c r="L346" s="216"/>
      <c r="M346" s="220"/>
      <c r="N346" s="221"/>
      <c r="O346" s="221"/>
      <c r="P346" s="221"/>
      <c r="Q346" s="221"/>
      <c r="R346" s="221"/>
      <c r="S346" s="221"/>
      <c r="T346" s="222"/>
      <c r="AT346" s="217" t="s">
        <v>202</v>
      </c>
      <c r="AU346" s="217" t="s">
        <v>85</v>
      </c>
      <c r="AV346" s="14" t="s">
        <v>83</v>
      </c>
      <c r="AW346" s="14" t="s">
        <v>40</v>
      </c>
      <c r="AX346" s="14" t="s">
        <v>77</v>
      </c>
      <c r="AY346" s="217" t="s">
        <v>141</v>
      </c>
    </row>
    <row r="347" spans="2:51" s="12" customFormat="1" ht="13.5">
      <c r="B347" s="200"/>
      <c r="D347" s="194" t="s">
        <v>202</v>
      </c>
      <c r="E347" s="201" t="s">
        <v>5</v>
      </c>
      <c r="F347" s="202" t="s">
        <v>83</v>
      </c>
      <c r="H347" s="203">
        <v>1</v>
      </c>
      <c r="I347" s="204"/>
      <c r="L347" s="200"/>
      <c r="M347" s="205"/>
      <c r="N347" s="206"/>
      <c r="O347" s="206"/>
      <c r="P347" s="206"/>
      <c r="Q347" s="206"/>
      <c r="R347" s="206"/>
      <c r="S347" s="206"/>
      <c r="T347" s="207"/>
      <c r="AT347" s="201" t="s">
        <v>202</v>
      </c>
      <c r="AU347" s="201" t="s">
        <v>85</v>
      </c>
      <c r="AV347" s="12" t="s">
        <v>85</v>
      </c>
      <c r="AW347" s="12" t="s">
        <v>40</v>
      </c>
      <c r="AX347" s="12" t="s">
        <v>77</v>
      </c>
      <c r="AY347" s="201" t="s">
        <v>141</v>
      </c>
    </row>
    <row r="348" spans="2:51" s="13" customFormat="1" ht="13.5">
      <c r="B348" s="208"/>
      <c r="D348" s="194" t="s">
        <v>202</v>
      </c>
      <c r="E348" s="209" t="s">
        <v>5</v>
      </c>
      <c r="F348" s="210" t="s">
        <v>204</v>
      </c>
      <c r="H348" s="211">
        <v>8</v>
      </c>
      <c r="I348" s="212"/>
      <c r="L348" s="208"/>
      <c r="M348" s="213"/>
      <c r="N348" s="214"/>
      <c r="O348" s="214"/>
      <c r="P348" s="214"/>
      <c r="Q348" s="214"/>
      <c r="R348" s="214"/>
      <c r="S348" s="214"/>
      <c r="T348" s="215"/>
      <c r="AT348" s="209" t="s">
        <v>202</v>
      </c>
      <c r="AU348" s="209" t="s">
        <v>85</v>
      </c>
      <c r="AV348" s="13" t="s">
        <v>140</v>
      </c>
      <c r="AW348" s="13" t="s">
        <v>40</v>
      </c>
      <c r="AX348" s="13" t="s">
        <v>83</v>
      </c>
      <c r="AY348" s="209" t="s">
        <v>141</v>
      </c>
    </row>
    <row r="349" spans="2:65" s="1" customFormat="1" ht="16.5" customHeight="1">
      <c r="B349" s="181"/>
      <c r="C349" s="182" t="s">
        <v>343</v>
      </c>
      <c r="D349" s="182" t="s">
        <v>143</v>
      </c>
      <c r="E349" s="183" t="s">
        <v>650</v>
      </c>
      <c r="F349" s="184" t="s">
        <v>651</v>
      </c>
      <c r="G349" s="185" t="s">
        <v>253</v>
      </c>
      <c r="H349" s="186">
        <v>6.36</v>
      </c>
      <c r="I349" s="187"/>
      <c r="J349" s="188">
        <f>ROUND(I349*H349,2)</f>
        <v>0</v>
      </c>
      <c r="K349" s="184" t="s">
        <v>199</v>
      </c>
      <c r="L349" s="41"/>
      <c r="M349" s="189" t="s">
        <v>5</v>
      </c>
      <c r="N349" s="190" t="s">
        <v>48</v>
      </c>
      <c r="O349" s="42"/>
      <c r="P349" s="191">
        <f>O349*H349</f>
        <v>0</v>
      </c>
      <c r="Q349" s="191">
        <v>0</v>
      </c>
      <c r="R349" s="191">
        <f>Q349*H349</f>
        <v>0</v>
      </c>
      <c r="S349" s="191">
        <v>0.068</v>
      </c>
      <c r="T349" s="192">
        <f>S349*H349</f>
        <v>0.43248000000000003</v>
      </c>
      <c r="AR349" s="24" t="s">
        <v>140</v>
      </c>
      <c r="AT349" s="24" t="s">
        <v>143</v>
      </c>
      <c r="AU349" s="24" t="s">
        <v>85</v>
      </c>
      <c r="AY349" s="24" t="s">
        <v>141</v>
      </c>
      <c r="BE349" s="193">
        <f>IF(N349="základní",J349,0)</f>
        <v>0</v>
      </c>
      <c r="BF349" s="193">
        <f>IF(N349="snížená",J349,0)</f>
        <v>0</v>
      </c>
      <c r="BG349" s="193">
        <f>IF(N349="zákl. přenesená",J349,0)</f>
        <v>0</v>
      </c>
      <c r="BH349" s="193">
        <f>IF(N349="sníž. přenesená",J349,0)</f>
        <v>0</v>
      </c>
      <c r="BI349" s="193">
        <f>IF(N349="nulová",J349,0)</f>
        <v>0</v>
      </c>
      <c r="BJ349" s="24" t="s">
        <v>83</v>
      </c>
      <c r="BK349" s="193">
        <f>ROUND(I349*H349,2)</f>
        <v>0</v>
      </c>
      <c r="BL349" s="24" t="s">
        <v>140</v>
      </c>
      <c r="BM349" s="24" t="s">
        <v>652</v>
      </c>
    </row>
    <row r="350" spans="2:47" s="1" customFormat="1" ht="27">
      <c r="B350" s="41"/>
      <c r="D350" s="194" t="s">
        <v>148</v>
      </c>
      <c r="F350" s="195" t="s">
        <v>653</v>
      </c>
      <c r="I350" s="156"/>
      <c r="L350" s="41"/>
      <c r="M350" s="196"/>
      <c r="N350" s="42"/>
      <c r="O350" s="42"/>
      <c r="P350" s="42"/>
      <c r="Q350" s="42"/>
      <c r="R350" s="42"/>
      <c r="S350" s="42"/>
      <c r="T350" s="70"/>
      <c r="AT350" s="24" t="s">
        <v>148</v>
      </c>
      <c r="AU350" s="24" t="s">
        <v>85</v>
      </c>
    </row>
    <row r="351" spans="2:51" s="14" customFormat="1" ht="13.5">
      <c r="B351" s="216"/>
      <c r="D351" s="194" t="s">
        <v>202</v>
      </c>
      <c r="E351" s="217" t="s">
        <v>5</v>
      </c>
      <c r="F351" s="218" t="s">
        <v>654</v>
      </c>
      <c r="H351" s="217" t="s">
        <v>5</v>
      </c>
      <c r="I351" s="219"/>
      <c r="L351" s="216"/>
      <c r="M351" s="220"/>
      <c r="N351" s="221"/>
      <c r="O351" s="221"/>
      <c r="P351" s="221"/>
      <c r="Q351" s="221"/>
      <c r="R351" s="221"/>
      <c r="S351" s="221"/>
      <c r="T351" s="222"/>
      <c r="AT351" s="217" t="s">
        <v>202</v>
      </c>
      <c r="AU351" s="217" t="s">
        <v>85</v>
      </c>
      <c r="AV351" s="14" t="s">
        <v>83</v>
      </c>
      <c r="AW351" s="14" t="s">
        <v>40</v>
      </c>
      <c r="AX351" s="14" t="s">
        <v>77</v>
      </c>
      <c r="AY351" s="217" t="s">
        <v>141</v>
      </c>
    </row>
    <row r="352" spans="2:51" s="14" customFormat="1" ht="13.5">
      <c r="B352" s="216"/>
      <c r="D352" s="194" t="s">
        <v>202</v>
      </c>
      <c r="E352" s="217" t="s">
        <v>5</v>
      </c>
      <c r="F352" s="218" t="s">
        <v>533</v>
      </c>
      <c r="H352" s="217" t="s">
        <v>5</v>
      </c>
      <c r="I352" s="219"/>
      <c r="L352" s="216"/>
      <c r="M352" s="220"/>
      <c r="N352" s="221"/>
      <c r="O352" s="221"/>
      <c r="P352" s="221"/>
      <c r="Q352" s="221"/>
      <c r="R352" s="221"/>
      <c r="S352" s="221"/>
      <c r="T352" s="222"/>
      <c r="AT352" s="217" t="s">
        <v>202</v>
      </c>
      <c r="AU352" s="217" t="s">
        <v>85</v>
      </c>
      <c r="AV352" s="14" t="s">
        <v>83</v>
      </c>
      <c r="AW352" s="14" t="s">
        <v>40</v>
      </c>
      <c r="AX352" s="14" t="s">
        <v>77</v>
      </c>
      <c r="AY352" s="217" t="s">
        <v>141</v>
      </c>
    </row>
    <row r="353" spans="2:51" s="12" customFormat="1" ht="13.5">
      <c r="B353" s="200"/>
      <c r="D353" s="194" t="s">
        <v>202</v>
      </c>
      <c r="E353" s="201" t="s">
        <v>5</v>
      </c>
      <c r="F353" s="202" t="s">
        <v>655</v>
      </c>
      <c r="H353" s="203">
        <v>0.6</v>
      </c>
      <c r="I353" s="204"/>
      <c r="L353" s="200"/>
      <c r="M353" s="205"/>
      <c r="N353" s="206"/>
      <c r="O353" s="206"/>
      <c r="P353" s="206"/>
      <c r="Q353" s="206"/>
      <c r="R353" s="206"/>
      <c r="S353" s="206"/>
      <c r="T353" s="207"/>
      <c r="AT353" s="201" t="s">
        <v>202</v>
      </c>
      <c r="AU353" s="201" t="s">
        <v>85</v>
      </c>
      <c r="AV353" s="12" t="s">
        <v>85</v>
      </c>
      <c r="AW353" s="12" t="s">
        <v>40</v>
      </c>
      <c r="AX353" s="12" t="s">
        <v>77</v>
      </c>
      <c r="AY353" s="201" t="s">
        <v>141</v>
      </c>
    </row>
    <row r="354" spans="2:51" s="12" customFormat="1" ht="13.5">
      <c r="B354" s="200"/>
      <c r="D354" s="194" t="s">
        <v>202</v>
      </c>
      <c r="E354" s="201" t="s">
        <v>5</v>
      </c>
      <c r="F354" s="202" t="s">
        <v>5</v>
      </c>
      <c r="H354" s="203">
        <v>0</v>
      </c>
      <c r="I354" s="204"/>
      <c r="L354" s="200"/>
      <c r="M354" s="205"/>
      <c r="N354" s="206"/>
      <c r="O354" s="206"/>
      <c r="P354" s="206"/>
      <c r="Q354" s="206"/>
      <c r="R354" s="206"/>
      <c r="S354" s="206"/>
      <c r="T354" s="207"/>
      <c r="AT354" s="201" t="s">
        <v>202</v>
      </c>
      <c r="AU354" s="201" t="s">
        <v>85</v>
      </c>
      <c r="AV354" s="12" t="s">
        <v>85</v>
      </c>
      <c r="AW354" s="12" t="s">
        <v>40</v>
      </c>
      <c r="AX354" s="12" t="s">
        <v>77</v>
      </c>
      <c r="AY354" s="201" t="s">
        <v>141</v>
      </c>
    </row>
    <row r="355" spans="2:51" s="14" customFormat="1" ht="13.5">
      <c r="B355" s="216"/>
      <c r="D355" s="194" t="s">
        <v>202</v>
      </c>
      <c r="E355" s="217" t="s">
        <v>5</v>
      </c>
      <c r="F355" s="218" t="s">
        <v>535</v>
      </c>
      <c r="H355" s="217" t="s">
        <v>5</v>
      </c>
      <c r="I355" s="219"/>
      <c r="L355" s="216"/>
      <c r="M355" s="220"/>
      <c r="N355" s="221"/>
      <c r="O355" s="221"/>
      <c r="P355" s="221"/>
      <c r="Q355" s="221"/>
      <c r="R355" s="221"/>
      <c r="S355" s="221"/>
      <c r="T355" s="222"/>
      <c r="AT355" s="217" t="s">
        <v>202</v>
      </c>
      <c r="AU355" s="217" t="s">
        <v>85</v>
      </c>
      <c r="AV355" s="14" t="s">
        <v>83</v>
      </c>
      <c r="AW355" s="14" t="s">
        <v>40</v>
      </c>
      <c r="AX355" s="14" t="s">
        <v>77</v>
      </c>
      <c r="AY355" s="217" t="s">
        <v>141</v>
      </c>
    </row>
    <row r="356" spans="2:51" s="12" customFormat="1" ht="13.5">
      <c r="B356" s="200"/>
      <c r="D356" s="194" t="s">
        <v>202</v>
      </c>
      <c r="E356" s="201" t="s">
        <v>5</v>
      </c>
      <c r="F356" s="202" t="s">
        <v>656</v>
      </c>
      <c r="H356" s="203">
        <v>0.675</v>
      </c>
      <c r="I356" s="204"/>
      <c r="L356" s="200"/>
      <c r="M356" s="205"/>
      <c r="N356" s="206"/>
      <c r="O356" s="206"/>
      <c r="P356" s="206"/>
      <c r="Q356" s="206"/>
      <c r="R356" s="206"/>
      <c r="S356" s="206"/>
      <c r="T356" s="207"/>
      <c r="AT356" s="201" t="s">
        <v>202</v>
      </c>
      <c r="AU356" s="201" t="s">
        <v>85</v>
      </c>
      <c r="AV356" s="12" t="s">
        <v>85</v>
      </c>
      <c r="AW356" s="12" t="s">
        <v>40</v>
      </c>
      <c r="AX356" s="12" t="s">
        <v>77</v>
      </c>
      <c r="AY356" s="201" t="s">
        <v>141</v>
      </c>
    </row>
    <row r="357" spans="2:51" s="12" customFormat="1" ht="13.5">
      <c r="B357" s="200"/>
      <c r="D357" s="194" t="s">
        <v>202</v>
      </c>
      <c r="E357" s="201" t="s">
        <v>5</v>
      </c>
      <c r="F357" s="202" t="s">
        <v>5</v>
      </c>
      <c r="H357" s="203">
        <v>0</v>
      </c>
      <c r="I357" s="204"/>
      <c r="L357" s="200"/>
      <c r="M357" s="205"/>
      <c r="N357" s="206"/>
      <c r="O357" s="206"/>
      <c r="P357" s="206"/>
      <c r="Q357" s="206"/>
      <c r="R357" s="206"/>
      <c r="S357" s="206"/>
      <c r="T357" s="207"/>
      <c r="AT357" s="201" t="s">
        <v>202</v>
      </c>
      <c r="AU357" s="201" t="s">
        <v>85</v>
      </c>
      <c r="AV357" s="12" t="s">
        <v>85</v>
      </c>
      <c r="AW357" s="12" t="s">
        <v>40</v>
      </c>
      <c r="AX357" s="12" t="s">
        <v>77</v>
      </c>
      <c r="AY357" s="201" t="s">
        <v>141</v>
      </c>
    </row>
    <row r="358" spans="2:51" s="14" customFormat="1" ht="13.5">
      <c r="B358" s="216"/>
      <c r="D358" s="194" t="s">
        <v>202</v>
      </c>
      <c r="E358" s="217" t="s">
        <v>5</v>
      </c>
      <c r="F358" s="218" t="s">
        <v>525</v>
      </c>
      <c r="H358" s="217" t="s">
        <v>5</v>
      </c>
      <c r="I358" s="219"/>
      <c r="L358" s="216"/>
      <c r="M358" s="220"/>
      <c r="N358" s="221"/>
      <c r="O358" s="221"/>
      <c r="P358" s="221"/>
      <c r="Q358" s="221"/>
      <c r="R358" s="221"/>
      <c r="S358" s="221"/>
      <c r="T358" s="222"/>
      <c r="AT358" s="217" t="s">
        <v>202</v>
      </c>
      <c r="AU358" s="217" t="s">
        <v>85</v>
      </c>
      <c r="AV358" s="14" t="s">
        <v>83</v>
      </c>
      <c r="AW358" s="14" t="s">
        <v>40</v>
      </c>
      <c r="AX358" s="14" t="s">
        <v>77</v>
      </c>
      <c r="AY358" s="217" t="s">
        <v>141</v>
      </c>
    </row>
    <row r="359" spans="2:51" s="12" customFormat="1" ht="13.5">
      <c r="B359" s="200"/>
      <c r="D359" s="194" t="s">
        <v>202</v>
      </c>
      <c r="E359" s="201" t="s">
        <v>5</v>
      </c>
      <c r="F359" s="202" t="s">
        <v>657</v>
      </c>
      <c r="H359" s="203">
        <v>0.78</v>
      </c>
      <c r="I359" s="204"/>
      <c r="L359" s="200"/>
      <c r="M359" s="205"/>
      <c r="N359" s="206"/>
      <c r="O359" s="206"/>
      <c r="P359" s="206"/>
      <c r="Q359" s="206"/>
      <c r="R359" s="206"/>
      <c r="S359" s="206"/>
      <c r="T359" s="207"/>
      <c r="AT359" s="201" t="s">
        <v>202</v>
      </c>
      <c r="AU359" s="201" t="s">
        <v>85</v>
      </c>
      <c r="AV359" s="12" t="s">
        <v>85</v>
      </c>
      <c r="AW359" s="12" t="s">
        <v>40</v>
      </c>
      <c r="AX359" s="12" t="s">
        <v>77</v>
      </c>
      <c r="AY359" s="201" t="s">
        <v>141</v>
      </c>
    </row>
    <row r="360" spans="2:51" s="12" customFormat="1" ht="13.5">
      <c r="B360" s="200"/>
      <c r="D360" s="194" t="s">
        <v>202</v>
      </c>
      <c r="E360" s="201" t="s">
        <v>5</v>
      </c>
      <c r="F360" s="202" t="s">
        <v>657</v>
      </c>
      <c r="H360" s="203">
        <v>0.78</v>
      </c>
      <c r="I360" s="204"/>
      <c r="L360" s="200"/>
      <c r="M360" s="205"/>
      <c r="N360" s="206"/>
      <c r="O360" s="206"/>
      <c r="P360" s="206"/>
      <c r="Q360" s="206"/>
      <c r="R360" s="206"/>
      <c r="S360" s="206"/>
      <c r="T360" s="207"/>
      <c r="AT360" s="201" t="s">
        <v>202</v>
      </c>
      <c r="AU360" s="201" t="s">
        <v>85</v>
      </c>
      <c r="AV360" s="12" t="s">
        <v>85</v>
      </c>
      <c r="AW360" s="12" t="s">
        <v>40</v>
      </c>
      <c r="AX360" s="12" t="s">
        <v>77</v>
      </c>
      <c r="AY360" s="201" t="s">
        <v>141</v>
      </c>
    </row>
    <row r="361" spans="2:51" s="14" customFormat="1" ht="13.5">
      <c r="B361" s="216"/>
      <c r="D361" s="194" t="s">
        <v>202</v>
      </c>
      <c r="E361" s="217" t="s">
        <v>5</v>
      </c>
      <c r="F361" s="218" t="s">
        <v>524</v>
      </c>
      <c r="H361" s="217" t="s">
        <v>5</v>
      </c>
      <c r="I361" s="219"/>
      <c r="L361" s="216"/>
      <c r="M361" s="220"/>
      <c r="N361" s="221"/>
      <c r="O361" s="221"/>
      <c r="P361" s="221"/>
      <c r="Q361" s="221"/>
      <c r="R361" s="221"/>
      <c r="S361" s="221"/>
      <c r="T361" s="222"/>
      <c r="AT361" s="217" t="s">
        <v>202</v>
      </c>
      <c r="AU361" s="217" t="s">
        <v>85</v>
      </c>
      <c r="AV361" s="14" t="s">
        <v>83</v>
      </c>
      <c r="AW361" s="14" t="s">
        <v>40</v>
      </c>
      <c r="AX361" s="14" t="s">
        <v>77</v>
      </c>
      <c r="AY361" s="217" t="s">
        <v>141</v>
      </c>
    </row>
    <row r="362" spans="2:51" s="12" customFormat="1" ht="13.5">
      <c r="B362" s="200"/>
      <c r="D362" s="194" t="s">
        <v>202</v>
      </c>
      <c r="E362" s="201" t="s">
        <v>5</v>
      </c>
      <c r="F362" s="202" t="s">
        <v>658</v>
      </c>
      <c r="H362" s="203">
        <v>0.75</v>
      </c>
      <c r="I362" s="204"/>
      <c r="L362" s="200"/>
      <c r="M362" s="205"/>
      <c r="N362" s="206"/>
      <c r="O362" s="206"/>
      <c r="P362" s="206"/>
      <c r="Q362" s="206"/>
      <c r="R362" s="206"/>
      <c r="S362" s="206"/>
      <c r="T362" s="207"/>
      <c r="AT362" s="201" t="s">
        <v>202</v>
      </c>
      <c r="AU362" s="201" t="s">
        <v>85</v>
      </c>
      <c r="AV362" s="12" t="s">
        <v>85</v>
      </c>
      <c r="AW362" s="12" t="s">
        <v>40</v>
      </c>
      <c r="AX362" s="12" t="s">
        <v>77</v>
      </c>
      <c r="AY362" s="201" t="s">
        <v>141</v>
      </c>
    </row>
    <row r="363" spans="2:51" s="12" customFormat="1" ht="13.5">
      <c r="B363" s="200"/>
      <c r="D363" s="194" t="s">
        <v>202</v>
      </c>
      <c r="E363" s="201" t="s">
        <v>5</v>
      </c>
      <c r="F363" s="202" t="s">
        <v>5</v>
      </c>
      <c r="H363" s="203">
        <v>0</v>
      </c>
      <c r="I363" s="204"/>
      <c r="L363" s="200"/>
      <c r="M363" s="205"/>
      <c r="N363" s="206"/>
      <c r="O363" s="206"/>
      <c r="P363" s="206"/>
      <c r="Q363" s="206"/>
      <c r="R363" s="206"/>
      <c r="S363" s="206"/>
      <c r="T363" s="207"/>
      <c r="AT363" s="201" t="s">
        <v>202</v>
      </c>
      <c r="AU363" s="201" t="s">
        <v>85</v>
      </c>
      <c r="AV363" s="12" t="s">
        <v>85</v>
      </c>
      <c r="AW363" s="12" t="s">
        <v>40</v>
      </c>
      <c r="AX363" s="12" t="s">
        <v>77</v>
      </c>
      <c r="AY363" s="201" t="s">
        <v>141</v>
      </c>
    </row>
    <row r="364" spans="2:51" s="14" customFormat="1" ht="13.5">
      <c r="B364" s="216"/>
      <c r="D364" s="194" t="s">
        <v>202</v>
      </c>
      <c r="E364" s="217" t="s">
        <v>5</v>
      </c>
      <c r="F364" s="218" t="s">
        <v>557</v>
      </c>
      <c r="H364" s="217" t="s">
        <v>5</v>
      </c>
      <c r="I364" s="219"/>
      <c r="L364" s="216"/>
      <c r="M364" s="220"/>
      <c r="N364" s="221"/>
      <c r="O364" s="221"/>
      <c r="P364" s="221"/>
      <c r="Q364" s="221"/>
      <c r="R364" s="221"/>
      <c r="S364" s="221"/>
      <c r="T364" s="222"/>
      <c r="AT364" s="217" t="s">
        <v>202</v>
      </c>
      <c r="AU364" s="217" t="s">
        <v>85</v>
      </c>
      <c r="AV364" s="14" t="s">
        <v>83</v>
      </c>
      <c r="AW364" s="14" t="s">
        <v>40</v>
      </c>
      <c r="AX364" s="14" t="s">
        <v>77</v>
      </c>
      <c r="AY364" s="217" t="s">
        <v>141</v>
      </c>
    </row>
    <row r="365" spans="2:51" s="12" customFormat="1" ht="13.5">
      <c r="B365" s="200"/>
      <c r="D365" s="194" t="s">
        <v>202</v>
      </c>
      <c r="E365" s="201" t="s">
        <v>5</v>
      </c>
      <c r="F365" s="202" t="s">
        <v>659</v>
      </c>
      <c r="H365" s="203">
        <v>1</v>
      </c>
      <c r="I365" s="204"/>
      <c r="L365" s="200"/>
      <c r="M365" s="205"/>
      <c r="N365" s="206"/>
      <c r="O365" s="206"/>
      <c r="P365" s="206"/>
      <c r="Q365" s="206"/>
      <c r="R365" s="206"/>
      <c r="S365" s="206"/>
      <c r="T365" s="207"/>
      <c r="AT365" s="201" t="s">
        <v>202</v>
      </c>
      <c r="AU365" s="201" t="s">
        <v>85</v>
      </c>
      <c r="AV365" s="12" t="s">
        <v>85</v>
      </c>
      <c r="AW365" s="12" t="s">
        <v>40</v>
      </c>
      <c r="AX365" s="12" t="s">
        <v>77</v>
      </c>
      <c r="AY365" s="201" t="s">
        <v>141</v>
      </c>
    </row>
    <row r="366" spans="2:51" s="12" customFormat="1" ht="13.5">
      <c r="B366" s="200"/>
      <c r="D366" s="194" t="s">
        <v>202</v>
      </c>
      <c r="E366" s="201" t="s">
        <v>5</v>
      </c>
      <c r="F366" s="202" t="s">
        <v>5</v>
      </c>
      <c r="H366" s="203">
        <v>0</v>
      </c>
      <c r="I366" s="204"/>
      <c r="L366" s="200"/>
      <c r="M366" s="205"/>
      <c r="N366" s="206"/>
      <c r="O366" s="206"/>
      <c r="P366" s="206"/>
      <c r="Q366" s="206"/>
      <c r="R366" s="206"/>
      <c r="S366" s="206"/>
      <c r="T366" s="207"/>
      <c r="AT366" s="201" t="s">
        <v>202</v>
      </c>
      <c r="AU366" s="201" t="s">
        <v>85</v>
      </c>
      <c r="AV366" s="12" t="s">
        <v>85</v>
      </c>
      <c r="AW366" s="12" t="s">
        <v>40</v>
      </c>
      <c r="AX366" s="12" t="s">
        <v>77</v>
      </c>
      <c r="AY366" s="201" t="s">
        <v>141</v>
      </c>
    </row>
    <row r="367" spans="2:51" s="14" customFormat="1" ht="13.5">
      <c r="B367" s="216"/>
      <c r="D367" s="194" t="s">
        <v>202</v>
      </c>
      <c r="E367" s="217" t="s">
        <v>5</v>
      </c>
      <c r="F367" s="218" t="s">
        <v>637</v>
      </c>
      <c r="H367" s="217" t="s">
        <v>5</v>
      </c>
      <c r="I367" s="219"/>
      <c r="L367" s="216"/>
      <c r="M367" s="220"/>
      <c r="N367" s="221"/>
      <c r="O367" s="221"/>
      <c r="P367" s="221"/>
      <c r="Q367" s="221"/>
      <c r="R367" s="221"/>
      <c r="S367" s="221"/>
      <c r="T367" s="222"/>
      <c r="AT367" s="217" t="s">
        <v>202</v>
      </c>
      <c r="AU367" s="217" t="s">
        <v>85</v>
      </c>
      <c r="AV367" s="14" t="s">
        <v>83</v>
      </c>
      <c r="AW367" s="14" t="s">
        <v>40</v>
      </c>
      <c r="AX367" s="14" t="s">
        <v>77</v>
      </c>
      <c r="AY367" s="217" t="s">
        <v>141</v>
      </c>
    </row>
    <row r="368" spans="2:51" s="12" customFormat="1" ht="13.5">
      <c r="B368" s="200"/>
      <c r="D368" s="194" t="s">
        <v>202</v>
      </c>
      <c r="E368" s="201" t="s">
        <v>5</v>
      </c>
      <c r="F368" s="202" t="s">
        <v>659</v>
      </c>
      <c r="H368" s="203">
        <v>1</v>
      </c>
      <c r="I368" s="204"/>
      <c r="L368" s="200"/>
      <c r="M368" s="205"/>
      <c r="N368" s="206"/>
      <c r="O368" s="206"/>
      <c r="P368" s="206"/>
      <c r="Q368" s="206"/>
      <c r="R368" s="206"/>
      <c r="S368" s="206"/>
      <c r="T368" s="207"/>
      <c r="AT368" s="201" t="s">
        <v>202</v>
      </c>
      <c r="AU368" s="201" t="s">
        <v>85</v>
      </c>
      <c r="AV368" s="12" t="s">
        <v>85</v>
      </c>
      <c r="AW368" s="12" t="s">
        <v>40</v>
      </c>
      <c r="AX368" s="12" t="s">
        <v>77</v>
      </c>
      <c r="AY368" s="201" t="s">
        <v>141</v>
      </c>
    </row>
    <row r="369" spans="2:51" s="14" customFormat="1" ht="13.5">
      <c r="B369" s="216"/>
      <c r="D369" s="194" t="s">
        <v>202</v>
      </c>
      <c r="E369" s="217" t="s">
        <v>5</v>
      </c>
      <c r="F369" s="218" t="s">
        <v>537</v>
      </c>
      <c r="H369" s="217" t="s">
        <v>5</v>
      </c>
      <c r="I369" s="219"/>
      <c r="L369" s="216"/>
      <c r="M369" s="220"/>
      <c r="N369" s="221"/>
      <c r="O369" s="221"/>
      <c r="P369" s="221"/>
      <c r="Q369" s="221"/>
      <c r="R369" s="221"/>
      <c r="S369" s="221"/>
      <c r="T369" s="222"/>
      <c r="AT369" s="217" t="s">
        <v>202</v>
      </c>
      <c r="AU369" s="217" t="s">
        <v>85</v>
      </c>
      <c r="AV369" s="14" t="s">
        <v>83</v>
      </c>
      <c r="AW369" s="14" t="s">
        <v>40</v>
      </c>
      <c r="AX369" s="14" t="s">
        <v>77</v>
      </c>
      <c r="AY369" s="217" t="s">
        <v>141</v>
      </c>
    </row>
    <row r="370" spans="2:51" s="12" customFormat="1" ht="13.5">
      <c r="B370" s="200"/>
      <c r="D370" s="194" t="s">
        <v>202</v>
      </c>
      <c r="E370" s="201" t="s">
        <v>5</v>
      </c>
      <c r="F370" s="202" t="s">
        <v>660</v>
      </c>
      <c r="H370" s="203">
        <v>0.775</v>
      </c>
      <c r="I370" s="204"/>
      <c r="L370" s="200"/>
      <c r="M370" s="205"/>
      <c r="N370" s="206"/>
      <c r="O370" s="206"/>
      <c r="P370" s="206"/>
      <c r="Q370" s="206"/>
      <c r="R370" s="206"/>
      <c r="S370" s="206"/>
      <c r="T370" s="207"/>
      <c r="AT370" s="201" t="s">
        <v>202</v>
      </c>
      <c r="AU370" s="201" t="s">
        <v>85</v>
      </c>
      <c r="AV370" s="12" t="s">
        <v>85</v>
      </c>
      <c r="AW370" s="12" t="s">
        <v>40</v>
      </c>
      <c r="AX370" s="12" t="s">
        <v>77</v>
      </c>
      <c r="AY370" s="201" t="s">
        <v>141</v>
      </c>
    </row>
    <row r="371" spans="2:51" s="13" customFormat="1" ht="13.5">
      <c r="B371" s="208"/>
      <c r="D371" s="194" t="s">
        <v>202</v>
      </c>
      <c r="E371" s="209" t="s">
        <v>5</v>
      </c>
      <c r="F371" s="210" t="s">
        <v>204</v>
      </c>
      <c r="H371" s="211">
        <v>6.36</v>
      </c>
      <c r="I371" s="212"/>
      <c r="L371" s="208"/>
      <c r="M371" s="213"/>
      <c r="N371" s="214"/>
      <c r="O371" s="214"/>
      <c r="P371" s="214"/>
      <c r="Q371" s="214"/>
      <c r="R371" s="214"/>
      <c r="S371" s="214"/>
      <c r="T371" s="215"/>
      <c r="AT371" s="209" t="s">
        <v>202</v>
      </c>
      <c r="AU371" s="209" t="s">
        <v>85</v>
      </c>
      <c r="AV371" s="13" t="s">
        <v>140</v>
      </c>
      <c r="AW371" s="13" t="s">
        <v>40</v>
      </c>
      <c r="AX371" s="13" t="s">
        <v>83</v>
      </c>
      <c r="AY371" s="209" t="s">
        <v>141</v>
      </c>
    </row>
    <row r="372" spans="2:65" s="1" customFormat="1" ht="16.5" customHeight="1">
      <c r="B372" s="181"/>
      <c r="C372" s="182" t="s">
        <v>349</v>
      </c>
      <c r="D372" s="182" t="s">
        <v>143</v>
      </c>
      <c r="E372" s="183" t="s">
        <v>661</v>
      </c>
      <c r="F372" s="184" t="s">
        <v>662</v>
      </c>
      <c r="G372" s="185" t="s">
        <v>253</v>
      </c>
      <c r="H372" s="186">
        <v>7.5</v>
      </c>
      <c r="I372" s="187"/>
      <c r="J372" s="188">
        <f>ROUND(I372*H372,2)</f>
        <v>0</v>
      </c>
      <c r="K372" s="184" t="s">
        <v>199</v>
      </c>
      <c r="L372" s="41"/>
      <c r="M372" s="189" t="s">
        <v>5</v>
      </c>
      <c r="N372" s="190" t="s">
        <v>48</v>
      </c>
      <c r="O372" s="42"/>
      <c r="P372" s="191">
        <f>O372*H372</f>
        <v>0</v>
      </c>
      <c r="Q372" s="191">
        <v>0</v>
      </c>
      <c r="R372" s="191">
        <f>Q372*H372</f>
        <v>0</v>
      </c>
      <c r="S372" s="191">
        <v>0.068</v>
      </c>
      <c r="T372" s="192">
        <f>S372*H372</f>
        <v>0.51</v>
      </c>
      <c r="AR372" s="24" t="s">
        <v>140</v>
      </c>
      <c r="AT372" s="24" t="s">
        <v>143</v>
      </c>
      <c r="AU372" s="24" t="s">
        <v>85</v>
      </c>
      <c r="AY372" s="24" t="s">
        <v>141</v>
      </c>
      <c r="BE372" s="193">
        <f>IF(N372="základní",J372,0)</f>
        <v>0</v>
      </c>
      <c r="BF372" s="193">
        <f>IF(N372="snížená",J372,0)</f>
        <v>0</v>
      </c>
      <c r="BG372" s="193">
        <f>IF(N372="zákl. přenesená",J372,0)</f>
        <v>0</v>
      </c>
      <c r="BH372" s="193">
        <f>IF(N372="sníž. přenesená",J372,0)</f>
        <v>0</v>
      </c>
      <c r="BI372" s="193">
        <f>IF(N372="nulová",J372,0)</f>
        <v>0</v>
      </c>
      <c r="BJ372" s="24" t="s">
        <v>83</v>
      </c>
      <c r="BK372" s="193">
        <f>ROUND(I372*H372,2)</f>
        <v>0</v>
      </c>
      <c r="BL372" s="24" t="s">
        <v>140</v>
      </c>
      <c r="BM372" s="24" t="s">
        <v>663</v>
      </c>
    </row>
    <row r="373" spans="2:47" s="1" customFormat="1" ht="27">
      <c r="B373" s="41"/>
      <c r="D373" s="194" t="s">
        <v>148</v>
      </c>
      <c r="F373" s="195" t="s">
        <v>664</v>
      </c>
      <c r="I373" s="156"/>
      <c r="L373" s="41"/>
      <c r="M373" s="196"/>
      <c r="N373" s="42"/>
      <c r="O373" s="42"/>
      <c r="P373" s="42"/>
      <c r="Q373" s="42"/>
      <c r="R373" s="42"/>
      <c r="S373" s="42"/>
      <c r="T373" s="70"/>
      <c r="AT373" s="24" t="s">
        <v>148</v>
      </c>
      <c r="AU373" s="24" t="s">
        <v>85</v>
      </c>
    </row>
    <row r="374" spans="2:51" s="14" customFormat="1" ht="13.5">
      <c r="B374" s="216"/>
      <c r="D374" s="194" t="s">
        <v>202</v>
      </c>
      <c r="E374" s="217" t="s">
        <v>5</v>
      </c>
      <c r="F374" s="218" t="s">
        <v>654</v>
      </c>
      <c r="H374" s="217" t="s">
        <v>5</v>
      </c>
      <c r="I374" s="219"/>
      <c r="L374" s="216"/>
      <c r="M374" s="220"/>
      <c r="N374" s="221"/>
      <c r="O374" s="221"/>
      <c r="P374" s="221"/>
      <c r="Q374" s="221"/>
      <c r="R374" s="221"/>
      <c r="S374" s="221"/>
      <c r="T374" s="222"/>
      <c r="AT374" s="217" t="s">
        <v>202</v>
      </c>
      <c r="AU374" s="217" t="s">
        <v>85</v>
      </c>
      <c r="AV374" s="14" t="s">
        <v>83</v>
      </c>
      <c r="AW374" s="14" t="s">
        <v>40</v>
      </c>
      <c r="AX374" s="14" t="s">
        <v>77</v>
      </c>
      <c r="AY374" s="217" t="s">
        <v>141</v>
      </c>
    </row>
    <row r="375" spans="2:51" s="14" customFormat="1" ht="13.5">
      <c r="B375" s="216"/>
      <c r="D375" s="194" t="s">
        <v>202</v>
      </c>
      <c r="E375" s="217" t="s">
        <v>5</v>
      </c>
      <c r="F375" s="218" t="s">
        <v>531</v>
      </c>
      <c r="H375" s="217" t="s">
        <v>5</v>
      </c>
      <c r="I375" s="219"/>
      <c r="L375" s="216"/>
      <c r="M375" s="220"/>
      <c r="N375" s="221"/>
      <c r="O375" s="221"/>
      <c r="P375" s="221"/>
      <c r="Q375" s="221"/>
      <c r="R375" s="221"/>
      <c r="S375" s="221"/>
      <c r="T375" s="222"/>
      <c r="AT375" s="217" t="s">
        <v>202</v>
      </c>
      <c r="AU375" s="217" t="s">
        <v>85</v>
      </c>
      <c r="AV375" s="14" t="s">
        <v>83</v>
      </c>
      <c r="AW375" s="14" t="s">
        <v>40</v>
      </c>
      <c r="AX375" s="14" t="s">
        <v>77</v>
      </c>
      <c r="AY375" s="217" t="s">
        <v>141</v>
      </c>
    </row>
    <row r="376" spans="2:51" s="12" customFormat="1" ht="13.5">
      <c r="B376" s="200"/>
      <c r="D376" s="194" t="s">
        <v>202</v>
      </c>
      <c r="E376" s="201" t="s">
        <v>5</v>
      </c>
      <c r="F376" s="202" t="s">
        <v>665</v>
      </c>
      <c r="H376" s="203">
        <v>1.8</v>
      </c>
      <c r="I376" s="204"/>
      <c r="L376" s="200"/>
      <c r="M376" s="205"/>
      <c r="N376" s="206"/>
      <c r="O376" s="206"/>
      <c r="P376" s="206"/>
      <c r="Q376" s="206"/>
      <c r="R376" s="206"/>
      <c r="S376" s="206"/>
      <c r="T376" s="207"/>
      <c r="AT376" s="201" t="s">
        <v>202</v>
      </c>
      <c r="AU376" s="201" t="s">
        <v>85</v>
      </c>
      <c r="AV376" s="12" t="s">
        <v>85</v>
      </c>
      <c r="AW376" s="12" t="s">
        <v>40</v>
      </c>
      <c r="AX376" s="12" t="s">
        <v>77</v>
      </c>
      <c r="AY376" s="201" t="s">
        <v>141</v>
      </c>
    </row>
    <row r="377" spans="2:51" s="14" customFormat="1" ht="13.5">
      <c r="B377" s="216"/>
      <c r="D377" s="194" t="s">
        <v>202</v>
      </c>
      <c r="E377" s="217" t="s">
        <v>5</v>
      </c>
      <c r="F377" s="218" t="s">
        <v>532</v>
      </c>
      <c r="H377" s="217" t="s">
        <v>5</v>
      </c>
      <c r="I377" s="219"/>
      <c r="L377" s="216"/>
      <c r="M377" s="220"/>
      <c r="N377" s="221"/>
      <c r="O377" s="221"/>
      <c r="P377" s="221"/>
      <c r="Q377" s="221"/>
      <c r="R377" s="221"/>
      <c r="S377" s="221"/>
      <c r="T377" s="222"/>
      <c r="AT377" s="217" t="s">
        <v>202</v>
      </c>
      <c r="AU377" s="217" t="s">
        <v>85</v>
      </c>
      <c r="AV377" s="14" t="s">
        <v>83</v>
      </c>
      <c r="AW377" s="14" t="s">
        <v>40</v>
      </c>
      <c r="AX377" s="14" t="s">
        <v>77</v>
      </c>
      <c r="AY377" s="217" t="s">
        <v>141</v>
      </c>
    </row>
    <row r="378" spans="2:51" s="12" customFormat="1" ht="13.5">
      <c r="B378" s="200"/>
      <c r="D378" s="194" t="s">
        <v>202</v>
      </c>
      <c r="E378" s="201" t="s">
        <v>5</v>
      </c>
      <c r="F378" s="202" t="s">
        <v>666</v>
      </c>
      <c r="H378" s="203">
        <v>1.62</v>
      </c>
      <c r="I378" s="204"/>
      <c r="L378" s="200"/>
      <c r="M378" s="205"/>
      <c r="N378" s="206"/>
      <c r="O378" s="206"/>
      <c r="P378" s="206"/>
      <c r="Q378" s="206"/>
      <c r="R378" s="206"/>
      <c r="S378" s="206"/>
      <c r="T378" s="207"/>
      <c r="AT378" s="201" t="s">
        <v>202</v>
      </c>
      <c r="AU378" s="201" t="s">
        <v>85</v>
      </c>
      <c r="AV378" s="12" t="s">
        <v>85</v>
      </c>
      <c r="AW378" s="12" t="s">
        <v>40</v>
      </c>
      <c r="AX378" s="12" t="s">
        <v>77</v>
      </c>
      <c r="AY378" s="201" t="s">
        <v>141</v>
      </c>
    </row>
    <row r="379" spans="2:51" s="12" customFormat="1" ht="13.5">
      <c r="B379" s="200"/>
      <c r="D379" s="194" t="s">
        <v>202</v>
      </c>
      <c r="E379" s="201" t="s">
        <v>5</v>
      </c>
      <c r="F379" s="202" t="s">
        <v>5</v>
      </c>
      <c r="H379" s="203">
        <v>0</v>
      </c>
      <c r="I379" s="204"/>
      <c r="L379" s="200"/>
      <c r="M379" s="205"/>
      <c r="N379" s="206"/>
      <c r="O379" s="206"/>
      <c r="P379" s="206"/>
      <c r="Q379" s="206"/>
      <c r="R379" s="206"/>
      <c r="S379" s="206"/>
      <c r="T379" s="207"/>
      <c r="AT379" s="201" t="s">
        <v>202</v>
      </c>
      <c r="AU379" s="201" t="s">
        <v>85</v>
      </c>
      <c r="AV379" s="12" t="s">
        <v>85</v>
      </c>
      <c r="AW379" s="12" t="s">
        <v>40</v>
      </c>
      <c r="AX379" s="12" t="s">
        <v>77</v>
      </c>
      <c r="AY379" s="201" t="s">
        <v>141</v>
      </c>
    </row>
    <row r="380" spans="2:51" s="14" customFormat="1" ht="13.5">
      <c r="B380" s="216"/>
      <c r="D380" s="194" t="s">
        <v>202</v>
      </c>
      <c r="E380" s="217" t="s">
        <v>5</v>
      </c>
      <c r="F380" s="218" t="s">
        <v>523</v>
      </c>
      <c r="H380" s="217" t="s">
        <v>5</v>
      </c>
      <c r="I380" s="219"/>
      <c r="L380" s="216"/>
      <c r="M380" s="220"/>
      <c r="N380" s="221"/>
      <c r="O380" s="221"/>
      <c r="P380" s="221"/>
      <c r="Q380" s="221"/>
      <c r="R380" s="221"/>
      <c r="S380" s="221"/>
      <c r="T380" s="222"/>
      <c r="AT380" s="217" t="s">
        <v>202</v>
      </c>
      <c r="AU380" s="217" t="s">
        <v>85</v>
      </c>
      <c r="AV380" s="14" t="s">
        <v>83</v>
      </c>
      <c r="AW380" s="14" t="s">
        <v>40</v>
      </c>
      <c r="AX380" s="14" t="s">
        <v>77</v>
      </c>
      <c r="AY380" s="217" t="s">
        <v>141</v>
      </c>
    </row>
    <row r="381" spans="2:51" s="12" customFormat="1" ht="13.5">
      <c r="B381" s="200"/>
      <c r="D381" s="194" t="s">
        <v>202</v>
      </c>
      <c r="E381" s="201" t="s">
        <v>5</v>
      </c>
      <c r="F381" s="202" t="s">
        <v>667</v>
      </c>
      <c r="H381" s="203">
        <v>2.4</v>
      </c>
      <c r="I381" s="204"/>
      <c r="L381" s="200"/>
      <c r="M381" s="205"/>
      <c r="N381" s="206"/>
      <c r="O381" s="206"/>
      <c r="P381" s="206"/>
      <c r="Q381" s="206"/>
      <c r="R381" s="206"/>
      <c r="S381" s="206"/>
      <c r="T381" s="207"/>
      <c r="AT381" s="201" t="s">
        <v>202</v>
      </c>
      <c r="AU381" s="201" t="s">
        <v>85</v>
      </c>
      <c r="AV381" s="12" t="s">
        <v>85</v>
      </c>
      <c r="AW381" s="12" t="s">
        <v>40</v>
      </c>
      <c r="AX381" s="12" t="s">
        <v>77</v>
      </c>
      <c r="AY381" s="201" t="s">
        <v>141</v>
      </c>
    </row>
    <row r="382" spans="2:51" s="12" customFormat="1" ht="13.5">
      <c r="B382" s="200"/>
      <c r="D382" s="194" t="s">
        <v>202</v>
      </c>
      <c r="E382" s="201" t="s">
        <v>5</v>
      </c>
      <c r="F382" s="202" t="s">
        <v>5</v>
      </c>
      <c r="H382" s="203">
        <v>0</v>
      </c>
      <c r="I382" s="204"/>
      <c r="L382" s="200"/>
      <c r="M382" s="205"/>
      <c r="N382" s="206"/>
      <c r="O382" s="206"/>
      <c r="P382" s="206"/>
      <c r="Q382" s="206"/>
      <c r="R382" s="206"/>
      <c r="S382" s="206"/>
      <c r="T382" s="207"/>
      <c r="AT382" s="201" t="s">
        <v>202</v>
      </c>
      <c r="AU382" s="201" t="s">
        <v>85</v>
      </c>
      <c r="AV382" s="12" t="s">
        <v>85</v>
      </c>
      <c r="AW382" s="12" t="s">
        <v>40</v>
      </c>
      <c r="AX382" s="12" t="s">
        <v>77</v>
      </c>
      <c r="AY382" s="201" t="s">
        <v>141</v>
      </c>
    </row>
    <row r="383" spans="2:51" s="14" customFormat="1" ht="13.5">
      <c r="B383" s="216"/>
      <c r="D383" s="194" t="s">
        <v>202</v>
      </c>
      <c r="E383" s="217" t="s">
        <v>5</v>
      </c>
      <c r="F383" s="218" t="s">
        <v>526</v>
      </c>
      <c r="H383" s="217" t="s">
        <v>5</v>
      </c>
      <c r="I383" s="219"/>
      <c r="L383" s="216"/>
      <c r="M383" s="220"/>
      <c r="N383" s="221"/>
      <c r="O383" s="221"/>
      <c r="P383" s="221"/>
      <c r="Q383" s="221"/>
      <c r="R383" s="221"/>
      <c r="S383" s="221"/>
      <c r="T383" s="222"/>
      <c r="AT383" s="217" t="s">
        <v>202</v>
      </c>
      <c r="AU383" s="217" t="s">
        <v>85</v>
      </c>
      <c r="AV383" s="14" t="s">
        <v>83</v>
      </c>
      <c r="AW383" s="14" t="s">
        <v>40</v>
      </c>
      <c r="AX383" s="14" t="s">
        <v>77</v>
      </c>
      <c r="AY383" s="217" t="s">
        <v>141</v>
      </c>
    </row>
    <row r="384" spans="2:51" s="12" customFormat="1" ht="13.5">
      <c r="B384" s="200"/>
      <c r="D384" s="194" t="s">
        <v>202</v>
      </c>
      <c r="E384" s="201" t="s">
        <v>5</v>
      </c>
      <c r="F384" s="202" t="s">
        <v>668</v>
      </c>
      <c r="H384" s="203">
        <v>1.68</v>
      </c>
      <c r="I384" s="204"/>
      <c r="L384" s="200"/>
      <c r="M384" s="205"/>
      <c r="N384" s="206"/>
      <c r="O384" s="206"/>
      <c r="P384" s="206"/>
      <c r="Q384" s="206"/>
      <c r="R384" s="206"/>
      <c r="S384" s="206"/>
      <c r="T384" s="207"/>
      <c r="AT384" s="201" t="s">
        <v>202</v>
      </c>
      <c r="AU384" s="201" t="s">
        <v>85</v>
      </c>
      <c r="AV384" s="12" t="s">
        <v>85</v>
      </c>
      <c r="AW384" s="12" t="s">
        <v>40</v>
      </c>
      <c r="AX384" s="12" t="s">
        <v>77</v>
      </c>
      <c r="AY384" s="201" t="s">
        <v>141</v>
      </c>
    </row>
    <row r="385" spans="2:51" s="13" customFormat="1" ht="13.5">
      <c r="B385" s="208"/>
      <c r="D385" s="194" t="s">
        <v>202</v>
      </c>
      <c r="E385" s="209" t="s">
        <v>5</v>
      </c>
      <c r="F385" s="210" t="s">
        <v>204</v>
      </c>
      <c r="H385" s="211">
        <v>7.5</v>
      </c>
      <c r="I385" s="212"/>
      <c r="L385" s="208"/>
      <c r="M385" s="213"/>
      <c r="N385" s="214"/>
      <c r="O385" s="214"/>
      <c r="P385" s="214"/>
      <c r="Q385" s="214"/>
      <c r="R385" s="214"/>
      <c r="S385" s="214"/>
      <c r="T385" s="215"/>
      <c r="AT385" s="209" t="s">
        <v>202</v>
      </c>
      <c r="AU385" s="209" t="s">
        <v>85</v>
      </c>
      <c r="AV385" s="13" t="s">
        <v>140</v>
      </c>
      <c r="AW385" s="13" t="s">
        <v>40</v>
      </c>
      <c r="AX385" s="13" t="s">
        <v>83</v>
      </c>
      <c r="AY385" s="209" t="s">
        <v>141</v>
      </c>
    </row>
    <row r="386" spans="2:63" s="11" customFormat="1" ht="29.85" customHeight="1">
      <c r="B386" s="168"/>
      <c r="D386" s="169" t="s">
        <v>76</v>
      </c>
      <c r="E386" s="179" t="s">
        <v>355</v>
      </c>
      <c r="F386" s="179" t="s">
        <v>356</v>
      </c>
      <c r="I386" s="171"/>
      <c r="J386" s="180">
        <f>BK386</f>
        <v>0</v>
      </c>
      <c r="L386" s="168"/>
      <c r="M386" s="173"/>
      <c r="N386" s="174"/>
      <c r="O386" s="174"/>
      <c r="P386" s="175">
        <f>SUM(P387:P396)</f>
        <v>0</v>
      </c>
      <c r="Q386" s="174"/>
      <c r="R386" s="175">
        <f>SUM(R387:R396)</f>
        <v>0</v>
      </c>
      <c r="S386" s="174"/>
      <c r="T386" s="176">
        <f>SUM(T387:T396)</f>
        <v>0</v>
      </c>
      <c r="AR386" s="169" t="s">
        <v>83</v>
      </c>
      <c r="AT386" s="177" t="s">
        <v>76</v>
      </c>
      <c r="AU386" s="177" t="s">
        <v>83</v>
      </c>
      <c r="AY386" s="169" t="s">
        <v>141</v>
      </c>
      <c r="BK386" s="178">
        <f>SUM(BK387:BK396)</f>
        <v>0</v>
      </c>
    </row>
    <row r="387" spans="2:65" s="1" customFormat="1" ht="25.5" customHeight="1">
      <c r="B387" s="181"/>
      <c r="C387" s="182" t="s">
        <v>357</v>
      </c>
      <c r="D387" s="182" t="s">
        <v>143</v>
      </c>
      <c r="E387" s="183" t="s">
        <v>669</v>
      </c>
      <c r="F387" s="184" t="s">
        <v>670</v>
      </c>
      <c r="G387" s="185" t="s">
        <v>222</v>
      </c>
      <c r="H387" s="186">
        <v>16.646</v>
      </c>
      <c r="I387" s="187"/>
      <c r="J387" s="188">
        <f>ROUND(I387*H387,2)</f>
        <v>0</v>
      </c>
      <c r="K387" s="184" t="s">
        <v>199</v>
      </c>
      <c r="L387" s="41"/>
      <c r="M387" s="189" t="s">
        <v>5</v>
      </c>
      <c r="N387" s="190" t="s">
        <v>48</v>
      </c>
      <c r="O387" s="42"/>
      <c r="P387" s="191">
        <f>O387*H387</f>
        <v>0</v>
      </c>
      <c r="Q387" s="191">
        <v>0</v>
      </c>
      <c r="R387" s="191">
        <f>Q387*H387</f>
        <v>0</v>
      </c>
      <c r="S387" s="191">
        <v>0</v>
      </c>
      <c r="T387" s="192">
        <f>S387*H387</f>
        <v>0</v>
      </c>
      <c r="AR387" s="24" t="s">
        <v>140</v>
      </c>
      <c r="AT387" s="24" t="s">
        <v>143</v>
      </c>
      <c r="AU387" s="24" t="s">
        <v>85</v>
      </c>
      <c r="AY387" s="24" t="s">
        <v>141</v>
      </c>
      <c r="BE387" s="193">
        <f>IF(N387="základní",J387,0)</f>
        <v>0</v>
      </c>
      <c r="BF387" s="193">
        <f>IF(N387="snížená",J387,0)</f>
        <v>0</v>
      </c>
      <c r="BG387" s="193">
        <f>IF(N387="zákl. přenesená",J387,0)</f>
        <v>0</v>
      </c>
      <c r="BH387" s="193">
        <f>IF(N387="sníž. přenesená",J387,0)</f>
        <v>0</v>
      </c>
      <c r="BI387" s="193">
        <f>IF(N387="nulová",J387,0)</f>
        <v>0</v>
      </c>
      <c r="BJ387" s="24" t="s">
        <v>83</v>
      </c>
      <c r="BK387" s="193">
        <f>ROUND(I387*H387,2)</f>
        <v>0</v>
      </c>
      <c r="BL387" s="24" t="s">
        <v>140</v>
      </c>
      <c r="BM387" s="24" t="s">
        <v>671</v>
      </c>
    </row>
    <row r="388" spans="2:47" s="1" customFormat="1" ht="27">
      <c r="B388" s="41"/>
      <c r="D388" s="194" t="s">
        <v>148</v>
      </c>
      <c r="F388" s="195" t="s">
        <v>672</v>
      </c>
      <c r="I388" s="156"/>
      <c r="L388" s="41"/>
      <c r="M388" s="196"/>
      <c r="N388" s="42"/>
      <c r="O388" s="42"/>
      <c r="P388" s="42"/>
      <c r="Q388" s="42"/>
      <c r="R388" s="42"/>
      <c r="S388" s="42"/>
      <c r="T388" s="70"/>
      <c r="AT388" s="24" t="s">
        <v>148</v>
      </c>
      <c r="AU388" s="24" t="s">
        <v>85</v>
      </c>
    </row>
    <row r="389" spans="2:65" s="1" customFormat="1" ht="25.5" customHeight="1">
      <c r="B389" s="181"/>
      <c r="C389" s="182" t="s">
        <v>362</v>
      </c>
      <c r="D389" s="182" t="s">
        <v>143</v>
      </c>
      <c r="E389" s="183" t="s">
        <v>363</v>
      </c>
      <c r="F389" s="184" t="s">
        <v>364</v>
      </c>
      <c r="G389" s="185" t="s">
        <v>222</v>
      </c>
      <c r="H389" s="186">
        <v>16.646</v>
      </c>
      <c r="I389" s="187"/>
      <c r="J389" s="188">
        <f>ROUND(I389*H389,2)</f>
        <v>0</v>
      </c>
      <c r="K389" s="184" t="s">
        <v>199</v>
      </c>
      <c r="L389" s="41"/>
      <c r="M389" s="189" t="s">
        <v>5</v>
      </c>
      <c r="N389" s="190" t="s">
        <v>48</v>
      </c>
      <c r="O389" s="42"/>
      <c r="P389" s="191">
        <f>O389*H389</f>
        <v>0</v>
      </c>
      <c r="Q389" s="191">
        <v>0</v>
      </c>
      <c r="R389" s="191">
        <f>Q389*H389</f>
        <v>0</v>
      </c>
      <c r="S389" s="191">
        <v>0</v>
      </c>
      <c r="T389" s="192">
        <f>S389*H389</f>
        <v>0</v>
      </c>
      <c r="AR389" s="24" t="s">
        <v>140</v>
      </c>
      <c r="AT389" s="24" t="s">
        <v>143</v>
      </c>
      <c r="AU389" s="24" t="s">
        <v>85</v>
      </c>
      <c r="AY389" s="24" t="s">
        <v>141</v>
      </c>
      <c r="BE389" s="193">
        <f>IF(N389="základní",J389,0)</f>
        <v>0</v>
      </c>
      <c r="BF389" s="193">
        <f>IF(N389="snížená",J389,0)</f>
        <v>0</v>
      </c>
      <c r="BG389" s="193">
        <f>IF(N389="zákl. přenesená",J389,0)</f>
        <v>0</v>
      </c>
      <c r="BH389" s="193">
        <f>IF(N389="sníž. přenesená",J389,0)</f>
        <v>0</v>
      </c>
      <c r="BI389" s="193">
        <f>IF(N389="nulová",J389,0)</f>
        <v>0</v>
      </c>
      <c r="BJ389" s="24" t="s">
        <v>83</v>
      </c>
      <c r="BK389" s="193">
        <f>ROUND(I389*H389,2)</f>
        <v>0</v>
      </c>
      <c r="BL389" s="24" t="s">
        <v>140</v>
      </c>
      <c r="BM389" s="24" t="s">
        <v>673</v>
      </c>
    </row>
    <row r="390" spans="2:47" s="1" customFormat="1" ht="13.5">
      <c r="B390" s="41"/>
      <c r="D390" s="194" t="s">
        <v>148</v>
      </c>
      <c r="F390" s="195" t="s">
        <v>366</v>
      </c>
      <c r="I390" s="156"/>
      <c r="L390" s="41"/>
      <c r="M390" s="196"/>
      <c r="N390" s="42"/>
      <c r="O390" s="42"/>
      <c r="P390" s="42"/>
      <c r="Q390" s="42"/>
      <c r="R390" s="42"/>
      <c r="S390" s="42"/>
      <c r="T390" s="70"/>
      <c r="AT390" s="24" t="s">
        <v>148</v>
      </c>
      <c r="AU390" s="24" t="s">
        <v>85</v>
      </c>
    </row>
    <row r="391" spans="2:65" s="1" customFormat="1" ht="25.5" customHeight="1">
      <c r="B391" s="181"/>
      <c r="C391" s="182" t="s">
        <v>367</v>
      </c>
      <c r="D391" s="182" t="s">
        <v>143</v>
      </c>
      <c r="E391" s="183" t="s">
        <v>368</v>
      </c>
      <c r="F391" s="184" t="s">
        <v>369</v>
      </c>
      <c r="G391" s="185" t="s">
        <v>222</v>
      </c>
      <c r="H391" s="186">
        <v>66.668</v>
      </c>
      <c r="I391" s="187"/>
      <c r="J391" s="188">
        <f>ROUND(I391*H391,2)</f>
        <v>0</v>
      </c>
      <c r="K391" s="184" t="s">
        <v>199</v>
      </c>
      <c r="L391" s="41"/>
      <c r="M391" s="189" t="s">
        <v>5</v>
      </c>
      <c r="N391" s="190" t="s">
        <v>48</v>
      </c>
      <c r="O391" s="42"/>
      <c r="P391" s="191">
        <f>O391*H391</f>
        <v>0</v>
      </c>
      <c r="Q391" s="191">
        <v>0</v>
      </c>
      <c r="R391" s="191">
        <f>Q391*H391</f>
        <v>0</v>
      </c>
      <c r="S391" s="191">
        <v>0</v>
      </c>
      <c r="T391" s="192">
        <f>S391*H391</f>
        <v>0</v>
      </c>
      <c r="AR391" s="24" t="s">
        <v>140</v>
      </c>
      <c r="AT391" s="24" t="s">
        <v>143</v>
      </c>
      <c r="AU391" s="24" t="s">
        <v>85</v>
      </c>
      <c r="AY391" s="24" t="s">
        <v>141</v>
      </c>
      <c r="BE391" s="193">
        <f>IF(N391="základní",J391,0)</f>
        <v>0</v>
      </c>
      <c r="BF391" s="193">
        <f>IF(N391="snížená",J391,0)</f>
        <v>0</v>
      </c>
      <c r="BG391" s="193">
        <f>IF(N391="zákl. přenesená",J391,0)</f>
        <v>0</v>
      </c>
      <c r="BH391" s="193">
        <f>IF(N391="sníž. přenesená",J391,0)</f>
        <v>0</v>
      </c>
      <c r="BI391" s="193">
        <f>IF(N391="nulová",J391,0)</f>
        <v>0</v>
      </c>
      <c r="BJ391" s="24" t="s">
        <v>83</v>
      </c>
      <c r="BK391" s="193">
        <f>ROUND(I391*H391,2)</f>
        <v>0</v>
      </c>
      <c r="BL391" s="24" t="s">
        <v>140</v>
      </c>
      <c r="BM391" s="24" t="s">
        <v>674</v>
      </c>
    </row>
    <row r="392" spans="2:47" s="1" customFormat="1" ht="27">
      <c r="B392" s="41"/>
      <c r="D392" s="194" t="s">
        <v>148</v>
      </c>
      <c r="F392" s="195" t="s">
        <v>371</v>
      </c>
      <c r="I392" s="156"/>
      <c r="L392" s="41"/>
      <c r="M392" s="196"/>
      <c r="N392" s="42"/>
      <c r="O392" s="42"/>
      <c r="P392" s="42"/>
      <c r="Q392" s="42"/>
      <c r="R392" s="42"/>
      <c r="S392" s="42"/>
      <c r="T392" s="70"/>
      <c r="AT392" s="24" t="s">
        <v>148</v>
      </c>
      <c r="AU392" s="24" t="s">
        <v>85</v>
      </c>
    </row>
    <row r="393" spans="2:51" s="12" customFormat="1" ht="13.5">
      <c r="B393" s="200"/>
      <c r="D393" s="194" t="s">
        <v>202</v>
      </c>
      <c r="E393" s="201" t="s">
        <v>5</v>
      </c>
      <c r="F393" s="202" t="s">
        <v>675</v>
      </c>
      <c r="H393" s="203">
        <v>66.668</v>
      </c>
      <c r="I393" s="204"/>
      <c r="L393" s="200"/>
      <c r="M393" s="205"/>
      <c r="N393" s="206"/>
      <c r="O393" s="206"/>
      <c r="P393" s="206"/>
      <c r="Q393" s="206"/>
      <c r="R393" s="206"/>
      <c r="S393" s="206"/>
      <c r="T393" s="207"/>
      <c r="AT393" s="201" t="s">
        <v>202</v>
      </c>
      <c r="AU393" s="201" t="s">
        <v>85</v>
      </c>
      <c r="AV393" s="12" t="s">
        <v>85</v>
      </c>
      <c r="AW393" s="12" t="s">
        <v>40</v>
      </c>
      <c r="AX393" s="12" t="s">
        <v>77</v>
      </c>
      <c r="AY393" s="201" t="s">
        <v>141</v>
      </c>
    </row>
    <row r="394" spans="2:51" s="13" customFormat="1" ht="13.5">
      <c r="B394" s="208"/>
      <c r="D394" s="194" t="s">
        <v>202</v>
      </c>
      <c r="E394" s="209" t="s">
        <v>5</v>
      </c>
      <c r="F394" s="210" t="s">
        <v>204</v>
      </c>
      <c r="H394" s="211">
        <v>66.668</v>
      </c>
      <c r="I394" s="212"/>
      <c r="L394" s="208"/>
      <c r="M394" s="213"/>
      <c r="N394" s="214"/>
      <c r="O394" s="214"/>
      <c r="P394" s="214"/>
      <c r="Q394" s="214"/>
      <c r="R394" s="214"/>
      <c r="S394" s="214"/>
      <c r="T394" s="215"/>
      <c r="AT394" s="209" t="s">
        <v>202</v>
      </c>
      <c r="AU394" s="209" t="s">
        <v>85</v>
      </c>
      <c r="AV394" s="13" t="s">
        <v>140</v>
      </c>
      <c r="AW394" s="13" t="s">
        <v>40</v>
      </c>
      <c r="AX394" s="13" t="s">
        <v>83</v>
      </c>
      <c r="AY394" s="209" t="s">
        <v>141</v>
      </c>
    </row>
    <row r="395" spans="2:65" s="1" customFormat="1" ht="25.5" customHeight="1">
      <c r="B395" s="181"/>
      <c r="C395" s="182" t="s">
        <v>374</v>
      </c>
      <c r="D395" s="182" t="s">
        <v>143</v>
      </c>
      <c r="E395" s="183" t="s">
        <v>375</v>
      </c>
      <c r="F395" s="184" t="s">
        <v>676</v>
      </c>
      <c r="G395" s="185" t="s">
        <v>222</v>
      </c>
      <c r="H395" s="186">
        <v>16.667</v>
      </c>
      <c r="I395" s="187"/>
      <c r="J395" s="188">
        <f>ROUND(I395*H395,2)</f>
        <v>0</v>
      </c>
      <c r="K395" s="184" t="s">
        <v>199</v>
      </c>
      <c r="L395" s="41"/>
      <c r="M395" s="189" t="s">
        <v>5</v>
      </c>
      <c r="N395" s="190" t="s">
        <v>48</v>
      </c>
      <c r="O395" s="42"/>
      <c r="P395" s="191">
        <f>O395*H395</f>
        <v>0</v>
      </c>
      <c r="Q395" s="191">
        <v>0</v>
      </c>
      <c r="R395" s="191">
        <f>Q395*H395</f>
        <v>0</v>
      </c>
      <c r="S395" s="191">
        <v>0</v>
      </c>
      <c r="T395" s="192">
        <f>S395*H395</f>
        <v>0</v>
      </c>
      <c r="AR395" s="24" t="s">
        <v>140</v>
      </c>
      <c r="AT395" s="24" t="s">
        <v>143</v>
      </c>
      <c r="AU395" s="24" t="s">
        <v>85</v>
      </c>
      <c r="AY395" s="24" t="s">
        <v>141</v>
      </c>
      <c r="BE395" s="193">
        <f>IF(N395="základní",J395,0)</f>
        <v>0</v>
      </c>
      <c r="BF395" s="193">
        <f>IF(N395="snížená",J395,0)</f>
        <v>0</v>
      </c>
      <c r="BG395" s="193">
        <f>IF(N395="zákl. přenesená",J395,0)</f>
        <v>0</v>
      </c>
      <c r="BH395" s="193">
        <f>IF(N395="sníž. přenesená",J395,0)</f>
        <v>0</v>
      </c>
      <c r="BI395" s="193">
        <f>IF(N395="nulová",J395,0)</f>
        <v>0</v>
      </c>
      <c r="BJ395" s="24" t="s">
        <v>83</v>
      </c>
      <c r="BK395" s="193">
        <f>ROUND(I395*H395,2)</f>
        <v>0</v>
      </c>
      <c r="BL395" s="24" t="s">
        <v>140</v>
      </c>
      <c r="BM395" s="24" t="s">
        <v>677</v>
      </c>
    </row>
    <row r="396" spans="2:47" s="1" customFormat="1" ht="27">
      <c r="B396" s="41"/>
      <c r="D396" s="194" t="s">
        <v>148</v>
      </c>
      <c r="F396" s="195" t="s">
        <v>378</v>
      </c>
      <c r="I396" s="156"/>
      <c r="L396" s="41"/>
      <c r="M396" s="196"/>
      <c r="N396" s="42"/>
      <c r="O396" s="42"/>
      <c r="P396" s="42"/>
      <c r="Q396" s="42"/>
      <c r="R396" s="42"/>
      <c r="S396" s="42"/>
      <c r="T396" s="70"/>
      <c r="AT396" s="24" t="s">
        <v>148</v>
      </c>
      <c r="AU396" s="24" t="s">
        <v>85</v>
      </c>
    </row>
    <row r="397" spans="2:63" s="11" customFormat="1" ht="29.85" customHeight="1">
      <c r="B397" s="168"/>
      <c r="D397" s="169" t="s">
        <v>76</v>
      </c>
      <c r="E397" s="179" t="s">
        <v>388</v>
      </c>
      <c r="F397" s="179" t="s">
        <v>389</v>
      </c>
      <c r="I397" s="171"/>
      <c r="J397" s="180">
        <f>BK397</f>
        <v>0</v>
      </c>
      <c r="L397" s="168"/>
      <c r="M397" s="173"/>
      <c r="N397" s="174"/>
      <c r="O397" s="174"/>
      <c r="P397" s="175">
        <f>SUM(P398:P399)</f>
        <v>0</v>
      </c>
      <c r="Q397" s="174"/>
      <c r="R397" s="175">
        <f>SUM(R398:R399)</f>
        <v>0</v>
      </c>
      <c r="S397" s="174"/>
      <c r="T397" s="176">
        <f>SUM(T398:T399)</f>
        <v>0</v>
      </c>
      <c r="AR397" s="169" t="s">
        <v>83</v>
      </c>
      <c r="AT397" s="177" t="s">
        <v>76</v>
      </c>
      <c r="AU397" s="177" t="s">
        <v>83</v>
      </c>
      <c r="AY397" s="169" t="s">
        <v>141</v>
      </c>
      <c r="BK397" s="178">
        <f>SUM(BK398:BK399)</f>
        <v>0</v>
      </c>
    </row>
    <row r="398" spans="2:65" s="1" customFormat="1" ht="16.5" customHeight="1">
      <c r="B398" s="181"/>
      <c r="C398" s="182" t="s">
        <v>381</v>
      </c>
      <c r="D398" s="182" t="s">
        <v>143</v>
      </c>
      <c r="E398" s="183" t="s">
        <v>678</v>
      </c>
      <c r="F398" s="184" t="s">
        <v>679</v>
      </c>
      <c r="G398" s="185" t="s">
        <v>222</v>
      </c>
      <c r="H398" s="186">
        <v>7.876</v>
      </c>
      <c r="I398" s="187"/>
      <c r="J398" s="188">
        <f>ROUND(I398*H398,2)</f>
        <v>0</v>
      </c>
      <c r="K398" s="184" t="s">
        <v>199</v>
      </c>
      <c r="L398" s="41"/>
      <c r="M398" s="189" t="s">
        <v>5</v>
      </c>
      <c r="N398" s="190" t="s">
        <v>48</v>
      </c>
      <c r="O398" s="42"/>
      <c r="P398" s="191">
        <f>O398*H398</f>
        <v>0</v>
      </c>
      <c r="Q398" s="191">
        <v>0</v>
      </c>
      <c r="R398" s="191">
        <f>Q398*H398</f>
        <v>0</v>
      </c>
      <c r="S398" s="191">
        <v>0</v>
      </c>
      <c r="T398" s="192">
        <f>S398*H398</f>
        <v>0</v>
      </c>
      <c r="AR398" s="24" t="s">
        <v>140</v>
      </c>
      <c r="AT398" s="24" t="s">
        <v>143</v>
      </c>
      <c r="AU398" s="24" t="s">
        <v>85</v>
      </c>
      <c r="AY398" s="24" t="s">
        <v>141</v>
      </c>
      <c r="BE398" s="193">
        <f>IF(N398="základní",J398,0)</f>
        <v>0</v>
      </c>
      <c r="BF398" s="193">
        <f>IF(N398="snížená",J398,0)</f>
        <v>0</v>
      </c>
      <c r="BG398" s="193">
        <f>IF(N398="zákl. přenesená",J398,0)</f>
        <v>0</v>
      </c>
      <c r="BH398" s="193">
        <f>IF(N398="sníž. přenesená",J398,0)</f>
        <v>0</v>
      </c>
      <c r="BI398" s="193">
        <f>IF(N398="nulová",J398,0)</f>
        <v>0</v>
      </c>
      <c r="BJ398" s="24" t="s">
        <v>83</v>
      </c>
      <c r="BK398" s="193">
        <f>ROUND(I398*H398,2)</f>
        <v>0</v>
      </c>
      <c r="BL398" s="24" t="s">
        <v>140</v>
      </c>
      <c r="BM398" s="24" t="s">
        <v>680</v>
      </c>
    </row>
    <row r="399" spans="2:47" s="1" customFormat="1" ht="40.5">
      <c r="B399" s="41"/>
      <c r="D399" s="194" t="s">
        <v>148</v>
      </c>
      <c r="F399" s="195" t="s">
        <v>681</v>
      </c>
      <c r="I399" s="156"/>
      <c r="L399" s="41"/>
      <c r="M399" s="196"/>
      <c r="N399" s="42"/>
      <c r="O399" s="42"/>
      <c r="P399" s="42"/>
      <c r="Q399" s="42"/>
      <c r="R399" s="42"/>
      <c r="S399" s="42"/>
      <c r="T399" s="70"/>
      <c r="AT399" s="24" t="s">
        <v>148</v>
      </c>
      <c r="AU399" s="24" t="s">
        <v>85</v>
      </c>
    </row>
    <row r="400" spans="2:63" s="11" customFormat="1" ht="37.35" customHeight="1">
      <c r="B400" s="168"/>
      <c r="D400" s="169" t="s">
        <v>76</v>
      </c>
      <c r="E400" s="170" t="s">
        <v>395</v>
      </c>
      <c r="F400" s="170" t="s">
        <v>396</v>
      </c>
      <c r="I400" s="171"/>
      <c r="J400" s="172">
        <f>BK400</f>
        <v>0</v>
      </c>
      <c r="L400" s="168"/>
      <c r="M400" s="173"/>
      <c r="N400" s="174"/>
      <c r="O400" s="174"/>
      <c r="P400" s="175">
        <f>P401+P405+P439+P478+P488+P516+P532+P551</f>
        <v>0</v>
      </c>
      <c r="Q400" s="174"/>
      <c r="R400" s="175">
        <f>R401+R405+R439+R478+R488+R516+R532+R551</f>
        <v>0.7894199800000001</v>
      </c>
      <c r="S400" s="174"/>
      <c r="T400" s="176">
        <f>T401+T405+T439+T478+T488+T516+T532+T551</f>
        <v>0.336262</v>
      </c>
      <c r="AR400" s="169" t="s">
        <v>85</v>
      </c>
      <c r="AT400" s="177" t="s">
        <v>76</v>
      </c>
      <c r="AU400" s="177" t="s">
        <v>77</v>
      </c>
      <c r="AY400" s="169" t="s">
        <v>141</v>
      </c>
      <c r="BK400" s="178">
        <f>BK401+BK405+BK439+BK478+BK488+BK516+BK532+BK551</f>
        <v>0</v>
      </c>
    </row>
    <row r="401" spans="2:63" s="11" customFormat="1" ht="19.9" customHeight="1">
      <c r="B401" s="168"/>
      <c r="D401" s="169" t="s">
        <v>76</v>
      </c>
      <c r="E401" s="179" t="s">
        <v>682</v>
      </c>
      <c r="F401" s="179" t="s">
        <v>683</v>
      </c>
      <c r="I401" s="171"/>
      <c r="J401" s="180">
        <f>BK401</f>
        <v>0</v>
      </c>
      <c r="L401" s="168"/>
      <c r="M401" s="173"/>
      <c r="N401" s="174"/>
      <c r="O401" s="174"/>
      <c r="P401" s="175">
        <f>SUM(P402:P404)</f>
        <v>0</v>
      </c>
      <c r="Q401" s="174"/>
      <c r="R401" s="175">
        <f>SUM(R402:R404)</f>
        <v>0.02993</v>
      </c>
      <c r="S401" s="174"/>
      <c r="T401" s="176">
        <f>SUM(T402:T404)</f>
        <v>0</v>
      </c>
      <c r="AR401" s="169" t="s">
        <v>85</v>
      </c>
      <c r="AT401" s="177" t="s">
        <v>76</v>
      </c>
      <c r="AU401" s="177" t="s">
        <v>83</v>
      </c>
      <c r="AY401" s="169" t="s">
        <v>141</v>
      </c>
      <c r="BK401" s="178">
        <f>SUM(BK402:BK404)</f>
        <v>0</v>
      </c>
    </row>
    <row r="402" spans="2:65" s="1" customFormat="1" ht="25.5" customHeight="1">
      <c r="B402" s="181"/>
      <c r="C402" s="182" t="s">
        <v>390</v>
      </c>
      <c r="D402" s="182" t="s">
        <v>143</v>
      </c>
      <c r="E402" s="183" t="s">
        <v>684</v>
      </c>
      <c r="F402" s="184" t="s">
        <v>685</v>
      </c>
      <c r="G402" s="185" t="s">
        <v>266</v>
      </c>
      <c r="H402" s="186">
        <v>73</v>
      </c>
      <c r="I402" s="187"/>
      <c r="J402" s="188">
        <f>ROUND(I402*H402,2)</f>
        <v>0</v>
      </c>
      <c r="K402" s="184" t="s">
        <v>199</v>
      </c>
      <c r="L402" s="41"/>
      <c r="M402" s="189" t="s">
        <v>5</v>
      </c>
      <c r="N402" s="190" t="s">
        <v>48</v>
      </c>
      <c r="O402" s="42"/>
      <c r="P402" s="191">
        <f>O402*H402</f>
        <v>0</v>
      </c>
      <c r="Q402" s="191">
        <v>0.00041</v>
      </c>
      <c r="R402" s="191">
        <f>Q402*H402</f>
        <v>0.02993</v>
      </c>
      <c r="S402" s="191">
        <v>0</v>
      </c>
      <c r="T402" s="192">
        <f>S402*H402</f>
        <v>0</v>
      </c>
      <c r="AR402" s="24" t="s">
        <v>288</v>
      </c>
      <c r="AT402" s="24" t="s">
        <v>143</v>
      </c>
      <c r="AU402" s="24" t="s">
        <v>85</v>
      </c>
      <c r="AY402" s="24" t="s">
        <v>141</v>
      </c>
      <c r="BE402" s="193">
        <f>IF(N402="základní",J402,0)</f>
        <v>0</v>
      </c>
      <c r="BF402" s="193">
        <f>IF(N402="snížená",J402,0)</f>
        <v>0</v>
      </c>
      <c r="BG402" s="193">
        <f>IF(N402="zákl. přenesená",J402,0)</f>
        <v>0</v>
      </c>
      <c r="BH402" s="193">
        <f>IF(N402="sníž. přenesená",J402,0)</f>
        <v>0</v>
      </c>
      <c r="BI402" s="193">
        <f>IF(N402="nulová",J402,0)</f>
        <v>0</v>
      </c>
      <c r="BJ402" s="24" t="s">
        <v>83</v>
      </c>
      <c r="BK402" s="193">
        <f>ROUND(I402*H402,2)</f>
        <v>0</v>
      </c>
      <c r="BL402" s="24" t="s">
        <v>288</v>
      </c>
      <c r="BM402" s="24" t="s">
        <v>686</v>
      </c>
    </row>
    <row r="403" spans="2:47" s="1" customFormat="1" ht="40.5">
      <c r="B403" s="41"/>
      <c r="D403" s="194" t="s">
        <v>148</v>
      </c>
      <c r="F403" s="195" t="s">
        <v>687</v>
      </c>
      <c r="I403" s="156"/>
      <c r="L403" s="41"/>
      <c r="M403" s="196"/>
      <c r="N403" s="42"/>
      <c r="O403" s="42"/>
      <c r="P403" s="42"/>
      <c r="Q403" s="42"/>
      <c r="R403" s="42"/>
      <c r="S403" s="42"/>
      <c r="T403" s="70"/>
      <c r="AT403" s="24" t="s">
        <v>148</v>
      </c>
      <c r="AU403" s="24" t="s">
        <v>85</v>
      </c>
    </row>
    <row r="404" spans="2:65" s="1" customFormat="1" ht="25.5" customHeight="1">
      <c r="B404" s="181"/>
      <c r="C404" s="223" t="s">
        <v>399</v>
      </c>
      <c r="D404" s="223" t="s">
        <v>299</v>
      </c>
      <c r="E404" s="224" t="s">
        <v>688</v>
      </c>
      <c r="F404" s="225" t="s">
        <v>689</v>
      </c>
      <c r="G404" s="226" t="s">
        <v>266</v>
      </c>
      <c r="H404" s="227">
        <v>73</v>
      </c>
      <c r="I404" s="228"/>
      <c r="J404" s="229">
        <f>ROUND(I404*H404,2)</f>
        <v>0</v>
      </c>
      <c r="K404" s="225" t="s">
        <v>5</v>
      </c>
      <c r="L404" s="230"/>
      <c r="M404" s="231" t="s">
        <v>5</v>
      </c>
      <c r="N404" s="232" t="s">
        <v>48</v>
      </c>
      <c r="O404" s="42"/>
      <c r="P404" s="191">
        <f>O404*H404</f>
        <v>0</v>
      </c>
      <c r="Q404" s="191">
        <v>0</v>
      </c>
      <c r="R404" s="191">
        <f>Q404*H404</f>
        <v>0</v>
      </c>
      <c r="S404" s="191">
        <v>0</v>
      </c>
      <c r="T404" s="192">
        <f>S404*H404</f>
        <v>0</v>
      </c>
      <c r="AR404" s="24" t="s">
        <v>381</v>
      </c>
      <c r="AT404" s="24" t="s">
        <v>299</v>
      </c>
      <c r="AU404" s="24" t="s">
        <v>85</v>
      </c>
      <c r="AY404" s="24" t="s">
        <v>141</v>
      </c>
      <c r="BE404" s="193">
        <f>IF(N404="základní",J404,0)</f>
        <v>0</v>
      </c>
      <c r="BF404" s="193">
        <f>IF(N404="snížená",J404,0)</f>
        <v>0</v>
      </c>
      <c r="BG404" s="193">
        <f>IF(N404="zákl. přenesená",J404,0)</f>
        <v>0</v>
      </c>
      <c r="BH404" s="193">
        <f>IF(N404="sníž. přenesená",J404,0)</f>
        <v>0</v>
      </c>
      <c r="BI404" s="193">
        <f>IF(N404="nulová",J404,0)</f>
        <v>0</v>
      </c>
      <c r="BJ404" s="24" t="s">
        <v>83</v>
      </c>
      <c r="BK404" s="193">
        <f>ROUND(I404*H404,2)</f>
        <v>0</v>
      </c>
      <c r="BL404" s="24" t="s">
        <v>288</v>
      </c>
      <c r="BM404" s="24" t="s">
        <v>690</v>
      </c>
    </row>
    <row r="405" spans="2:63" s="11" customFormat="1" ht="29.85" customHeight="1">
      <c r="B405" s="168"/>
      <c r="D405" s="169" t="s">
        <v>76</v>
      </c>
      <c r="E405" s="179" t="s">
        <v>691</v>
      </c>
      <c r="F405" s="179" t="s">
        <v>692</v>
      </c>
      <c r="I405" s="171"/>
      <c r="J405" s="180">
        <f>BK405</f>
        <v>0</v>
      </c>
      <c r="L405" s="168"/>
      <c r="M405" s="173"/>
      <c r="N405" s="174"/>
      <c r="O405" s="174"/>
      <c r="P405" s="175">
        <f>SUM(P406:P438)</f>
        <v>0</v>
      </c>
      <c r="Q405" s="174"/>
      <c r="R405" s="175">
        <f>SUM(R406:R438)</f>
        <v>0.136485</v>
      </c>
      <c r="S405" s="174"/>
      <c r="T405" s="176">
        <f>SUM(T406:T438)</f>
        <v>0</v>
      </c>
      <c r="AR405" s="169" t="s">
        <v>85</v>
      </c>
      <c r="AT405" s="177" t="s">
        <v>76</v>
      </c>
      <c r="AU405" s="177" t="s">
        <v>83</v>
      </c>
      <c r="AY405" s="169" t="s">
        <v>141</v>
      </c>
      <c r="BK405" s="178">
        <f>SUM(BK406:BK438)</f>
        <v>0</v>
      </c>
    </row>
    <row r="406" spans="2:65" s="1" customFormat="1" ht="16.5" customHeight="1">
      <c r="B406" s="181"/>
      <c r="C406" s="182" t="s">
        <v>404</v>
      </c>
      <c r="D406" s="182" t="s">
        <v>143</v>
      </c>
      <c r="E406" s="183" t="s">
        <v>693</v>
      </c>
      <c r="F406" s="184" t="s">
        <v>694</v>
      </c>
      <c r="G406" s="185" t="s">
        <v>291</v>
      </c>
      <c r="H406" s="186">
        <v>10</v>
      </c>
      <c r="I406" s="187"/>
      <c r="J406" s="188">
        <f>ROUND(I406*H406,2)</f>
        <v>0</v>
      </c>
      <c r="K406" s="184" t="s">
        <v>199</v>
      </c>
      <c r="L406" s="41"/>
      <c r="M406" s="189" t="s">
        <v>5</v>
      </c>
      <c r="N406" s="190" t="s">
        <v>48</v>
      </c>
      <c r="O406" s="42"/>
      <c r="P406" s="191">
        <f>O406*H406</f>
        <v>0</v>
      </c>
      <c r="Q406" s="191">
        <v>0.00157</v>
      </c>
      <c r="R406" s="191">
        <f>Q406*H406</f>
        <v>0.0157</v>
      </c>
      <c r="S406" s="191">
        <v>0</v>
      </c>
      <c r="T406" s="192">
        <f>S406*H406</f>
        <v>0</v>
      </c>
      <c r="AR406" s="24" t="s">
        <v>288</v>
      </c>
      <c r="AT406" s="24" t="s">
        <v>143</v>
      </c>
      <c r="AU406" s="24" t="s">
        <v>85</v>
      </c>
      <c r="AY406" s="24" t="s">
        <v>141</v>
      </c>
      <c r="BE406" s="193">
        <f>IF(N406="základní",J406,0)</f>
        <v>0</v>
      </c>
      <c r="BF406" s="193">
        <f>IF(N406="snížená",J406,0)</f>
        <v>0</v>
      </c>
      <c r="BG406" s="193">
        <f>IF(N406="zákl. přenesená",J406,0)</f>
        <v>0</v>
      </c>
      <c r="BH406" s="193">
        <f>IF(N406="sníž. přenesená",J406,0)</f>
        <v>0</v>
      </c>
      <c r="BI406" s="193">
        <f>IF(N406="nulová",J406,0)</f>
        <v>0</v>
      </c>
      <c r="BJ406" s="24" t="s">
        <v>83</v>
      </c>
      <c r="BK406" s="193">
        <f>ROUND(I406*H406,2)</f>
        <v>0</v>
      </c>
      <c r="BL406" s="24" t="s">
        <v>288</v>
      </c>
      <c r="BM406" s="24" t="s">
        <v>695</v>
      </c>
    </row>
    <row r="407" spans="2:47" s="1" customFormat="1" ht="13.5">
      <c r="B407" s="41"/>
      <c r="D407" s="194" t="s">
        <v>148</v>
      </c>
      <c r="F407" s="195" t="s">
        <v>696</v>
      </c>
      <c r="I407" s="156"/>
      <c r="L407" s="41"/>
      <c r="M407" s="196"/>
      <c r="N407" s="42"/>
      <c r="O407" s="42"/>
      <c r="P407" s="42"/>
      <c r="Q407" s="42"/>
      <c r="R407" s="42"/>
      <c r="S407" s="42"/>
      <c r="T407" s="70"/>
      <c r="AT407" s="24" t="s">
        <v>148</v>
      </c>
      <c r="AU407" s="24" t="s">
        <v>85</v>
      </c>
    </row>
    <row r="408" spans="2:51" s="12" customFormat="1" ht="13.5">
      <c r="B408" s="200"/>
      <c r="D408" s="194" t="s">
        <v>202</v>
      </c>
      <c r="E408" s="201" t="s">
        <v>5</v>
      </c>
      <c r="F408" s="202" t="s">
        <v>542</v>
      </c>
      <c r="H408" s="203">
        <v>10</v>
      </c>
      <c r="I408" s="204"/>
      <c r="L408" s="200"/>
      <c r="M408" s="205"/>
      <c r="N408" s="206"/>
      <c r="O408" s="206"/>
      <c r="P408" s="206"/>
      <c r="Q408" s="206"/>
      <c r="R408" s="206"/>
      <c r="S408" s="206"/>
      <c r="T408" s="207"/>
      <c r="AT408" s="201" t="s">
        <v>202</v>
      </c>
      <c r="AU408" s="201" t="s">
        <v>85</v>
      </c>
      <c r="AV408" s="12" t="s">
        <v>85</v>
      </c>
      <c r="AW408" s="12" t="s">
        <v>40</v>
      </c>
      <c r="AX408" s="12" t="s">
        <v>83</v>
      </c>
      <c r="AY408" s="201" t="s">
        <v>141</v>
      </c>
    </row>
    <row r="409" spans="2:65" s="1" customFormat="1" ht="16.5" customHeight="1">
      <c r="B409" s="181"/>
      <c r="C409" s="182" t="s">
        <v>409</v>
      </c>
      <c r="D409" s="182" t="s">
        <v>143</v>
      </c>
      <c r="E409" s="183" t="s">
        <v>697</v>
      </c>
      <c r="F409" s="184" t="s">
        <v>698</v>
      </c>
      <c r="G409" s="185" t="s">
        <v>291</v>
      </c>
      <c r="H409" s="186">
        <v>10</v>
      </c>
      <c r="I409" s="187"/>
      <c r="J409" s="188">
        <f>ROUND(I409*H409,2)</f>
        <v>0</v>
      </c>
      <c r="K409" s="184" t="s">
        <v>199</v>
      </c>
      <c r="L409" s="41"/>
      <c r="M409" s="189" t="s">
        <v>5</v>
      </c>
      <c r="N409" s="190" t="s">
        <v>48</v>
      </c>
      <c r="O409" s="42"/>
      <c r="P409" s="191">
        <f>O409*H409</f>
        <v>0</v>
      </c>
      <c r="Q409" s="191">
        <v>0.00226</v>
      </c>
      <c r="R409" s="191">
        <f>Q409*H409</f>
        <v>0.0226</v>
      </c>
      <c r="S409" s="191">
        <v>0</v>
      </c>
      <c r="T409" s="192">
        <f>S409*H409</f>
        <v>0</v>
      </c>
      <c r="AR409" s="24" t="s">
        <v>288</v>
      </c>
      <c r="AT409" s="24" t="s">
        <v>143</v>
      </c>
      <c r="AU409" s="24" t="s">
        <v>85</v>
      </c>
      <c r="AY409" s="24" t="s">
        <v>141</v>
      </c>
      <c r="BE409" s="193">
        <f>IF(N409="základní",J409,0)</f>
        <v>0</v>
      </c>
      <c r="BF409" s="193">
        <f>IF(N409="snížená",J409,0)</f>
        <v>0</v>
      </c>
      <c r="BG409" s="193">
        <f>IF(N409="zákl. přenesená",J409,0)</f>
        <v>0</v>
      </c>
      <c r="BH409" s="193">
        <f>IF(N409="sníž. přenesená",J409,0)</f>
        <v>0</v>
      </c>
      <c r="BI409" s="193">
        <f>IF(N409="nulová",J409,0)</f>
        <v>0</v>
      </c>
      <c r="BJ409" s="24" t="s">
        <v>83</v>
      </c>
      <c r="BK409" s="193">
        <f>ROUND(I409*H409,2)</f>
        <v>0</v>
      </c>
      <c r="BL409" s="24" t="s">
        <v>288</v>
      </c>
      <c r="BM409" s="24" t="s">
        <v>699</v>
      </c>
    </row>
    <row r="410" spans="2:47" s="1" customFormat="1" ht="13.5">
      <c r="B410" s="41"/>
      <c r="D410" s="194" t="s">
        <v>148</v>
      </c>
      <c r="F410" s="195" t="s">
        <v>700</v>
      </c>
      <c r="I410" s="156"/>
      <c r="L410" s="41"/>
      <c r="M410" s="196"/>
      <c r="N410" s="42"/>
      <c r="O410" s="42"/>
      <c r="P410" s="42"/>
      <c r="Q410" s="42"/>
      <c r="R410" s="42"/>
      <c r="S410" s="42"/>
      <c r="T410" s="70"/>
      <c r="AT410" s="24" t="s">
        <v>148</v>
      </c>
      <c r="AU410" s="24" t="s">
        <v>85</v>
      </c>
    </row>
    <row r="411" spans="2:51" s="12" customFormat="1" ht="13.5">
      <c r="B411" s="200"/>
      <c r="D411" s="194" t="s">
        <v>202</v>
      </c>
      <c r="E411" s="201" t="s">
        <v>5</v>
      </c>
      <c r="F411" s="202" t="s">
        <v>542</v>
      </c>
      <c r="H411" s="203">
        <v>10</v>
      </c>
      <c r="I411" s="204"/>
      <c r="L411" s="200"/>
      <c r="M411" s="205"/>
      <c r="N411" s="206"/>
      <c r="O411" s="206"/>
      <c r="P411" s="206"/>
      <c r="Q411" s="206"/>
      <c r="R411" s="206"/>
      <c r="S411" s="206"/>
      <c r="T411" s="207"/>
      <c r="AT411" s="201" t="s">
        <v>202</v>
      </c>
      <c r="AU411" s="201" t="s">
        <v>85</v>
      </c>
      <c r="AV411" s="12" t="s">
        <v>85</v>
      </c>
      <c r="AW411" s="12" t="s">
        <v>40</v>
      </c>
      <c r="AX411" s="12" t="s">
        <v>83</v>
      </c>
      <c r="AY411" s="201" t="s">
        <v>141</v>
      </c>
    </row>
    <row r="412" spans="2:65" s="1" customFormat="1" ht="16.5" customHeight="1">
      <c r="B412" s="181"/>
      <c r="C412" s="182" t="s">
        <v>414</v>
      </c>
      <c r="D412" s="182" t="s">
        <v>143</v>
      </c>
      <c r="E412" s="183" t="s">
        <v>701</v>
      </c>
      <c r="F412" s="184" t="s">
        <v>702</v>
      </c>
      <c r="G412" s="185" t="s">
        <v>291</v>
      </c>
      <c r="H412" s="186">
        <v>10</v>
      </c>
      <c r="I412" s="187"/>
      <c r="J412" s="188">
        <f>ROUND(I412*H412,2)</f>
        <v>0</v>
      </c>
      <c r="K412" s="184" t="s">
        <v>199</v>
      </c>
      <c r="L412" s="41"/>
      <c r="M412" s="189" t="s">
        <v>5</v>
      </c>
      <c r="N412" s="190" t="s">
        <v>48</v>
      </c>
      <c r="O412" s="42"/>
      <c r="P412" s="191">
        <f>O412*H412</f>
        <v>0</v>
      </c>
      <c r="Q412" s="191">
        <v>0</v>
      </c>
      <c r="R412" s="191">
        <f>Q412*H412</f>
        <v>0</v>
      </c>
      <c r="S412" s="191">
        <v>0</v>
      </c>
      <c r="T412" s="192">
        <f>S412*H412</f>
        <v>0</v>
      </c>
      <c r="AR412" s="24" t="s">
        <v>288</v>
      </c>
      <c r="AT412" s="24" t="s">
        <v>143</v>
      </c>
      <c r="AU412" s="24" t="s">
        <v>85</v>
      </c>
      <c r="AY412" s="24" t="s">
        <v>141</v>
      </c>
      <c r="BE412" s="193">
        <f>IF(N412="základní",J412,0)</f>
        <v>0</v>
      </c>
      <c r="BF412" s="193">
        <f>IF(N412="snížená",J412,0)</f>
        <v>0</v>
      </c>
      <c r="BG412" s="193">
        <f>IF(N412="zákl. přenesená",J412,0)</f>
        <v>0</v>
      </c>
      <c r="BH412" s="193">
        <f>IF(N412="sníž. přenesená",J412,0)</f>
        <v>0</v>
      </c>
      <c r="BI412" s="193">
        <f>IF(N412="nulová",J412,0)</f>
        <v>0</v>
      </c>
      <c r="BJ412" s="24" t="s">
        <v>83</v>
      </c>
      <c r="BK412" s="193">
        <f>ROUND(I412*H412,2)</f>
        <v>0</v>
      </c>
      <c r="BL412" s="24" t="s">
        <v>288</v>
      </c>
      <c r="BM412" s="24" t="s">
        <v>703</v>
      </c>
    </row>
    <row r="413" spans="2:47" s="1" customFormat="1" ht="13.5">
      <c r="B413" s="41"/>
      <c r="D413" s="194" t="s">
        <v>148</v>
      </c>
      <c r="F413" s="195" t="s">
        <v>704</v>
      </c>
      <c r="I413" s="156"/>
      <c r="L413" s="41"/>
      <c r="M413" s="196"/>
      <c r="N413" s="42"/>
      <c r="O413" s="42"/>
      <c r="P413" s="42"/>
      <c r="Q413" s="42"/>
      <c r="R413" s="42"/>
      <c r="S413" s="42"/>
      <c r="T413" s="70"/>
      <c r="AT413" s="24" t="s">
        <v>148</v>
      </c>
      <c r="AU413" s="24" t="s">
        <v>85</v>
      </c>
    </row>
    <row r="414" spans="2:65" s="1" customFormat="1" ht="16.5" customHeight="1">
      <c r="B414" s="181"/>
      <c r="C414" s="182" t="s">
        <v>420</v>
      </c>
      <c r="D414" s="182" t="s">
        <v>143</v>
      </c>
      <c r="E414" s="183" t="s">
        <v>705</v>
      </c>
      <c r="F414" s="184" t="s">
        <v>706</v>
      </c>
      <c r="G414" s="185" t="s">
        <v>291</v>
      </c>
      <c r="H414" s="186">
        <v>10</v>
      </c>
      <c r="I414" s="187"/>
      <c r="J414" s="188">
        <f>ROUND(I414*H414,2)</f>
        <v>0</v>
      </c>
      <c r="K414" s="184" t="s">
        <v>199</v>
      </c>
      <c r="L414" s="41"/>
      <c r="M414" s="189" t="s">
        <v>5</v>
      </c>
      <c r="N414" s="190" t="s">
        <v>48</v>
      </c>
      <c r="O414" s="42"/>
      <c r="P414" s="191">
        <f>O414*H414</f>
        <v>0</v>
      </c>
      <c r="Q414" s="191">
        <v>0</v>
      </c>
      <c r="R414" s="191">
        <f>Q414*H414</f>
        <v>0</v>
      </c>
      <c r="S414" s="191">
        <v>0</v>
      </c>
      <c r="T414" s="192">
        <f>S414*H414</f>
        <v>0</v>
      </c>
      <c r="AR414" s="24" t="s">
        <v>288</v>
      </c>
      <c r="AT414" s="24" t="s">
        <v>143</v>
      </c>
      <c r="AU414" s="24" t="s">
        <v>85</v>
      </c>
      <c r="AY414" s="24" t="s">
        <v>141</v>
      </c>
      <c r="BE414" s="193">
        <f>IF(N414="základní",J414,0)</f>
        <v>0</v>
      </c>
      <c r="BF414" s="193">
        <f>IF(N414="snížená",J414,0)</f>
        <v>0</v>
      </c>
      <c r="BG414" s="193">
        <f>IF(N414="zákl. přenesená",J414,0)</f>
        <v>0</v>
      </c>
      <c r="BH414" s="193">
        <f>IF(N414="sníž. přenesená",J414,0)</f>
        <v>0</v>
      </c>
      <c r="BI414" s="193">
        <f>IF(N414="nulová",J414,0)</f>
        <v>0</v>
      </c>
      <c r="BJ414" s="24" t="s">
        <v>83</v>
      </c>
      <c r="BK414" s="193">
        <f>ROUND(I414*H414,2)</f>
        <v>0</v>
      </c>
      <c r="BL414" s="24" t="s">
        <v>288</v>
      </c>
      <c r="BM414" s="24" t="s">
        <v>707</v>
      </c>
    </row>
    <row r="415" spans="2:47" s="1" customFormat="1" ht="13.5">
      <c r="B415" s="41"/>
      <c r="D415" s="194" t="s">
        <v>148</v>
      </c>
      <c r="F415" s="195" t="s">
        <v>708</v>
      </c>
      <c r="I415" s="156"/>
      <c r="L415" s="41"/>
      <c r="M415" s="196"/>
      <c r="N415" s="42"/>
      <c r="O415" s="42"/>
      <c r="P415" s="42"/>
      <c r="Q415" s="42"/>
      <c r="R415" s="42"/>
      <c r="S415" s="42"/>
      <c r="T415" s="70"/>
      <c r="AT415" s="24" t="s">
        <v>148</v>
      </c>
      <c r="AU415" s="24" t="s">
        <v>85</v>
      </c>
    </row>
    <row r="416" spans="2:65" s="1" customFormat="1" ht="16.5" customHeight="1">
      <c r="B416" s="181"/>
      <c r="C416" s="182" t="s">
        <v>425</v>
      </c>
      <c r="D416" s="182" t="s">
        <v>143</v>
      </c>
      <c r="E416" s="183" t="s">
        <v>709</v>
      </c>
      <c r="F416" s="184" t="s">
        <v>710</v>
      </c>
      <c r="G416" s="185" t="s">
        <v>266</v>
      </c>
      <c r="H416" s="186">
        <v>46</v>
      </c>
      <c r="I416" s="187"/>
      <c r="J416" s="188">
        <f>ROUND(I416*H416,2)</f>
        <v>0</v>
      </c>
      <c r="K416" s="184" t="s">
        <v>199</v>
      </c>
      <c r="L416" s="41"/>
      <c r="M416" s="189" t="s">
        <v>5</v>
      </c>
      <c r="N416" s="190" t="s">
        <v>48</v>
      </c>
      <c r="O416" s="42"/>
      <c r="P416" s="191">
        <f>O416*H416</f>
        <v>0</v>
      </c>
      <c r="Q416" s="191">
        <v>0.00059</v>
      </c>
      <c r="R416" s="191">
        <f>Q416*H416</f>
        <v>0.02714</v>
      </c>
      <c r="S416" s="191">
        <v>0</v>
      </c>
      <c r="T416" s="192">
        <f>S416*H416</f>
        <v>0</v>
      </c>
      <c r="AR416" s="24" t="s">
        <v>288</v>
      </c>
      <c r="AT416" s="24" t="s">
        <v>143</v>
      </c>
      <c r="AU416" s="24" t="s">
        <v>85</v>
      </c>
      <c r="AY416" s="24" t="s">
        <v>141</v>
      </c>
      <c r="BE416" s="193">
        <f>IF(N416="základní",J416,0)</f>
        <v>0</v>
      </c>
      <c r="BF416" s="193">
        <f>IF(N416="snížená",J416,0)</f>
        <v>0</v>
      </c>
      <c r="BG416" s="193">
        <f>IF(N416="zákl. přenesená",J416,0)</f>
        <v>0</v>
      </c>
      <c r="BH416" s="193">
        <f>IF(N416="sníž. přenesená",J416,0)</f>
        <v>0</v>
      </c>
      <c r="BI416" s="193">
        <f>IF(N416="nulová",J416,0)</f>
        <v>0</v>
      </c>
      <c r="BJ416" s="24" t="s">
        <v>83</v>
      </c>
      <c r="BK416" s="193">
        <f>ROUND(I416*H416,2)</f>
        <v>0</v>
      </c>
      <c r="BL416" s="24" t="s">
        <v>288</v>
      </c>
      <c r="BM416" s="24" t="s">
        <v>711</v>
      </c>
    </row>
    <row r="417" spans="2:47" s="1" customFormat="1" ht="13.5">
      <c r="B417" s="41"/>
      <c r="D417" s="194" t="s">
        <v>148</v>
      </c>
      <c r="F417" s="195" t="s">
        <v>712</v>
      </c>
      <c r="I417" s="156"/>
      <c r="L417" s="41"/>
      <c r="M417" s="196"/>
      <c r="N417" s="42"/>
      <c r="O417" s="42"/>
      <c r="P417" s="42"/>
      <c r="Q417" s="42"/>
      <c r="R417" s="42"/>
      <c r="S417" s="42"/>
      <c r="T417" s="70"/>
      <c r="AT417" s="24" t="s">
        <v>148</v>
      </c>
      <c r="AU417" s="24" t="s">
        <v>85</v>
      </c>
    </row>
    <row r="418" spans="2:51" s="12" customFormat="1" ht="13.5">
      <c r="B418" s="200"/>
      <c r="D418" s="194" t="s">
        <v>202</v>
      </c>
      <c r="E418" s="201" t="s">
        <v>5</v>
      </c>
      <c r="F418" s="202" t="s">
        <v>713</v>
      </c>
      <c r="H418" s="203">
        <v>46</v>
      </c>
      <c r="I418" s="204"/>
      <c r="L418" s="200"/>
      <c r="M418" s="205"/>
      <c r="N418" s="206"/>
      <c r="O418" s="206"/>
      <c r="P418" s="206"/>
      <c r="Q418" s="206"/>
      <c r="R418" s="206"/>
      <c r="S418" s="206"/>
      <c r="T418" s="207"/>
      <c r="AT418" s="201" t="s">
        <v>202</v>
      </c>
      <c r="AU418" s="201" t="s">
        <v>85</v>
      </c>
      <c r="AV418" s="12" t="s">
        <v>85</v>
      </c>
      <c r="AW418" s="12" t="s">
        <v>40</v>
      </c>
      <c r="AX418" s="12" t="s">
        <v>83</v>
      </c>
      <c r="AY418" s="201" t="s">
        <v>141</v>
      </c>
    </row>
    <row r="419" spans="2:65" s="1" customFormat="1" ht="16.5" customHeight="1">
      <c r="B419" s="181"/>
      <c r="C419" s="182" t="s">
        <v>430</v>
      </c>
      <c r="D419" s="182" t="s">
        <v>143</v>
      </c>
      <c r="E419" s="183" t="s">
        <v>714</v>
      </c>
      <c r="F419" s="184" t="s">
        <v>715</v>
      </c>
      <c r="G419" s="185" t="s">
        <v>266</v>
      </c>
      <c r="H419" s="186">
        <v>5</v>
      </c>
      <c r="I419" s="187"/>
      <c r="J419" s="188">
        <f>ROUND(I419*H419,2)</f>
        <v>0</v>
      </c>
      <c r="K419" s="184" t="s">
        <v>199</v>
      </c>
      <c r="L419" s="41"/>
      <c r="M419" s="189" t="s">
        <v>5</v>
      </c>
      <c r="N419" s="190" t="s">
        <v>48</v>
      </c>
      <c r="O419" s="42"/>
      <c r="P419" s="191">
        <f>O419*H419</f>
        <v>0</v>
      </c>
      <c r="Q419" s="191">
        <v>0.00121</v>
      </c>
      <c r="R419" s="191">
        <f>Q419*H419</f>
        <v>0.00605</v>
      </c>
      <c r="S419" s="191">
        <v>0</v>
      </c>
      <c r="T419" s="192">
        <f>S419*H419</f>
        <v>0</v>
      </c>
      <c r="AR419" s="24" t="s">
        <v>288</v>
      </c>
      <c r="AT419" s="24" t="s">
        <v>143</v>
      </c>
      <c r="AU419" s="24" t="s">
        <v>85</v>
      </c>
      <c r="AY419" s="24" t="s">
        <v>141</v>
      </c>
      <c r="BE419" s="193">
        <f>IF(N419="základní",J419,0)</f>
        <v>0</v>
      </c>
      <c r="BF419" s="193">
        <f>IF(N419="snížená",J419,0)</f>
        <v>0</v>
      </c>
      <c r="BG419" s="193">
        <f>IF(N419="zákl. přenesená",J419,0)</f>
        <v>0</v>
      </c>
      <c r="BH419" s="193">
        <f>IF(N419="sníž. přenesená",J419,0)</f>
        <v>0</v>
      </c>
      <c r="BI419" s="193">
        <f>IF(N419="nulová",J419,0)</f>
        <v>0</v>
      </c>
      <c r="BJ419" s="24" t="s">
        <v>83</v>
      </c>
      <c r="BK419" s="193">
        <f>ROUND(I419*H419,2)</f>
        <v>0</v>
      </c>
      <c r="BL419" s="24" t="s">
        <v>288</v>
      </c>
      <c r="BM419" s="24" t="s">
        <v>716</v>
      </c>
    </row>
    <row r="420" spans="2:47" s="1" customFormat="1" ht="13.5">
      <c r="B420" s="41"/>
      <c r="D420" s="194" t="s">
        <v>148</v>
      </c>
      <c r="F420" s="195" t="s">
        <v>717</v>
      </c>
      <c r="I420" s="156"/>
      <c r="L420" s="41"/>
      <c r="M420" s="196"/>
      <c r="N420" s="42"/>
      <c r="O420" s="42"/>
      <c r="P420" s="42"/>
      <c r="Q420" s="42"/>
      <c r="R420" s="42"/>
      <c r="S420" s="42"/>
      <c r="T420" s="70"/>
      <c r="AT420" s="24" t="s">
        <v>148</v>
      </c>
      <c r="AU420" s="24" t="s">
        <v>85</v>
      </c>
    </row>
    <row r="421" spans="2:65" s="1" customFormat="1" ht="16.5" customHeight="1">
      <c r="B421" s="181"/>
      <c r="C421" s="182" t="s">
        <v>436</v>
      </c>
      <c r="D421" s="182" t="s">
        <v>143</v>
      </c>
      <c r="E421" s="183" t="s">
        <v>718</v>
      </c>
      <c r="F421" s="184" t="s">
        <v>719</v>
      </c>
      <c r="G421" s="185" t="s">
        <v>266</v>
      </c>
      <c r="H421" s="186">
        <v>10.5</v>
      </c>
      <c r="I421" s="187"/>
      <c r="J421" s="188">
        <f>ROUND(I421*H421,2)</f>
        <v>0</v>
      </c>
      <c r="K421" s="184" t="s">
        <v>199</v>
      </c>
      <c r="L421" s="41"/>
      <c r="M421" s="189" t="s">
        <v>5</v>
      </c>
      <c r="N421" s="190" t="s">
        <v>48</v>
      </c>
      <c r="O421" s="42"/>
      <c r="P421" s="191">
        <f>O421*H421</f>
        <v>0</v>
      </c>
      <c r="Q421" s="191">
        <v>0.00035</v>
      </c>
      <c r="R421" s="191">
        <f>Q421*H421</f>
        <v>0.003675</v>
      </c>
      <c r="S421" s="191">
        <v>0</v>
      </c>
      <c r="T421" s="192">
        <f>S421*H421</f>
        <v>0</v>
      </c>
      <c r="AR421" s="24" t="s">
        <v>288</v>
      </c>
      <c r="AT421" s="24" t="s">
        <v>143</v>
      </c>
      <c r="AU421" s="24" t="s">
        <v>85</v>
      </c>
      <c r="AY421" s="24" t="s">
        <v>141</v>
      </c>
      <c r="BE421" s="193">
        <f>IF(N421="základní",J421,0)</f>
        <v>0</v>
      </c>
      <c r="BF421" s="193">
        <f>IF(N421="snížená",J421,0)</f>
        <v>0</v>
      </c>
      <c r="BG421" s="193">
        <f>IF(N421="zákl. přenesená",J421,0)</f>
        <v>0</v>
      </c>
      <c r="BH421" s="193">
        <f>IF(N421="sníž. přenesená",J421,0)</f>
        <v>0</v>
      </c>
      <c r="BI421" s="193">
        <f>IF(N421="nulová",J421,0)</f>
        <v>0</v>
      </c>
      <c r="BJ421" s="24" t="s">
        <v>83</v>
      </c>
      <c r="BK421" s="193">
        <f>ROUND(I421*H421,2)</f>
        <v>0</v>
      </c>
      <c r="BL421" s="24" t="s">
        <v>288</v>
      </c>
      <c r="BM421" s="24" t="s">
        <v>720</v>
      </c>
    </row>
    <row r="422" spans="2:47" s="1" customFormat="1" ht="13.5">
      <c r="B422" s="41"/>
      <c r="D422" s="194" t="s">
        <v>148</v>
      </c>
      <c r="F422" s="195" t="s">
        <v>721</v>
      </c>
      <c r="I422" s="156"/>
      <c r="L422" s="41"/>
      <c r="M422" s="196"/>
      <c r="N422" s="42"/>
      <c r="O422" s="42"/>
      <c r="P422" s="42"/>
      <c r="Q422" s="42"/>
      <c r="R422" s="42"/>
      <c r="S422" s="42"/>
      <c r="T422" s="70"/>
      <c r="AT422" s="24" t="s">
        <v>148</v>
      </c>
      <c r="AU422" s="24" t="s">
        <v>85</v>
      </c>
    </row>
    <row r="423" spans="2:51" s="12" customFormat="1" ht="13.5">
      <c r="B423" s="200"/>
      <c r="D423" s="194" t="s">
        <v>202</v>
      </c>
      <c r="E423" s="201" t="s">
        <v>5</v>
      </c>
      <c r="F423" s="202" t="s">
        <v>722</v>
      </c>
      <c r="H423" s="203">
        <v>10.5</v>
      </c>
      <c r="I423" s="204"/>
      <c r="L423" s="200"/>
      <c r="M423" s="205"/>
      <c r="N423" s="206"/>
      <c r="O423" s="206"/>
      <c r="P423" s="206"/>
      <c r="Q423" s="206"/>
      <c r="R423" s="206"/>
      <c r="S423" s="206"/>
      <c r="T423" s="207"/>
      <c r="AT423" s="201" t="s">
        <v>202</v>
      </c>
      <c r="AU423" s="201" t="s">
        <v>85</v>
      </c>
      <c r="AV423" s="12" t="s">
        <v>85</v>
      </c>
      <c r="AW423" s="12" t="s">
        <v>40</v>
      </c>
      <c r="AX423" s="12" t="s">
        <v>83</v>
      </c>
      <c r="AY423" s="201" t="s">
        <v>141</v>
      </c>
    </row>
    <row r="424" spans="2:65" s="1" customFormat="1" ht="16.5" customHeight="1">
      <c r="B424" s="181"/>
      <c r="C424" s="182" t="s">
        <v>443</v>
      </c>
      <c r="D424" s="182" t="s">
        <v>143</v>
      </c>
      <c r="E424" s="183" t="s">
        <v>723</v>
      </c>
      <c r="F424" s="184" t="s">
        <v>724</v>
      </c>
      <c r="G424" s="185" t="s">
        <v>266</v>
      </c>
      <c r="H424" s="186">
        <v>73</v>
      </c>
      <c r="I424" s="187"/>
      <c r="J424" s="188">
        <f>ROUND(I424*H424,2)</f>
        <v>0</v>
      </c>
      <c r="K424" s="184" t="s">
        <v>199</v>
      </c>
      <c r="L424" s="41"/>
      <c r="M424" s="189" t="s">
        <v>5</v>
      </c>
      <c r="N424" s="190" t="s">
        <v>48</v>
      </c>
      <c r="O424" s="42"/>
      <c r="P424" s="191">
        <f>O424*H424</f>
        <v>0</v>
      </c>
      <c r="Q424" s="191">
        <v>0.00084</v>
      </c>
      <c r="R424" s="191">
        <f>Q424*H424</f>
        <v>0.06132</v>
      </c>
      <c r="S424" s="191">
        <v>0</v>
      </c>
      <c r="T424" s="192">
        <f>S424*H424</f>
        <v>0</v>
      </c>
      <c r="AR424" s="24" t="s">
        <v>288</v>
      </c>
      <c r="AT424" s="24" t="s">
        <v>143</v>
      </c>
      <c r="AU424" s="24" t="s">
        <v>85</v>
      </c>
      <c r="AY424" s="24" t="s">
        <v>141</v>
      </c>
      <c r="BE424" s="193">
        <f>IF(N424="základní",J424,0)</f>
        <v>0</v>
      </c>
      <c r="BF424" s="193">
        <f>IF(N424="snížená",J424,0)</f>
        <v>0</v>
      </c>
      <c r="BG424" s="193">
        <f>IF(N424="zákl. přenesená",J424,0)</f>
        <v>0</v>
      </c>
      <c r="BH424" s="193">
        <f>IF(N424="sníž. přenesená",J424,0)</f>
        <v>0</v>
      </c>
      <c r="BI424" s="193">
        <f>IF(N424="nulová",J424,0)</f>
        <v>0</v>
      </c>
      <c r="BJ424" s="24" t="s">
        <v>83</v>
      </c>
      <c r="BK424" s="193">
        <f>ROUND(I424*H424,2)</f>
        <v>0</v>
      </c>
      <c r="BL424" s="24" t="s">
        <v>288</v>
      </c>
      <c r="BM424" s="24" t="s">
        <v>725</v>
      </c>
    </row>
    <row r="425" spans="2:47" s="1" customFormat="1" ht="13.5">
      <c r="B425" s="41"/>
      <c r="D425" s="194" t="s">
        <v>148</v>
      </c>
      <c r="F425" s="195" t="s">
        <v>726</v>
      </c>
      <c r="I425" s="156"/>
      <c r="L425" s="41"/>
      <c r="M425" s="196"/>
      <c r="N425" s="42"/>
      <c r="O425" s="42"/>
      <c r="P425" s="42"/>
      <c r="Q425" s="42"/>
      <c r="R425" s="42"/>
      <c r="S425" s="42"/>
      <c r="T425" s="70"/>
      <c r="AT425" s="24" t="s">
        <v>148</v>
      </c>
      <c r="AU425" s="24" t="s">
        <v>85</v>
      </c>
    </row>
    <row r="426" spans="2:51" s="12" customFormat="1" ht="13.5">
      <c r="B426" s="200"/>
      <c r="D426" s="194" t="s">
        <v>202</v>
      </c>
      <c r="E426" s="201" t="s">
        <v>5</v>
      </c>
      <c r="F426" s="202" t="s">
        <v>727</v>
      </c>
      <c r="H426" s="203">
        <v>73</v>
      </c>
      <c r="I426" s="204"/>
      <c r="L426" s="200"/>
      <c r="M426" s="205"/>
      <c r="N426" s="206"/>
      <c r="O426" s="206"/>
      <c r="P426" s="206"/>
      <c r="Q426" s="206"/>
      <c r="R426" s="206"/>
      <c r="S426" s="206"/>
      <c r="T426" s="207"/>
      <c r="AT426" s="201" t="s">
        <v>202</v>
      </c>
      <c r="AU426" s="201" t="s">
        <v>85</v>
      </c>
      <c r="AV426" s="12" t="s">
        <v>85</v>
      </c>
      <c r="AW426" s="12" t="s">
        <v>40</v>
      </c>
      <c r="AX426" s="12" t="s">
        <v>83</v>
      </c>
      <c r="AY426" s="201" t="s">
        <v>141</v>
      </c>
    </row>
    <row r="427" spans="2:65" s="1" customFormat="1" ht="16.5" customHeight="1">
      <c r="B427" s="181"/>
      <c r="C427" s="182" t="s">
        <v>450</v>
      </c>
      <c r="D427" s="182" t="s">
        <v>143</v>
      </c>
      <c r="E427" s="183" t="s">
        <v>728</v>
      </c>
      <c r="F427" s="184" t="s">
        <v>729</v>
      </c>
      <c r="G427" s="185" t="s">
        <v>291</v>
      </c>
      <c r="H427" s="186">
        <v>5</v>
      </c>
      <c r="I427" s="187"/>
      <c r="J427" s="188">
        <f>ROUND(I427*H427,2)</f>
        <v>0</v>
      </c>
      <c r="K427" s="184" t="s">
        <v>199</v>
      </c>
      <c r="L427" s="41"/>
      <c r="M427" s="189" t="s">
        <v>5</v>
      </c>
      <c r="N427" s="190" t="s">
        <v>48</v>
      </c>
      <c r="O427" s="42"/>
      <c r="P427" s="191">
        <f>O427*H427</f>
        <v>0</v>
      </c>
      <c r="Q427" s="191">
        <v>0</v>
      </c>
      <c r="R427" s="191">
        <f>Q427*H427</f>
        <v>0</v>
      </c>
      <c r="S427" s="191">
        <v>0</v>
      </c>
      <c r="T427" s="192">
        <f>S427*H427</f>
        <v>0</v>
      </c>
      <c r="AR427" s="24" t="s">
        <v>288</v>
      </c>
      <c r="AT427" s="24" t="s">
        <v>143</v>
      </c>
      <c r="AU427" s="24" t="s">
        <v>85</v>
      </c>
      <c r="AY427" s="24" t="s">
        <v>141</v>
      </c>
      <c r="BE427" s="193">
        <f>IF(N427="základní",J427,0)</f>
        <v>0</v>
      </c>
      <c r="BF427" s="193">
        <f>IF(N427="snížená",J427,0)</f>
        <v>0</v>
      </c>
      <c r="BG427" s="193">
        <f>IF(N427="zákl. přenesená",J427,0)</f>
        <v>0</v>
      </c>
      <c r="BH427" s="193">
        <f>IF(N427="sníž. přenesená",J427,0)</f>
        <v>0</v>
      </c>
      <c r="BI427" s="193">
        <f>IF(N427="nulová",J427,0)</f>
        <v>0</v>
      </c>
      <c r="BJ427" s="24" t="s">
        <v>83</v>
      </c>
      <c r="BK427" s="193">
        <f>ROUND(I427*H427,2)</f>
        <v>0</v>
      </c>
      <c r="BL427" s="24" t="s">
        <v>288</v>
      </c>
      <c r="BM427" s="24" t="s">
        <v>730</v>
      </c>
    </row>
    <row r="428" spans="2:47" s="1" customFormat="1" ht="13.5">
      <c r="B428" s="41"/>
      <c r="D428" s="194" t="s">
        <v>148</v>
      </c>
      <c r="F428" s="195" t="s">
        <v>731</v>
      </c>
      <c r="I428" s="156"/>
      <c r="L428" s="41"/>
      <c r="M428" s="196"/>
      <c r="N428" s="42"/>
      <c r="O428" s="42"/>
      <c r="P428" s="42"/>
      <c r="Q428" s="42"/>
      <c r="R428" s="42"/>
      <c r="S428" s="42"/>
      <c r="T428" s="70"/>
      <c r="AT428" s="24" t="s">
        <v>148</v>
      </c>
      <c r="AU428" s="24" t="s">
        <v>85</v>
      </c>
    </row>
    <row r="429" spans="2:65" s="1" customFormat="1" ht="16.5" customHeight="1">
      <c r="B429" s="181"/>
      <c r="C429" s="182" t="s">
        <v>456</v>
      </c>
      <c r="D429" s="182" t="s">
        <v>143</v>
      </c>
      <c r="E429" s="183" t="s">
        <v>732</v>
      </c>
      <c r="F429" s="184" t="s">
        <v>733</v>
      </c>
      <c r="G429" s="185" t="s">
        <v>266</v>
      </c>
      <c r="H429" s="186">
        <v>134.5</v>
      </c>
      <c r="I429" s="187"/>
      <c r="J429" s="188">
        <f>ROUND(I429*H429,2)</f>
        <v>0</v>
      </c>
      <c r="K429" s="184" t="s">
        <v>199</v>
      </c>
      <c r="L429" s="41"/>
      <c r="M429" s="189" t="s">
        <v>5</v>
      </c>
      <c r="N429" s="190" t="s">
        <v>48</v>
      </c>
      <c r="O429" s="42"/>
      <c r="P429" s="191">
        <f>O429*H429</f>
        <v>0</v>
      </c>
      <c r="Q429" s="191">
        <v>0</v>
      </c>
      <c r="R429" s="191">
        <f>Q429*H429</f>
        <v>0</v>
      </c>
      <c r="S429" s="191">
        <v>0</v>
      </c>
      <c r="T429" s="192">
        <f>S429*H429</f>
        <v>0</v>
      </c>
      <c r="AR429" s="24" t="s">
        <v>288</v>
      </c>
      <c r="AT429" s="24" t="s">
        <v>143</v>
      </c>
      <c r="AU429" s="24" t="s">
        <v>85</v>
      </c>
      <c r="AY429" s="24" t="s">
        <v>141</v>
      </c>
      <c r="BE429" s="193">
        <f>IF(N429="základní",J429,0)</f>
        <v>0</v>
      </c>
      <c r="BF429" s="193">
        <f>IF(N429="snížená",J429,0)</f>
        <v>0</v>
      </c>
      <c r="BG429" s="193">
        <f>IF(N429="zákl. přenesená",J429,0)</f>
        <v>0</v>
      </c>
      <c r="BH429" s="193">
        <f>IF(N429="sníž. přenesená",J429,0)</f>
        <v>0</v>
      </c>
      <c r="BI429" s="193">
        <f>IF(N429="nulová",J429,0)</f>
        <v>0</v>
      </c>
      <c r="BJ429" s="24" t="s">
        <v>83</v>
      </c>
      <c r="BK429" s="193">
        <f>ROUND(I429*H429,2)</f>
        <v>0</v>
      </c>
      <c r="BL429" s="24" t="s">
        <v>288</v>
      </c>
      <c r="BM429" s="24" t="s">
        <v>734</v>
      </c>
    </row>
    <row r="430" spans="2:47" s="1" customFormat="1" ht="13.5">
      <c r="B430" s="41"/>
      <c r="D430" s="194" t="s">
        <v>148</v>
      </c>
      <c r="F430" s="195" t="s">
        <v>735</v>
      </c>
      <c r="I430" s="156"/>
      <c r="L430" s="41"/>
      <c r="M430" s="196"/>
      <c r="N430" s="42"/>
      <c r="O430" s="42"/>
      <c r="P430" s="42"/>
      <c r="Q430" s="42"/>
      <c r="R430" s="42"/>
      <c r="S430" s="42"/>
      <c r="T430" s="70"/>
      <c r="AT430" s="24" t="s">
        <v>148</v>
      </c>
      <c r="AU430" s="24" t="s">
        <v>85</v>
      </c>
    </row>
    <row r="431" spans="2:51" s="12" customFormat="1" ht="13.5">
      <c r="B431" s="200"/>
      <c r="D431" s="194" t="s">
        <v>202</v>
      </c>
      <c r="E431" s="201" t="s">
        <v>5</v>
      </c>
      <c r="F431" s="202" t="s">
        <v>736</v>
      </c>
      <c r="H431" s="203">
        <v>134.5</v>
      </c>
      <c r="I431" s="204"/>
      <c r="L431" s="200"/>
      <c r="M431" s="205"/>
      <c r="N431" s="206"/>
      <c r="O431" s="206"/>
      <c r="P431" s="206"/>
      <c r="Q431" s="206"/>
      <c r="R431" s="206"/>
      <c r="S431" s="206"/>
      <c r="T431" s="207"/>
      <c r="AT431" s="201" t="s">
        <v>202</v>
      </c>
      <c r="AU431" s="201" t="s">
        <v>85</v>
      </c>
      <c r="AV431" s="12" t="s">
        <v>85</v>
      </c>
      <c r="AW431" s="12" t="s">
        <v>40</v>
      </c>
      <c r="AX431" s="12" t="s">
        <v>83</v>
      </c>
      <c r="AY431" s="201" t="s">
        <v>141</v>
      </c>
    </row>
    <row r="432" spans="2:65" s="1" customFormat="1" ht="16.5" customHeight="1">
      <c r="B432" s="181"/>
      <c r="C432" s="182" t="s">
        <v>461</v>
      </c>
      <c r="D432" s="182" t="s">
        <v>143</v>
      </c>
      <c r="E432" s="183" t="s">
        <v>737</v>
      </c>
      <c r="F432" s="184" t="s">
        <v>738</v>
      </c>
      <c r="G432" s="185" t="s">
        <v>291</v>
      </c>
      <c r="H432" s="186">
        <v>33</v>
      </c>
      <c r="I432" s="187"/>
      <c r="J432" s="188">
        <f>ROUND(I432*H432,2)</f>
        <v>0</v>
      </c>
      <c r="K432" s="184" t="s">
        <v>5</v>
      </c>
      <c r="L432" s="41"/>
      <c r="M432" s="189" t="s">
        <v>5</v>
      </c>
      <c r="N432" s="190" t="s">
        <v>48</v>
      </c>
      <c r="O432" s="42"/>
      <c r="P432" s="191">
        <f>O432*H432</f>
        <v>0</v>
      </c>
      <c r="Q432" s="191">
        <v>0</v>
      </c>
      <c r="R432" s="191">
        <f>Q432*H432</f>
        <v>0</v>
      </c>
      <c r="S432" s="191">
        <v>0</v>
      </c>
      <c r="T432" s="192">
        <f>S432*H432</f>
        <v>0</v>
      </c>
      <c r="AR432" s="24" t="s">
        <v>288</v>
      </c>
      <c r="AT432" s="24" t="s">
        <v>143</v>
      </c>
      <c r="AU432" s="24" t="s">
        <v>85</v>
      </c>
      <c r="AY432" s="24" t="s">
        <v>141</v>
      </c>
      <c r="BE432" s="193">
        <f>IF(N432="základní",J432,0)</f>
        <v>0</v>
      </c>
      <c r="BF432" s="193">
        <f>IF(N432="snížená",J432,0)</f>
        <v>0</v>
      </c>
      <c r="BG432" s="193">
        <f>IF(N432="zákl. přenesená",J432,0)</f>
        <v>0</v>
      </c>
      <c r="BH432" s="193">
        <f>IF(N432="sníž. přenesená",J432,0)</f>
        <v>0</v>
      </c>
      <c r="BI432" s="193">
        <f>IF(N432="nulová",J432,0)</f>
        <v>0</v>
      </c>
      <c r="BJ432" s="24" t="s">
        <v>83</v>
      </c>
      <c r="BK432" s="193">
        <f>ROUND(I432*H432,2)</f>
        <v>0</v>
      </c>
      <c r="BL432" s="24" t="s">
        <v>288</v>
      </c>
      <c r="BM432" s="24" t="s">
        <v>739</v>
      </c>
    </row>
    <row r="433" spans="2:47" s="1" customFormat="1" ht="40.5">
      <c r="B433" s="41"/>
      <c r="D433" s="194" t="s">
        <v>148</v>
      </c>
      <c r="F433" s="195" t="s">
        <v>740</v>
      </c>
      <c r="I433" s="156"/>
      <c r="L433" s="41"/>
      <c r="M433" s="196"/>
      <c r="N433" s="42"/>
      <c r="O433" s="42"/>
      <c r="P433" s="42"/>
      <c r="Q433" s="42"/>
      <c r="R433" s="42"/>
      <c r="S433" s="42"/>
      <c r="T433" s="70"/>
      <c r="AT433" s="24" t="s">
        <v>148</v>
      </c>
      <c r="AU433" s="24" t="s">
        <v>85</v>
      </c>
    </row>
    <row r="434" spans="2:51" s="12" customFormat="1" ht="13.5">
      <c r="B434" s="200"/>
      <c r="D434" s="194" t="s">
        <v>202</v>
      </c>
      <c r="E434" s="201" t="s">
        <v>5</v>
      </c>
      <c r="F434" s="202" t="s">
        <v>741</v>
      </c>
      <c r="H434" s="203">
        <v>33</v>
      </c>
      <c r="I434" s="204"/>
      <c r="L434" s="200"/>
      <c r="M434" s="205"/>
      <c r="N434" s="206"/>
      <c r="O434" s="206"/>
      <c r="P434" s="206"/>
      <c r="Q434" s="206"/>
      <c r="R434" s="206"/>
      <c r="S434" s="206"/>
      <c r="T434" s="207"/>
      <c r="AT434" s="201" t="s">
        <v>202</v>
      </c>
      <c r="AU434" s="201" t="s">
        <v>85</v>
      </c>
      <c r="AV434" s="12" t="s">
        <v>85</v>
      </c>
      <c r="AW434" s="12" t="s">
        <v>40</v>
      </c>
      <c r="AX434" s="12" t="s">
        <v>83</v>
      </c>
      <c r="AY434" s="201" t="s">
        <v>141</v>
      </c>
    </row>
    <row r="435" spans="2:65" s="1" customFormat="1" ht="16.5" customHeight="1">
      <c r="B435" s="181"/>
      <c r="C435" s="182" t="s">
        <v>467</v>
      </c>
      <c r="D435" s="182" t="s">
        <v>143</v>
      </c>
      <c r="E435" s="183" t="s">
        <v>742</v>
      </c>
      <c r="F435" s="184" t="s">
        <v>743</v>
      </c>
      <c r="G435" s="185" t="s">
        <v>222</v>
      </c>
      <c r="H435" s="186">
        <v>0.136</v>
      </c>
      <c r="I435" s="187"/>
      <c r="J435" s="188">
        <f>ROUND(I435*H435,2)</f>
        <v>0</v>
      </c>
      <c r="K435" s="184" t="s">
        <v>199</v>
      </c>
      <c r="L435" s="41"/>
      <c r="M435" s="189" t="s">
        <v>5</v>
      </c>
      <c r="N435" s="190" t="s">
        <v>48</v>
      </c>
      <c r="O435" s="42"/>
      <c r="P435" s="191">
        <f>O435*H435</f>
        <v>0</v>
      </c>
      <c r="Q435" s="191">
        <v>0</v>
      </c>
      <c r="R435" s="191">
        <f>Q435*H435</f>
        <v>0</v>
      </c>
      <c r="S435" s="191">
        <v>0</v>
      </c>
      <c r="T435" s="192">
        <f>S435*H435</f>
        <v>0</v>
      </c>
      <c r="AR435" s="24" t="s">
        <v>288</v>
      </c>
      <c r="AT435" s="24" t="s">
        <v>143</v>
      </c>
      <c r="AU435" s="24" t="s">
        <v>85</v>
      </c>
      <c r="AY435" s="24" t="s">
        <v>141</v>
      </c>
      <c r="BE435" s="193">
        <f>IF(N435="základní",J435,0)</f>
        <v>0</v>
      </c>
      <c r="BF435" s="193">
        <f>IF(N435="snížená",J435,0)</f>
        <v>0</v>
      </c>
      <c r="BG435" s="193">
        <f>IF(N435="zákl. přenesená",J435,0)</f>
        <v>0</v>
      </c>
      <c r="BH435" s="193">
        <f>IF(N435="sníž. přenesená",J435,0)</f>
        <v>0</v>
      </c>
      <c r="BI435" s="193">
        <f>IF(N435="nulová",J435,0)</f>
        <v>0</v>
      </c>
      <c r="BJ435" s="24" t="s">
        <v>83</v>
      </c>
      <c r="BK435" s="193">
        <f>ROUND(I435*H435,2)</f>
        <v>0</v>
      </c>
      <c r="BL435" s="24" t="s">
        <v>288</v>
      </c>
      <c r="BM435" s="24" t="s">
        <v>744</v>
      </c>
    </row>
    <row r="436" spans="2:47" s="1" customFormat="1" ht="27">
      <c r="B436" s="41"/>
      <c r="D436" s="194" t="s">
        <v>148</v>
      </c>
      <c r="F436" s="195" t="s">
        <v>745</v>
      </c>
      <c r="I436" s="156"/>
      <c r="L436" s="41"/>
      <c r="M436" s="196"/>
      <c r="N436" s="42"/>
      <c r="O436" s="42"/>
      <c r="P436" s="42"/>
      <c r="Q436" s="42"/>
      <c r="R436" s="42"/>
      <c r="S436" s="42"/>
      <c r="T436" s="70"/>
      <c r="AT436" s="24" t="s">
        <v>148</v>
      </c>
      <c r="AU436" s="24" t="s">
        <v>85</v>
      </c>
    </row>
    <row r="437" spans="2:65" s="1" customFormat="1" ht="16.5" customHeight="1">
      <c r="B437" s="181"/>
      <c r="C437" s="182" t="s">
        <v>472</v>
      </c>
      <c r="D437" s="182" t="s">
        <v>143</v>
      </c>
      <c r="E437" s="183" t="s">
        <v>746</v>
      </c>
      <c r="F437" s="184" t="s">
        <v>747</v>
      </c>
      <c r="G437" s="185" t="s">
        <v>222</v>
      </c>
      <c r="H437" s="186">
        <v>0.136</v>
      </c>
      <c r="I437" s="187"/>
      <c r="J437" s="188">
        <f>ROUND(I437*H437,2)</f>
        <v>0</v>
      </c>
      <c r="K437" s="184" t="s">
        <v>199</v>
      </c>
      <c r="L437" s="41"/>
      <c r="M437" s="189" t="s">
        <v>5</v>
      </c>
      <c r="N437" s="190" t="s">
        <v>48</v>
      </c>
      <c r="O437" s="42"/>
      <c r="P437" s="191">
        <f>O437*H437</f>
        <v>0</v>
      </c>
      <c r="Q437" s="191">
        <v>0</v>
      </c>
      <c r="R437" s="191">
        <f>Q437*H437</f>
        <v>0</v>
      </c>
      <c r="S437" s="191">
        <v>0</v>
      </c>
      <c r="T437" s="192">
        <f>S437*H437</f>
        <v>0</v>
      </c>
      <c r="AR437" s="24" t="s">
        <v>288</v>
      </c>
      <c r="AT437" s="24" t="s">
        <v>143</v>
      </c>
      <c r="AU437" s="24" t="s">
        <v>85</v>
      </c>
      <c r="AY437" s="24" t="s">
        <v>141</v>
      </c>
      <c r="BE437" s="193">
        <f>IF(N437="základní",J437,0)</f>
        <v>0</v>
      </c>
      <c r="BF437" s="193">
        <f>IF(N437="snížená",J437,0)</f>
        <v>0</v>
      </c>
      <c r="BG437" s="193">
        <f>IF(N437="zákl. přenesená",J437,0)</f>
        <v>0</v>
      </c>
      <c r="BH437" s="193">
        <f>IF(N437="sníž. přenesená",J437,0)</f>
        <v>0</v>
      </c>
      <c r="BI437" s="193">
        <f>IF(N437="nulová",J437,0)</f>
        <v>0</v>
      </c>
      <c r="BJ437" s="24" t="s">
        <v>83</v>
      </c>
      <c r="BK437" s="193">
        <f>ROUND(I437*H437,2)</f>
        <v>0</v>
      </c>
      <c r="BL437" s="24" t="s">
        <v>288</v>
      </c>
      <c r="BM437" s="24" t="s">
        <v>748</v>
      </c>
    </row>
    <row r="438" spans="2:47" s="1" customFormat="1" ht="27">
      <c r="B438" s="41"/>
      <c r="D438" s="194" t="s">
        <v>148</v>
      </c>
      <c r="F438" s="195" t="s">
        <v>749</v>
      </c>
      <c r="I438" s="156"/>
      <c r="L438" s="41"/>
      <c r="M438" s="196"/>
      <c r="N438" s="42"/>
      <c r="O438" s="42"/>
      <c r="P438" s="42"/>
      <c r="Q438" s="42"/>
      <c r="R438" s="42"/>
      <c r="S438" s="42"/>
      <c r="T438" s="70"/>
      <c r="AT438" s="24" t="s">
        <v>148</v>
      </c>
      <c r="AU438" s="24" t="s">
        <v>85</v>
      </c>
    </row>
    <row r="439" spans="2:63" s="11" customFormat="1" ht="29.85" customHeight="1">
      <c r="B439" s="168"/>
      <c r="D439" s="169" t="s">
        <v>76</v>
      </c>
      <c r="E439" s="179" t="s">
        <v>750</v>
      </c>
      <c r="F439" s="179" t="s">
        <v>751</v>
      </c>
      <c r="I439" s="171"/>
      <c r="J439" s="180">
        <f>BK439</f>
        <v>0</v>
      </c>
      <c r="L439" s="168"/>
      <c r="M439" s="173"/>
      <c r="N439" s="174"/>
      <c r="O439" s="174"/>
      <c r="P439" s="175">
        <f>SUM(P440:P477)</f>
        <v>0</v>
      </c>
      <c r="Q439" s="174"/>
      <c r="R439" s="175">
        <f>SUM(R440:R477)</f>
        <v>0.08231999999999999</v>
      </c>
      <c r="S439" s="174"/>
      <c r="T439" s="176">
        <f>SUM(T440:T477)</f>
        <v>0.10510000000000001</v>
      </c>
      <c r="AR439" s="169" t="s">
        <v>85</v>
      </c>
      <c r="AT439" s="177" t="s">
        <v>76</v>
      </c>
      <c r="AU439" s="177" t="s">
        <v>83</v>
      </c>
      <c r="AY439" s="169" t="s">
        <v>141</v>
      </c>
      <c r="BK439" s="178">
        <f>SUM(BK440:BK477)</f>
        <v>0</v>
      </c>
    </row>
    <row r="440" spans="2:65" s="1" customFormat="1" ht="16.5" customHeight="1">
      <c r="B440" s="181"/>
      <c r="C440" s="182" t="s">
        <v>477</v>
      </c>
      <c r="D440" s="182" t="s">
        <v>143</v>
      </c>
      <c r="E440" s="183" t="s">
        <v>752</v>
      </c>
      <c r="F440" s="184" t="s">
        <v>753</v>
      </c>
      <c r="G440" s="185" t="s">
        <v>754</v>
      </c>
      <c r="H440" s="186">
        <v>5</v>
      </c>
      <c r="I440" s="187"/>
      <c r="J440" s="188">
        <f>ROUND(I440*H440,2)</f>
        <v>0</v>
      </c>
      <c r="K440" s="184" t="s">
        <v>199</v>
      </c>
      <c r="L440" s="41"/>
      <c r="M440" s="189" t="s">
        <v>5</v>
      </c>
      <c r="N440" s="190" t="s">
        <v>48</v>
      </c>
      <c r="O440" s="42"/>
      <c r="P440" s="191">
        <f>O440*H440</f>
        <v>0</v>
      </c>
      <c r="Q440" s="191">
        <v>0</v>
      </c>
      <c r="R440" s="191">
        <f>Q440*H440</f>
        <v>0</v>
      </c>
      <c r="S440" s="191">
        <v>0.01946</v>
      </c>
      <c r="T440" s="192">
        <f>S440*H440</f>
        <v>0.09730000000000001</v>
      </c>
      <c r="AR440" s="24" t="s">
        <v>288</v>
      </c>
      <c r="AT440" s="24" t="s">
        <v>143</v>
      </c>
      <c r="AU440" s="24" t="s">
        <v>85</v>
      </c>
      <c r="AY440" s="24" t="s">
        <v>141</v>
      </c>
      <c r="BE440" s="193">
        <f>IF(N440="základní",J440,0)</f>
        <v>0</v>
      </c>
      <c r="BF440" s="193">
        <f>IF(N440="snížená",J440,0)</f>
        <v>0</v>
      </c>
      <c r="BG440" s="193">
        <f>IF(N440="zákl. přenesená",J440,0)</f>
        <v>0</v>
      </c>
      <c r="BH440" s="193">
        <f>IF(N440="sníž. přenesená",J440,0)</f>
        <v>0</v>
      </c>
      <c r="BI440" s="193">
        <f>IF(N440="nulová",J440,0)</f>
        <v>0</v>
      </c>
      <c r="BJ440" s="24" t="s">
        <v>83</v>
      </c>
      <c r="BK440" s="193">
        <f>ROUND(I440*H440,2)</f>
        <v>0</v>
      </c>
      <c r="BL440" s="24" t="s">
        <v>288</v>
      </c>
      <c r="BM440" s="24" t="s">
        <v>755</v>
      </c>
    </row>
    <row r="441" spans="2:47" s="1" customFormat="1" ht="13.5">
      <c r="B441" s="41"/>
      <c r="D441" s="194" t="s">
        <v>148</v>
      </c>
      <c r="F441" s="195" t="s">
        <v>756</v>
      </c>
      <c r="I441" s="156"/>
      <c r="L441" s="41"/>
      <c r="M441" s="196"/>
      <c r="N441" s="42"/>
      <c r="O441" s="42"/>
      <c r="P441" s="42"/>
      <c r="Q441" s="42"/>
      <c r="R441" s="42"/>
      <c r="S441" s="42"/>
      <c r="T441" s="70"/>
      <c r="AT441" s="24" t="s">
        <v>148</v>
      </c>
      <c r="AU441" s="24" t="s">
        <v>85</v>
      </c>
    </row>
    <row r="442" spans="2:51" s="14" customFormat="1" ht="13.5">
      <c r="B442" s="216"/>
      <c r="D442" s="194" t="s">
        <v>202</v>
      </c>
      <c r="E442" s="217" t="s">
        <v>5</v>
      </c>
      <c r="F442" s="218" t="s">
        <v>535</v>
      </c>
      <c r="H442" s="217" t="s">
        <v>5</v>
      </c>
      <c r="I442" s="219"/>
      <c r="L442" s="216"/>
      <c r="M442" s="220"/>
      <c r="N442" s="221"/>
      <c r="O442" s="221"/>
      <c r="P442" s="221"/>
      <c r="Q442" s="221"/>
      <c r="R442" s="221"/>
      <c r="S442" s="221"/>
      <c r="T442" s="222"/>
      <c r="AT442" s="217" t="s">
        <v>202</v>
      </c>
      <c r="AU442" s="217" t="s">
        <v>85</v>
      </c>
      <c r="AV442" s="14" t="s">
        <v>83</v>
      </c>
      <c r="AW442" s="14" t="s">
        <v>40</v>
      </c>
      <c r="AX442" s="14" t="s">
        <v>77</v>
      </c>
      <c r="AY442" s="217" t="s">
        <v>141</v>
      </c>
    </row>
    <row r="443" spans="2:51" s="12" customFormat="1" ht="13.5">
      <c r="B443" s="200"/>
      <c r="D443" s="194" t="s">
        <v>202</v>
      </c>
      <c r="E443" s="201" t="s">
        <v>5</v>
      </c>
      <c r="F443" s="202" t="s">
        <v>83</v>
      </c>
      <c r="H443" s="203">
        <v>1</v>
      </c>
      <c r="I443" s="204"/>
      <c r="L443" s="200"/>
      <c r="M443" s="205"/>
      <c r="N443" s="206"/>
      <c r="O443" s="206"/>
      <c r="P443" s="206"/>
      <c r="Q443" s="206"/>
      <c r="R443" s="206"/>
      <c r="S443" s="206"/>
      <c r="T443" s="207"/>
      <c r="AT443" s="201" t="s">
        <v>202</v>
      </c>
      <c r="AU443" s="201" t="s">
        <v>85</v>
      </c>
      <c r="AV443" s="12" t="s">
        <v>85</v>
      </c>
      <c r="AW443" s="12" t="s">
        <v>40</v>
      </c>
      <c r="AX443" s="12" t="s">
        <v>77</v>
      </c>
      <c r="AY443" s="201" t="s">
        <v>141</v>
      </c>
    </row>
    <row r="444" spans="2:51" s="14" customFormat="1" ht="13.5">
      <c r="B444" s="216"/>
      <c r="D444" s="194" t="s">
        <v>202</v>
      </c>
      <c r="E444" s="217" t="s">
        <v>5</v>
      </c>
      <c r="F444" s="218" t="s">
        <v>523</v>
      </c>
      <c r="H444" s="217" t="s">
        <v>5</v>
      </c>
      <c r="I444" s="219"/>
      <c r="L444" s="216"/>
      <c r="M444" s="220"/>
      <c r="N444" s="221"/>
      <c r="O444" s="221"/>
      <c r="P444" s="221"/>
      <c r="Q444" s="221"/>
      <c r="R444" s="221"/>
      <c r="S444" s="221"/>
      <c r="T444" s="222"/>
      <c r="AT444" s="217" t="s">
        <v>202</v>
      </c>
      <c r="AU444" s="217" t="s">
        <v>85</v>
      </c>
      <c r="AV444" s="14" t="s">
        <v>83</v>
      </c>
      <c r="AW444" s="14" t="s">
        <v>40</v>
      </c>
      <c r="AX444" s="14" t="s">
        <v>77</v>
      </c>
      <c r="AY444" s="217" t="s">
        <v>141</v>
      </c>
    </row>
    <row r="445" spans="2:51" s="12" customFormat="1" ht="13.5">
      <c r="B445" s="200"/>
      <c r="D445" s="194" t="s">
        <v>202</v>
      </c>
      <c r="E445" s="201" t="s">
        <v>5</v>
      </c>
      <c r="F445" s="202" t="s">
        <v>83</v>
      </c>
      <c r="H445" s="203">
        <v>1</v>
      </c>
      <c r="I445" s="204"/>
      <c r="L445" s="200"/>
      <c r="M445" s="205"/>
      <c r="N445" s="206"/>
      <c r="O445" s="206"/>
      <c r="P445" s="206"/>
      <c r="Q445" s="206"/>
      <c r="R445" s="206"/>
      <c r="S445" s="206"/>
      <c r="T445" s="207"/>
      <c r="AT445" s="201" t="s">
        <v>202</v>
      </c>
      <c r="AU445" s="201" t="s">
        <v>85</v>
      </c>
      <c r="AV445" s="12" t="s">
        <v>85</v>
      </c>
      <c r="AW445" s="12" t="s">
        <v>40</v>
      </c>
      <c r="AX445" s="12" t="s">
        <v>77</v>
      </c>
      <c r="AY445" s="201" t="s">
        <v>141</v>
      </c>
    </row>
    <row r="446" spans="2:51" s="12" customFormat="1" ht="13.5">
      <c r="B446" s="200"/>
      <c r="D446" s="194" t="s">
        <v>202</v>
      </c>
      <c r="E446" s="201" t="s">
        <v>5</v>
      </c>
      <c r="F446" s="202" t="s">
        <v>5</v>
      </c>
      <c r="H446" s="203">
        <v>0</v>
      </c>
      <c r="I446" s="204"/>
      <c r="L446" s="200"/>
      <c r="M446" s="205"/>
      <c r="N446" s="206"/>
      <c r="O446" s="206"/>
      <c r="P446" s="206"/>
      <c r="Q446" s="206"/>
      <c r="R446" s="206"/>
      <c r="S446" s="206"/>
      <c r="T446" s="207"/>
      <c r="AT446" s="201" t="s">
        <v>202</v>
      </c>
      <c r="AU446" s="201" t="s">
        <v>85</v>
      </c>
      <c r="AV446" s="12" t="s">
        <v>85</v>
      </c>
      <c r="AW446" s="12" t="s">
        <v>40</v>
      </c>
      <c r="AX446" s="12" t="s">
        <v>77</v>
      </c>
      <c r="AY446" s="201" t="s">
        <v>141</v>
      </c>
    </row>
    <row r="447" spans="2:51" s="14" customFormat="1" ht="13.5">
      <c r="B447" s="216"/>
      <c r="D447" s="194" t="s">
        <v>202</v>
      </c>
      <c r="E447" s="217" t="s">
        <v>5</v>
      </c>
      <c r="F447" s="218" t="s">
        <v>524</v>
      </c>
      <c r="H447" s="217" t="s">
        <v>5</v>
      </c>
      <c r="I447" s="219"/>
      <c r="L447" s="216"/>
      <c r="M447" s="220"/>
      <c r="N447" s="221"/>
      <c r="O447" s="221"/>
      <c r="P447" s="221"/>
      <c r="Q447" s="221"/>
      <c r="R447" s="221"/>
      <c r="S447" s="221"/>
      <c r="T447" s="222"/>
      <c r="AT447" s="217" t="s">
        <v>202</v>
      </c>
      <c r="AU447" s="217" t="s">
        <v>85</v>
      </c>
      <c r="AV447" s="14" t="s">
        <v>83</v>
      </c>
      <c r="AW447" s="14" t="s">
        <v>40</v>
      </c>
      <c r="AX447" s="14" t="s">
        <v>77</v>
      </c>
      <c r="AY447" s="217" t="s">
        <v>141</v>
      </c>
    </row>
    <row r="448" spans="2:51" s="12" customFormat="1" ht="13.5">
      <c r="B448" s="200"/>
      <c r="D448" s="194" t="s">
        <v>202</v>
      </c>
      <c r="E448" s="201" t="s">
        <v>5</v>
      </c>
      <c r="F448" s="202" t="s">
        <v>83</v>
      </c>
      <c r="H448" s="203">
        <v>1</v>
      </c>
      <c r="I448" s="204"/>
      <c r="L448" s="200"/>
      <c r="M448" s="205"/>
      <c r="N448" s="206"/>
      <c r="O448" s="206"/>
      <c r="P448" s="206"/>
      <c r="Q448" s="206"/>
      <c r="R448" s="206"/>
      <c r="S448" s="206"/>
      <c r="T448" s="207"/>
      <c r="AT448" s="201" t="s">
        <v>202</v>
      </c>
      <c r="AU448" s="201" t="s">
        <v>85</v>
      </c>
      <c r="AV448" s="12" t="s">
        <v>85</v>
      </c>
      <c r="AW448" s="12" t="s">
        <v>40</v>
      </c>
      <c r="AX448" s="12" t="s">
        <v>77</v>
      </c>
      <c r="AY448" s="201" t="s">
        <v>141</v>
      </c>
    </row>
    <row r="449" spans="2:51" s="14" customFormat="1" ht="13.5">
      <c r="B449" s="216"/>
      <c r="D449" s="194" t="s">
        <v>202</v>
      </c>
      <c r="E449" s="217" t="s">
        <v>5</v>
      </c>
      <c r="F449" s="218" t="s">
        <v>526</v>
      </c>
      <c r="H449" s="217" t="s">
        <v>5</v>
      </c>
      <c r="I449" s="219"/>
      <c r="L449" s="216"/>
      <c r="M449" s="220"/>
      <c r="N449" s="221"/>
      <c r="O449" s="221"/>
      <c r="P449" s="221"/>
      <c r="Q449" s="221"/>
      <c r="R449" s="221"/>
      <c r="S449" s="221"/>
      <c r="T449" s="222"/>
      <c r="AT449" s="217" t="s">
        <v>202</v>
      </c>
      <c r="AU449" s="217" t="s">
        <v>85</v>
      </c>
      <c r="AV449" s="14" t="s">
        <v>83</v>
      </c>
      <c r="AW449" s="14" t="s">
        <v>40</v>
      </c>
      <c r="AX449" s="14" t="s">
        <v>77</v>
      </c>
      <c r="AY449" s="217" t="s">
        <v>141</v>
      </c>
    </row>
    <row r="450" spans="2:51" s="12" customFormat="1" ht="13.5">
      <c r="B450" s="200"/>
      <c r="D450" s="194" t="s">
        <v>202</v>
      </c>
      <c r="E450" s="201" t="s">
        <v>5</v>
      </c>
      <c r="F450" s="202" t="s">
        <v>83</v>
      </c>
      <c r="H450" s="203">
        <v>1</v>
      </c>
      <c r="I450" s="204"/>
      <c r="L450" s="200"/>
      <c r="M450" s="205"/>
      <c r="N450" s="206"/>
      <c r="O450" s="206"/>
      <c r="P450" s="206"/>
      <c r="Q450" s="206"/>
      <c r="R450" s="206"/>
      <c r="S450" s="206"/>
      <c r="T450" s="207"/>
      <c r="AT450" s="201" t="s">
        <v>202</v>
      </c>
      <c r="AU450" s="201" t="s">
        <v>85</v>
      </c>
      <c r="AV450" s="12" t="s">
        <v>85</v>
      </c>
      <c r="AW450" s="12" t="s">
        <v>40</v>
      </c>
      <c r="AX450" s="12" t="s">
        <v>77</v>
      </c>
      <c r="AY450" s="201" t="s">
        <v>141</v>
      </c>
    </row>
    <row r="451" spans="2:51" s="14" customFormat="1" ht="13.5">
      <c r="B451" s="216"/>
      <c r="D451" s="194" t="s">
        <v>202</v>
      </c>
      <c r="E451" s="217" t="s">
        <v>5</v>
      </c>
      <c r="F451" s="218" t="s">
        <v>537</v>
      </c>
      <c r="H451" s="217" t="s">
        <v>5</v>
      </c>
      <c r="I451" s="219"/>
      <c r="L451" s="216"/>
      <c r="M451" s="220"/>
      <c r="N451" s="221"/>
      <c r="O451" s="221"/>
      <c r="P451" s="221"/>
      <c r="Q451" s="221"/>
      <c r="R451" s="221"/>
      <c r="S451" s="221"/>
      <c r="T451" s="222"/>
      <c r="AT451" s="217" t="s">
        <v>202</v>
      </c>
      <c r="AU451" s="217" t="s">
        <v>85</v>
      </c>
      <c r="AV451" s="14" t="s">
        <v>83</v>
      </c>
      <c r="AW451" s="14" t="s">
        <v>40</v>
      </c>
      <c r="AX451" s="14" t="s">
        <v>77</v>
      </c>
      <c r="AY451" s="217" t="s">
        <v>141</v>
      </c>
    </row>
    <row r="452" spans="2:51" s="12" customFormat="1" ht="13.5">
      <c r="B452" s="200"/>
      <c r="D452" s="194" t="s">
        <v>202</v>
      </c>
      <c r="E452" s="201" t="s">
        <v>5</v>
      </c>
      <c r="F452" s="202" t="s">
        <v>83</v>
      </c>
      <c r="H452" s="203">
        <v>1</v>
      </c>
      <c r="I452" s="204"/>
      <c r="L452" s="200"/>
      <c r="M452" s="205"/>
      <c r="N452" s="206"/>
      <c r="O452" s="206"/>
      <c r="P452" s="206"/>
      <c r="Q452" s="206"/>
      <c r="R452" s="206"/>
      <c r="S452" s="206"/>
      <c r="T452" s="207"/>
      <c r="AT452" s="201" t="s">
        <v>202</v>
      </c>
      <c r="AU452" s="201" t="s">
        <v>85</v>
      </c>
      <c r="AV452" s="12" t="s">
        <v>85</v>
      </c>
      <c r="AW452" s="12" t="s">
        <v>40</v>
      </c>
      <c r="AX452" s="12" t="s">
        <v>77</v>
      </c>
      <c r="AY452" s="201" t="s">
        <v>141</v>
      </c>
    </row>
    <row r="453" spans="2:51" s="13" customFormat="1" ht="13.5">
      <c r="B453" s="208"/>
      <c r="D453" s="194" t="s">
        <v>202</v>
      </c>
      <c r="E453" s="209" t="s">
        <v>5</v>
      </c>
      <c r="F453" s="210" t="s">
        <v>204</v>
      </c>
      <c r="H453" s="211">
        <v>5</v>
      </c>
      <c r="I453" s="212"/>
      <c r="L453" s="208"/>
      <c r="M453" s="213"/>
      <c r="N453" s="214"/>
      <c r="O453" s="214"/>
      <c r="P453" s="214"/>
      <c r="Q453" s="214"/>
      <c r="R453" s="214"/>
      <c r="S453" s="214"/>
      <c r="T453" s="215"/>
      <c r="AT453" s="209" t="s">
        <v>202</v>
      </c>
      <c r="AU453" s="209" t="s">
        <v>85</v>
      </c>
      <c r="AV453" s="13" t="s">
        <v>140</v>
      </c>
      <c r="AW453" s="13" t="s">
        <v>40</v>
      </c>
      <c r="AX453" s="13" t="s">
        <v>83</v>
      </c>
      <c r="AY453" s="209" t="s">
        <v>141</v>
      </c>
    </row>
    <row r="454" spans="2:65" s="1" customFormat="1" ht="16.5" customHeight="1">
      <c r="B454" s="181"/>
      <c r="C454" s="182" t="s">
        <v>482</v>
      </c>
      <c r="D454" s="182" t="s">
        <v>143</v>
      </c>
      <c r="E454" s="183" t="s">
        <v>757</v>
      </c>
      <c r="F454" s="184" t="s">
        <v>758</v>
      </c>
      <c r="G454" s="185" t="s">
        <v>754</v>
      </c>
      <c r="H454" s="186">
        <v>5</v>
      </c>
      <c r="I454" s="187"/>
      <c r="J454" s="188">
        <f>ROUND(I454*H454,2)</f>
        <v>0</v>
      </c>
      <c r="K454" s="184" t="s">
        <v>199</v>
      </c>
      <c r="L454" s="41"/>
      <c r="M454" s="189" t="s">
        <v>5</v>
      </c>
      <c r="N454" s="190" t="s">
        <v>48</v>
      </c>
      <c r="O454" s="42"/>
      <c r="P454" s="191">
        <f>O454*H454</f>
        <v>0</v>
      </c>
      <c r="Q454" s="191">
        <v>0.00185</v>
      </c>
      <c r="R454" s="191">
        <f>Q454*H454</f>
        <v>0.009250000000000001</v>
      </c>
      <c r="S454" s="191">
        <v>0</v>
      </c>
      <c r="T454" s="192">
        <f>S454*H454</f>
        <v>0</v>
      </c>
      <c r="AR454" s="24" t="s">
        <v>288</v>
      </c>
      <c r="AT454" s="24" t="s">
        <v>143</v>
      </c>
      <c r="AU454" s="24" t="s">
        <v>85</v>
      </c>
      <c r="AY454" s="24" t="s">
        <v>141</v>
      </c>
      <c r="BE454" s="193">
        <f>IF(N454="základní",J454,0)</f>
        <v>0</v>
      </c>
      <c r="BF454" s="193">
        <f>IF(N454="snížená",J454,0)</f>
        <v>0</v>
      </c>
      <c r="BG454" s="193">
        <f>IF(N454="zákl. přenesená",J454,0)</f>
        <v>0</v>
      </c>
      <c r="BH454" s="193">
        <f>IF(N454="sníž. přenesená",J454,0)</f>
        <v>0</v>
      </c>
      <c r="BI454" s="193">
        <f>IF(N454="nulová",J454,0)</f>
        <v>0</v>
      </c>
      <c r="BJ454" s="24" t="s">
        <v>83</v>
      </c>
      <c r="BK454" s="193">
        <f>ROUND(I454*H454,2)</f>
        <v>0</v>
      </c>
      <c r="BL454" s="24" t="s">
        <v>288</v>
      </c>
      <c r="BM454" s="24" t="s">
        <v>759</v>
      </c>
    </row>
    <row r="455" spans="2:47" s="1" customFormat="1" ht="13.5">
      <c r="B455" s="41"/>
      <c r="D455" s="194" t="s">
        <v>148</v>
      </c>
      <c r="F455" s="195" t="s">
        <v>760</v>
      </c>
      <c r="I455" s="156"/>
      <c r="L455" s="41"/>
      <c r="M455" s="196"/>
      <c r="N455" s="42"/>
      <c r="O455" s="42"/>
      <c r="P455" s="42"/>
      <c r="Q455" s="42"/>
      <c r="R455" s="42"/>
      <c r="S455" s="42"/>
      <c r="T455" s="70"/>
      <c r="AT455" s="24" t="s">
        <v>148</v>
      </c>
      <c r="AU455" s="24" t="s">
        <v>85</v>
      </c>
    </row>
    <row r="456" spans="2:65" s="1" customFormat="1" ht="16.5" customHeight="1">
      <c r="B456" s="181"/>
      <c r="C456" s="223" t="s">
        <v>761</v>
      </c>
      <c r="D456" s="223" t="s">
        <v>299</v>
      </c>
      <c r="E456" s="224" t="s">
        <v>762</v>
      </c>
      <c r="F456" s="225" t="s">
        <v>763</v>
      </c>
      <c r="G456" s="226" t="s">
        <v>291</v>
      </c>
      <c r="H456" s="227">
        <v>5</v>
      </c>
      <c r="I456" s="228"/>
      <c r="J456" s="229">
        <f>ROUND(I456*H456,2)</f>
        <v>0</v>
      </c>
      <c r="K456" s="225" t="s">
        <v>199</v>
      </c>
      <c r="L456" s="230"/>
      <c r="M456" s="231" t="s">
        <v>5</v>
      </c>
      <c r="N456" s="232" t="s">
        <v>48</v>
      </c>
      <c r="O456" s="42"/>
      <c r="P456" s="191">
        <f>O456*H456</f>
        <v>0</v>
      </c>
      <c r="Q456" s="191">
        <v>0.012</v>
      </c>
      <c r="R456" s="191">
        <f>Q456*H456</f>
        <v>0.06</v>
      </c>
      <c r="S456" s="191">
        <v>0</v>
      </c>
      <c r="T456" s="192">
        <f>S456*H456</f>
        <v>0</v>
      </c>
      <c r="AR456" s="24" t="s">
        <v>381</v>
      </c>
      <c r="AT456" s="24" t="s">
        <v>299</v>
      </c>
      <c r="AU456" s="24" t="s">
        <v>85</v>
      </c>
      <c r="AY456" s="24" t="s">
        <v>141</v>
      </c>
      <c r="BE456" s="193">
        <f>IF(N456="základní",J456,0)</f>
        <v>0</v>
      </c>
      <c r="BF456" s="193">
        <f>IF(N456="snížená",J456,0)</f>
        <v>0</v>
      </c>
      <c r="BG456" s="193">
        <f>IF(N456="zákl. přenesená",J456,0)</f>
        <v>0</v>
      </c>
      <c r="BH456" s="193">
        <f>IF(N456="sníž. přenesená",J456,0)</f>
        <v>0</v>
      </c>
      <c r="BI456" s="193">
        <f>IF(N456="nulová",J456,0)</f>
        <v>0</v>
      </c>
      <c r="BJ456" s="24" t="s">
        <v>83</v>
      </c>
      <c r="BK456" s="193">
        <f>ROUND(I456*H456,2)</f>
        <v>0</v>
      </c>
      <c r="BL456" s="24" t="s">
        <v>288</v>
      </c>
      <c r="BM456" s="24" t="s">
        <v>764</v>
      </c>
    </row>
    <row r="457" spans="2:47" s="1" customFormat="1" ht="13.5">
      <c r="B457" s="41"/>
      <c r="D457" s="194" t="s">
        <v>148</v>
      </c>
      <c r="F457" s="195" t="s">
        <v>763</v>
      </c>
      <c r="I457" s="156"/>
      <c r="L457" s="41"/>
      <c r="M457" s="196"/>
      <c r="N457" s="42"/>
      <c r="O457" s="42"/>
      <c r="P457" s="42"/>
      <c r="Q457" s="42"/>
      <c r="R457" s="42"/>
      <c r="S457" s="42"/>
      <c r="T457" s="70"/>
      <c r="AT457" s="24" t="s">
        <v>148</v>
      </c>
      <c r="AU457" s="24" t="s">
        <v>85</v>
      </c>
    </row>
    <row r="458" spans="2:65" s="1" customFormat="1" ht="16.5" customHeight="1">
      <c r="B458" s="181"/>
      <c r="C458" s="182" t="s">
        <v>765</v>
      </c>
      <c r="D458" s="182" t="s">
        <v>143</v>
      </c>
      <c r="E458" s="183" t="s">
        <v>766</v>
      </c>
      <c r="F458" s="184" t="s">
        <v>767</v>
      </c>
      <c r="G458" s="185" t="s">
        <v>754</v>
      </c>
      <c r="H458" s="186">
        <v>8</v>
      </c>
      <c r="I458" s="187"/>
      <c r="J458" s="188">
        <f>ROUND(I458*H458,2)</f>
        <v>0</v>
      </c>
      <c r="K458" s="184" t="s">
        <v>199</v>
      </c>
      <c r="L458" s="41"/>
      <c r="M458" s="189" t="s">
        <v>5</v>
      </c>
      <c r="N458" s="190" t="s">
        <v>48</v>
      </c>
      <c r="O458" s="42"/>
      <c r="P458" s="191">
        <f>O458*H458</f>
        <v>0</v>
      </c>
      <c r="Q458" s="191">
        <v>0.0003</v>
      </c>
      <c r="R458" s="191">
        <f>Q458*H458</f>
        <v>0.0024</v>
      </c>
      <c r="S458" s="191">
        <v>0</v>
      </c>
      <c r="T458" s="192">
        <f>S458*H458</f>
        <v>0</v>
      </c>
      <c r="AR458" s="24" t="s">
        <v>288</v>
      </c>
      <c r="AT458" s="24" t="s">
        <v>143</v>
      </c>
      <c r="AU458" s="24" t="s">
        <v>85</v>
      </c>
      <c r="AY458" s="24" t="s">
        <v>141</v>
      </c>
      <c r="BE458" s="193">
        <f>IF(N458="základní",J458,0)</f>
        <v>0</v>
      </c>
      <c r="BF458" s="193">
        <f>IF(N458="snížená",J458,0)</f>
        <v>0</v>
      </c>
      <c r="BG458" s="193">
        <f>IF(N458="zákl. přenesená",J458,0)</f>
        <v>0</v>
      </c>
      <c r="BH458" s="193">
        <f>IF(N458="sníž. přenesená",J458,0)</f>
        <v>0</v>
      </c>
      <c r="BI458" s="193">
        <f>IF(N458="nulová",J458,0)</f>
        <v>0</v>
      </c>
      <c r="BJ458" s="24" t="s">
        <v>83</v>
      </c>
      <c r="BK458" s="193">
        <f>ROUND(I458*H458,2)</f>
        <v>0</v>
      </c>
      <c r="BL458" s="24" t="s">
        <v>288</v>
      </c>
      <c r="BM458" s="24" t="s">
        <v>768</v>
      </c>
    </row>
    <row r="459" spans="2:47" s="1" customFormat="1" ht="13.5">
      <c r="B459" s="41"/>
      <c r="D459" s="194" t="s">
        <v>148</v>
      </c>
      <c r="F459" s="195" t="s">
        <v>769</v>
      </c>
      <c r="I459" s="156"/>
      <c r="L459" s="41"/>
      <c r="M459" s="196"/>
      <c r="N459" s="42"/>
      <c r="O459" s="42"/>
      <c r="P459" s="42"/>
      <c r="Q459" s="42"/>
      <c r="R459" s="42"/>
      <c r="S459" s="42"/>
      <c r="T459" s="70"/>
      <c r="AT459" s="24" t="s">
        <v>148</v>
      </c>
      <c r="AU459" s="24" t="s">
        <v>85</v>
      </c>
    </row>
    <row r="460" spans="2:65" s="1" customFormat="1" ht="16.5" customHeight="1">
      <c r="B460" s="181"/>
      <c r="C460" s="182" t="s">
        <v>770</v>
      </c>
      <c r="D460" s="182" t="s">
        <v>143</v>
      </c>
      <c r="E460" s="183" t="s">
        <v>771</v>
      </c>
      <c r="F460" s="184" t="s">
        <v>772</v>
      </c>
      <c r="G460" s="185" t="s">
        <v>754</v>
      </c>
      <c r="H460" s="186">
        <v>5</v>
      </c>
      <c r="I460" s="187"/>
      <c r="J460" s="188">
        <f>ROUND(I460*H460,2)</f>
        <v>0</v>
      </c>
      <c r="K460" s="184" t="s">
        <v>199</v>
      </c>
      <c r="L460" s="41"/>
      <c r="M460" s="189" t="s">
        <v>5</v>
      </c>
      <c r="N460" s="190" t="s">
        <v>48</v>
      </c>
      <c r="O460" s="42"/>
      <c r="P460" s="191">
        <f>O460*H460</f>
        <v>0</v>
      </c>
      <c r="Q460" s="191">
        <v>0</v>
      </c>
      <c r="R460" s="191">
        <f>Q460*H460</f>
        <v>0</v>
      </c>
      <c r="S460" s="191">
        <v>0.00156</v>
      </c>
      <c r="T460" s="192">
        <f>S460*H460</f>
        <v>0.0078</v>
      </c>
      <c r="AR460" s="24" t="s">
        <v>288</v>
      </c>
      <c r="AT460" s="24" t="s">
        <v>143</v>
      </c>
      <c r="AU460" s="24" t="s">
        <v>85</v>
      </c>
      <c r="AY460" s="24" t="s">
        <v>141</v>
      </c>
      <c r="BE460" s="193">
        <f>IF(N460="základní",J460,0)</f>
        <v>0</v>
      </c>
      <c r="BF460" s="193">
        <f>IF(N460="snížená",J460,0)</f>
        <v>0</v>
      </c>
      <c r="BG460" s="193">
        <f>IF(N460="zákl. přenesená",J460,0)</f>
        <v>0</v>
      </c>
      <c r="BH460" s="193">
        <f>IF(N460="sníž. přenesená",J460,0)</f>
        <v>0</v>
      </c>
      <c r="BI460" s="193">
        <f>IF(N460="nulová",J460,0)</f>
        <v>0</v>
      </c>
      <c r="BJ460" s="24" t="s">
        <v>83</v>
      </c>
      <c r="BK460" s="193">
        <f>ROUND(I460*H460,2)</f>
        <v>0</v>
      </c>
      <c r="BL460" s="24" t="s">
        <v>288</v>
      </c>
      <c r="BM460" s="24" t="s">
        <v>773</v>
      </c>
    </row>
    <row r="461" spans="2:47" s="1" customFormat="1" ht="13.5">
      <c r="B461" s="41"/>
      <c r="D461" s="194" t="s">
        <v>148</v>
      </c>
      <c r="F461" s="195" t="s">
        <v>774</v>
      </c>
      <c r="I461" s="156"/>
      <c r="L461" s="41"/>
      <c r="M461" s="196"/>
      <c r="N461" s="42"/>
      <c r="O461" s="42"/>
      <c r="P461" s="42"/>
      <c r="Q461" s="42"/>
      <c r="R461" s="42"/>
      <c r="S461" s="42"/>
      <c r="T461" s="70"/>
      <c r="AT461" s="24" t="s">
        <v>148</v>
      </c>
      <c r="AU461" s="24" t="s">
        <v>85</v>
      </c>
    </row>
    <row r="462" spans="2:65" s="1" customFormat="1" ht="16.5" customHeight="1">
      <c r="B462" s="181"/>
      <c r="C462" s="182" t="s">
        <v>775</v>
      </c>
      <c r="D462" s="182" t="s">
        <v>143</v>
      </c>
      <c r="E462" s="183" t="s">
        <v>776</v>
      </c>
      <c r="F462" s="184" t="s">
        <v>777</v>
      </c>
      <c r="G462" s="185" t="s">
        <v>291</v>
      </c>
      <c r="H462" s="186">
        <v>1</v>
      </c>
      <c r="I462" s="187"/>
      <c r="J462" s="188">
        <f>ROUND(I462*H462,2)</f>
        <v>0</v>
      </c>
      <c r="K462" s="184" t="s">
        <v>199</v>
      </c>
      <c r="L462" s="41"/>
      <c r="M462" s="189" t="s">
        <v>5</v>
      </c>
      <c r="N462" s="190" t="s">
        <v>48</v>
      </c>
      <c r="O462" s="42"/>
      <c r="P462" s="191">
        <f>O462*H462</f>
        <v>0</v>
      </c>
      <c r="Q462" s="191">
        <v>0.00016</v>
      </c>
      <c r="R462" s="191">
        <f>Q462*H462</f>
        <v>0.00016</v>
      </c>
      <c r="S462" s="191">
        <v>0</v>
      </c>
      <c r="T462" s="192">
        <f>S462*H462</f>
        <v>0</v>
      </c>
      <c r="AR462" s="24" t="s">
        <v>288</v>
      </c>
      <c r="AT462" s="24" t="s">
        <v>143</v>
      </c>
      <c r="AU462" s="24" t="s">
        <v>85</v>
      </c>
      <c r="AY462" s="24" t="s">
        <v>141</v>
      </c>
      <c r="BE462" s="193">
        <f>IF(N462="základní",J462,0)</f>
        <v>0</v>
      </c>
      <c r="BF462" s="193">
        <f>IF(N462="snížená",J462,0)</f>
        <v>0</v>
      </c>
      <c r="BG462" s="193">
        <f>IF(N462="zákl. přenesená",J462,0)</f>
        <v>0</v>
      </c>
      <c r="BH462" s="193">
        <f>IF(N462="sníž. přenesená",J462,0)</f>
        <v>0</v>
      </c>
      <c r="BI462" s="193">
        <f>IF(N462="nulová",J462,0)</f>
        <v>0</v>
      </c>
      <c r="BJ462" s="24" t="s">
        <v>83</v>
      </c>
      <c r="BK462" s="193">
        <f>ROUND(I462*H462,2)</f>
        <v>0</v>
      </c>
      <c r="BL462" s="24" t="s">
        <v>288</v>
      </c>
      <c r="BM462" s="24" t="s">
        <v>778</v>
      </c>
    </row>
    <row r="463" spans="2:47" s="1" customFormat="1" ht="13.5">
      <c r="B463" s="41"/>
      <c r="D463" s="194" t="s">
        <v>148</v>
      </c>
      <c r="F463" s="195" t="s">
        <v>779</v>
      </c>
      <c r="I463" s="156"/>
      <c r="L463" s="41"/>
      <c r="M463" s="196"/>
      <c r="N463" s="42"/>
      <c r="O463" s="42"/>
      <c r="P463" s="42"/>
      <c r="Q463" s="42"/>
      <c r="R463" s="42"/>
      <c r="S463" s="42"/>
      <c r="T463" s="70"/>
      <c r="AT463" s="24" t="s">
        <v>148</v>
      </c>
      <c r="AU463" s="24" t="s">
        <v>85</v>
      </c>
    </row>
    <row r="464" spans="2:65" s="1" customFormat="1" ht="16.5" customHeight="1">
      <c r="B464" s="181"/>
      <c r="C464" s="223" t="s">
        <v>780</v>
      </c>
      <c r="D464" s="223" t="s">
        <v>299</v>
      </c>
      <c r="E464" s="224" t="s">
        <v>781</v>
      </c>
      <c r="F464" s="225" t="s">
        <v>782</v>
      </c>
      <c r="G464" s="226" t="s">
        <v>291</v>
      </c>
      <c r="H464" s="227">
        <v>1</v>
      </c>
      <c r="I464" s="228"/>
      <c r="J464" s="229">
        <f>ROUND(I464*H464,2)</f>
        <v>0</v>
      </c>
      <c r="K464" s="225" t="s">
        <v>199</v>
      </c>
      <c r="L464" s="230"/>
      <c r="M464" s="231" t="s">
        <v>5</v>
      </c>
      <c r="N464" s="232" t="s">
        <v>48</v>
      </c>
      <c r="O464" s="42"/>
      <c r="P464" s="191">
        <f>O464*H464</f>
        <v>0</v>
      </c>
      <c r="Q464" s="191">
        <v>0.002</v>
      </c>
      <c r="R464" s="191">
        <f>Q464*H464</f>
        <v>0.002</v>
      </c>
      <c r="S464" s="191">
        <v>0</v>
      </c>
      <c r="T464" s="192">
        <f>S464*H464</f>
        <v>0</v>
      </c>
      <c r="AR464" s="24" t="s">
        <v>381</v>
      </c>
      <c r="AT464" s="24" t="s">
        <v>299</v>
      </c>
      <c r="AU464" s="24" t="s">
        <v>85</v>
      </c>
      <c r="AY464" s="24" t="s">
        <v>141</v>
      </c>
      <c r="BE464" s="193">
        <f>IF(N464="základní",J464,0)</f>
        <v>0</v>
      </c>
      <c r="BF464" s="193">
        <f>IF(N464="snížená",J464,0)</f>
        <v>0</v>
      </c>
      <c r="BG464" s="193">
        <f>IF(N464="zákl. přenesená",J464,0)</f>
        <v>0</v>
      </c>
      <c r="BH464" s="193">
        <f>IF(N464="sníž. přenesená",J464,0)</f>
        <v>0</v>
      </c>
      <c r="BI464" s="193">
        <f>IF(N464="nulová",J464,0)</f>
        <v>0</v>
      </c>
      <c r="BJ464" s="24" t="s">
        <v>83</v>
      </c>
      <c r="BK464" s="193">
        <f>ROUND(I464*H464,2)</f>
        <v>0</v>
      </c>
      <c r="BL464" s="24" t="s">
        <v>288</v>
      </c>
      <c r="BM464" s="24" t="s">
        <v>783</v>
      </c>
    </row>
    <row r="465" spans="2:47" s="1" customFormat="1" ht="13.5">
      <c r="B465" s="41"/>
      <c r="D465" s="194" t="s">
        <v>148</v>
      </c>
      <c r="F465" s="195" t="s">
        <v>782</v>
      </c>
      <c r="I465" s="156"/>
      <c r="L465" s="41"/>
      <c r="M465" s="196"/>
      <c r="N465" s="42"/>
      <c r="O465" s="42"/>
      <c r="P465" s="42"/>
      <c r="Q465" s="42"/>
      <c r="R465" s="42"/>
      <c r="S465" s="42"/>
      <c r="T465" s="70"/>
      <c r="AT465" s="24" t="s">
        <v>148</v>
      </c>
      <c r="AU465" s="24" t="s">
        <v>85</v>
      </c>
    </row>
    <row r="466" spans="2:65" s="1" customFormat="1" ht="16.5" customHeight="1">
      <c r="B466" s="181"/>
      <c r="C466" s="182" t="s">
        <v>784</v>
      </c>
      <c r="D466" s="182" t="s">
        <v>143</v>
      </c>
      <c r="E466" s="183" t="s">
        <v>785</v>
      </c>
      <c r="F466" s="184" t="s">
        <v>786</v>
      </c>
      <c r="G466" s="185" t="s">
        <v>291</v>
      </c>
      <c r="H466" s="186">
        <v>4</v>
      </c>
      <c r="I466" s="187"/>
      <c r="J466" s="188">
        <f>ROUND(I466*H466,2)</f>
        <v>0</v>
      </c>
      <c r="K466" s="184" t="s">
        <v>199</v>
      </c>
      <c r="L466" s="41"/>
      <c r="M466" s="189" t="s">
        <v>5</v>
      </c>
      <c r="N466" s="190" t="s">
        <v>48</v>
      </c>
      <c r="O466" s="42"/>
      <c r="P466" s="191">
        <f>O466*H466</f>
        <v>0</v>
      </c>
      <c r="Q466" s="191">
        <v>4E-05</v>
      </c>
      <c r="R466" s="191">
        <f>Q466*H466</f>
        <v>0.00016</v>
      </c>
      <c r="S466" s="191">
        <v>0</v>
      </c>
      <c r="T466" s="192">
        <f>S466*H466</f>
        <v>0</v>
      </c>
      <c r="AR466" s="24" t="s">
        <v>288</v>
      </c>
      <c r="AT466" s="24" t="s">
        <v>143</v>
      </c>
      <c r="AU466" s="24" t="s">
        <v>85</v>
      </c>
      <c r="AY466" s="24" t="s">
        <v>141</v>
      </c>
      <c r="BE466" s="193">
        <f>IF(N466="základní",J466,0)</f>
        <v>0</v>
      </c>
      <c r="BF466" s="193">
        <f>IF(N466="snížená",J466,0)</f>
        <v>0</v>
      </c>
      <c r="BG466" s="193">
        <f>IF(N466="zákl. přenesená",J466,0)</f>
        <v>0</v>
      </c>
      <c r="BH466" s="193">
        <f>IF(N466="sníž. přenesená",J466,0)</f>
        <v>0</v>
      </c>
      <c r="BI466" s="193">
        <f>IF(N466="nulová",J466,0)</f>
        <v>0</v>
      </c>
      <c r="BJ466" s="24" t="s">
        <v>83</v>
      </c>
      <c r="BK466" s="193">
        <f>ROUND(I466*H466,2)</f>
        <v>0</v>
      </c>
      <c r="BL466" s="24" t="s">
        <v>288</v>
      </c>
      <c r="BM466" s="24" t="s">
        <v>787</v>
      </c>
    </row>
    <row r="467" spans="2:47" s="1" customFormat="1" ht="13.5">
      <c r="B467" s="41"/>
      <c r="D467" s="194" t="s">
        <v>148</v>
      </c>
      <c r="F467" s="195" t="s">
        <v>788</v>
      </c>
      <c r="I467" s="156"/>
      <c r="L467" s="41"/>
      <c r="M467" s="196"/>
      <c r="N467" s="42"/>
      <c r="O467" s="42"/>
      <c r="P467" s="42"/>
      <c r="Q467" s="42"/>
      <c r="R467" s="42"/>
      <c r="S467" s="42"/>
      <c r="T467" s="70"/>
      <c r="AT467" s="24" t="s">
        <v>148</v>
      </c>
      <c r="AU467" s="24" t="s">
        <v>85</v>
      </c>
    </row>
    <row r="468" spans="2:65" s="1" customFormat="1" ht="16.5" customHeight="1">
      <c r="B468" s="181"/>
      <c r="C468" s="223" t="s">
        <v>789</v>
      </c>
      <c r="D468" s="223" t="s">
        <v>299</v>
      </c>
      <c r="E468" s="224" t="s">
        <v>790</v>
      </c>
      <c r="F468" s="225" t="s">
        <v>791</v>
      </c>
      <c r="G468" s="226" t="s">
        <v>291</v>
      </c>
      <c r="H468" s="227">
        <v>4</v>
      </c>
      <c r="I468" s="228"/>
      <c r="J468" s="229">
        <f>ROUND(I468*H468,2)</f>
        <v>0</v>
      </c>
      <c r="K468" s="225" t="s">
        <v>199</v>
      </c>
      <c r="L468" s="230"/>
      <c r="M468" s="231" t="s">
        <v>5</v>
      </c>
      <c r="N468" s="232" t="s">
        <v>48</v>
      </c>
      <c r="O468" s="42"/>
      <c r="P468" s="191">
        <f>O468*H468</f>
        <v>0</v>
      </c>
      <c r="Q468" s="191">
        <v>0.0018</v>
      </c>
      <c r="R468" s="191">
        <f>Q468*H468</f>
        <v>0.0072</v>
      </c>
      <c r="S468" s="191">
        <v>0</v>
      </c>
      <c r="T468" s="192">
        <f>S468*H468</f>
        <v>0</v>
      </c>
      <c r="AR468" s="24" t="s">
        <v>381</v>
      </c>
      <c r="AT468" s="24" t="s">
        <v>299</v>
      </c>
      <c r="AU468" s="24" t="s">
        <v>85</v>
      </c>
      <c r="AY468" s="24" t="s">
        <v>141</v>
      </c>
      <c r="BE468" s="193">
        <f>IF(N468="základní",J468,0)</f>
        <v>0</v>
      </c>
      <c r="BF468" s="193">
        <f>IF(N468="snížená",J468,0)</f>
        <v>0</v>
      </c>
      <c r="BG468" s="193">
        <f>IF(N468="zákl. přenesená",J468,0)</f>
        <v>0</v>
      </c>
      <c r="BH468" s="193">
        <f>IF(N468="sníž. přenesená",J468,0)</f>
        <v>0</v>
      </c>
      <c r="BI468" s="193">
        <f>IF(N468="nulová",J468,0)</f>
        <v>0</v>
      </c>
      <c r="BJ468" s="24" t="s">
        <v>83</v>
      </c>
      <c r="BK468" s="193">
        <f>ROUND(I468*H468,2)</f>
        <v>0</v>
      </c>
      <c r="BL468" s="24" t="s">
        <v>288</v>
      </c>
      <c r="BM468" s="24" t="s">
        <v>792</v>
      </c>
    </row>
    <row r="469" spans="2:47" s="1" customFormat="1" ht="13.5">
      <c r="B469" s="41"/>
      <c r="D469" s="194" t="s">
        <v>148</v>
      </c>
      <c r="F469" s="195" t="s">
        <v>791</v>
      </c>
      <c r="I469" s="156"/>
      <c r="L469" s="41"/>
      <c r="M469" s="196"/>
      <c r="N469" s="42"/>
      <c r="O469" s="42"/>
      <c r="P469" s="42"/>
      <c r="Q469" s="42"/>
      <c r="R469" s="42"/>
      <c r="S469" s="42"/>
      <c r="T469" s="70"/>
      <c r="AT469" s="24" t="s">
        <v>148</v>
      </c>
      <c r="AU469" s="24" t="s">
        <v>85</v>
      </c>
    </row>
    <row r="470" spans="2:65" s="1" customFormat="1" ht="16.5" customHeight="1">
      <c r="B470" s="181"/>
      <c r="C470" s="182" t="s">
        <v>793</v>
      </c>
      <c r="D470" s="182" t="s">
        <v>143</v>
      </c>
      <c r="E470" s="183" t="s">
        <v>794</v>
      </c>
      <c r="F470" s="184" t="s">
        <v>795</v>
      </c>
      <c r="G470" s="185" t="s">
        <v>291</v>
      </c>
      <c r="H470" s="186">
        <v>5</v>
      </c>
      <c r="I470" s="187"/>
      <c r="J470" s="188">
        <f>ROUND(I470*H470,2)</f>
        <v>0</v>
      </c>
      <c r="K470" s="184" t="s">
        <v>199</v>
      </c>
      <c r="L470" s="41"/>
      <c r="M470" s="189" t="s">
        <v>5</v>
      </c>
      <c r="N470" s="190" t="s">
        <v>48</v>
      </c>
      <c r="O470" s="42"/>
      <c r="P470" s="191">
        <f>O470*H470</f>
        <v>0</v>
      </c>
      <c r="Q470" s="191">
        <v>0.00023</v>
      </c>
      <c r="R470" s="191">
        <f>Q470*H470</f>
        <v>0.00115</v>
      </c>
      <c r="S470" s="191">
        <v>0</v>
      </c>
      <c r="T470" s="192">
        <f>S470*H470</f>
        <v>0</v>
      </c>
      <c r="AR470" s="24" t="s">
        <v>288</v>
      </c>
      <c r="AT470" s="24" t="s">
        <v>143</v>
      </c>
      <c r="AU470" s="24" t="s">
        <v>85</v>
      </c>
      <c r="AY470" s="24" t="s">
        <v>141</v>
      </c>
      <c r="BE470" s="193">
        <f>IF(N470="základní",J470,0)</f>
        <v>0</v>
      </c>
      <c r="BF470" s="193">
        <f>IF(N470="snížená",J470,0)</f>
        <v>0</v>
      </c>
      <c r="BG470" s="193">
        <f>IF(N470="zákl. přenesená",J470,0)</f>
        <v>0</v>
      </c>
      <c r="BH470" s="193">
        <f>IF(N470="sníž. přenesená",J470,0)</f>
        <v>0</v>
      </c>
      <c r="BI470" s="193">
        <f>IF(N470="nulová",J470,0)</f>
        <v>0</v>
      </c>
      <c r="BJ470" s="24" t="s">
        <v>83</v>
      </c>
      <c r="BK470" s="193">
        <f>ROUND(I470*H470,2)</f>
        <v>0</v>
      </c>
      <c r="BL470" s="24" t="s">
        <v>288</v>
      </c>
      <c r="BM470" s="24" t="s">
        <v>796</v>
      </c>
    </row>
    <row r="471" spans="2:47" s="1" customFormat="1" ht="13.5">
      <c r="B471" s="41"/>
      <c r="D471" s="194" t="s">
        <v>148</v>
      </c>
      <c r="F471" s="195" t="s">
        <v>797</v>
      </c>
      <c r="I471" s="156"/>
      <c r="L471" s="41"/>
      <c r="M471" s="196"/>
      <c r="N471" s="42"/>
      <c r="O471" s="42"/>
      <c r="P471" s="42"/>
      <c r="Q471" s="42"/>
      <c r="R471" s="42"/>
      <c r="S471" s="42"/>
      <c r="T471" s="70"/>
      <c r="AT471" s="24" t="s">
        <v>148</v>
      </c>
      <c r="AU471" s="24" t="s">
        <v>85</v>
      </c>
    </row>
    <row r="472" spans="2:65" s="1" customFormat="1" ht="16.5" customHeight="1">
      <c r="B472" s="181"/>
      <c r="C472" s="182" t="s">
        <v>798</v>
      </c>
      <c r="D472" s="182" t="s">
        <v>143</v>
      </c>
      <c r="E472" s="183" t="s">
        <v>799</v>
      </c>
      <c r="F472" s="184" t="s">
        <v>800</v>
      </c>
      <c r="G472" s="185" t="s">
        <v>222</v>
      </c>
      <c r="H472" s="186">
        <v>0.082</v>
      </c>
      <c r="I472" s="187"/>
      <c r="J472" s="188">
        <f>ROUND(I472*H472,2)</f>
        <v>0</v>
      </c>
      <c r="K472" s="184" t="s">
        <v>199</v>
      </c>
      <c r="L472" s="41"/>
      <c r="M472" s="189" t="s">
        <v>5</v>
      </c>
      <c r="N472" s="190" t="s">
        <v>48</v>
      </c>
      <c r="O472" s="42"/>
      <c r="P472" s="191">
        <f>O472*H472</f>
        <v>0</v>
      </c>
      <c r="Q472" s="191">
        <v>0</v>
      </c>
      <c r="R472" s="191">
        <f>Q472*H472</f>
        <v>0</v>
      </c>
      <c r="S472" s="191">
        <v>0</v>
      </c>
      <c r="T472" s="192">
        <f>S472*H472</f>
        <v>0</v>
      </c>
      <c r="AR472" s="24" t="s">
        <v>288</v>
      </c>
      <c r="AT472" s="24" t="s">
        <v>143</v>
      </c>
      <c r="AU472" s="24" t="s">
        <v>85</v>
      </c>
      <c r="AY472" s="24" t="s">
        <v>141</v>
      </c>
      <c r="BE472" s="193">
        <f>IF(N472="základní",J472,0)</f>
        <v>0</v>
      </c>
      <c r="BF472" s="193">
        <f>IF(N472="snížená",J472,0)</f>
        <v>0</v>
      </c>
      <c r="BG472" s="193">
        <f>IF(N472="zákl. přenesená",J472,0)</f>
        <v>0</v>
      </c>
      <c r="BH472" s="193">
        <f>IF(N472="sníž. přenesená",J472,0)</f>
        <v>0</v>
      </c>
      <c r="BI472" s="193">
        <f>IF(N472="nulová",J472,0)</f>
        <v>0</v>
      </c>
      <c r="BJ472" s="24" t="s">
        <v>83</v>
      </c>
      <c r="BK472" s="193">
        <f>ROUND(I472*H472,2)</f>
        <v>0</v>
      </c>
      <c r="BL472" s="24" t="s">
        <v>288</v>
      </c>
      <c r="BM472" s="24" t="s">
        <v>801</v>
      </c>
    </row>
    <row r="473" spans="2:47" s="1" customFormat="1" ht="27">
      <c r="B473" s="41"/>
      <c r="D473" s="194" t="s">
        <v>148</v>
      </c>
      <c r="F473" s="195" t="s">
        <v>802</v>
      </c>
      <c r="I473" s="156"/>
      <c r="L473" s="41"/>
      <c r="M473" s="196"/>
      <c r="N473" s="42"/>
      <c r="O473" s="42"/>
      <c r="P473" s="42"/>
      <c r="Q473" s="42"/>
      <c r="R473" s="42"/>
      <c r="S473" s="42"/>
      <c r="T473" s="70"/>
      <c r="AT473" s="24" t="s">
        <v>148</v>
      </c>
      <c r="AU473" s="24" t="s">
        <v>85</v>
      </c>
    </row>
    <row r="474" spans="2:65" s="1" customFormat="1" ht="16.5" customHeight="1">
      <c r="B474" s="181"/>
      <c r="C474" s="182" t="s">
        <v>803</v>
      </c>
      <c r="D474" s="182" t="s">
        <v>143</v>
      </c>
      <c r="E474" s="183" t="s">
        <v>804</v>
      </c>
      <c r="F474" s="184" t="s">
        <v>805</v>
      </c>
      <c r="G474" s="185" t="s">
        <v>222</v>
      </c>
      <c r="H474" s="186">
        <v>0.082</v>
      </c>
      <c r="I474" s="187"/>
      <c r="J474" s="188">
        <f>ROUND(I474*H474,2)</f>
        <v>0</v>
      </c>
      <c r="K474" s="184" t="s">
        <v>199</v>
      </c>
      <c r="L474" s="41"/>
      <c r="M474" s="189" t="s">
        <v>5</v>
      </c>
      <c r="N474" s="190" t="s">
        <v>48</v>
      </c>
      <c r="O474" s="42"/>
      <c r="P474" s="191">
        <f>O474*H474</f>
        <v>0</v>
      </c>
      <c r="Q474" s="191">
        <v>0</v>
      </c>
      <c r="R474" s="191">
        <f>Q474*H474</f>
        <v>0</v>
      </c>
      <c r="S474" s="191">
        <v>0</v>
      </c>
      <c r="T474" s="192">
        <f>S474*H474</f>
        <v>0</v>
      </c>
      <c r="AR474" s="24" t="s">
        <v>288</v>
      </c>
      <c r="AT474" s="24" t="s">
        <v>143</v>
      </c>
      <c r="AU474" s="24" t="s">
        <v>85</v>
      </c>
      <c r="AY474" s="24" t="s">
        <v>141</v>
      </c>
      <c r="BE474" s="193">
        <f>IF(N474="základní",J474,0)</f>
        <v>0</v>
      </c>
      <c r="BF474" s="193">
        <f>IF(N474="snížená",J474,0)</f>
        <v>0</v>
      </c>
      <c r="BG474" s="193">
        <f>IF(N474="zákl. přenesená",J474,0)</f>
        <v>0</v>
      </c>
      <c r="BH474" s="193">
        <f>IF(N474="sníž. přenesená",J474,0)</f>
        <v>0</v>
      </c>
      <c r="BI474" s="193">
        <f>IF(N474="nulová",J474,0)</f>
        <v>0</v>
      </c>
      <c r="BJ474" s="24" t="s">
        <v>83</v>
      </c>
      <c r="BK474" s="193">
        <f>ROUND(I474*H474,2)</f>
        <v>0</v>
      </c>
      <c r="BL474" s="24" t="s">
        <v>288</v>
      </c>
      <c r="BM474" s="24" t="s">
        <v>806</v>
      </c>
    </row>
    <row r="475" spans="2:47" s="1" customFormat="1" ht="27">
      <c r="B475" s="41"/>
      <c r="D475" s="194" t="s">
        <v>148</v>
      </c>
      <c r="F475" s="195" t="s">
        <v>807</v>
      </c>
      <c r="I475" s="156"/>
      <c r="L475" s="41"/>
      <c r="M475" s="196"/>
      <c r="N475" s="42"/>
      <c r="O475" s="42"/>
      <c r="P475" s="42"/>
      <c r="Q475" s="42"/>
      <c r="R475" s="42"/>
      <c r="S475" s="42"/>
      <c r="T475" s="70"/>
      <c r="AT475" s="24" t="s">
        <v>148</v>
      </c>
      <c r="AU475" s="24" t="s">
        <v>85</v>
      </c>
    </row>
    <row r="476" spans="2:65" s="1" customFormat="1" ht="25.5" customHeight="1">
      <c r="B476" s="181"/>
      <c r="C476" s="182" t="s">
        <v>808</v>
      </c>
      <c r="D476" s="182" t="s">
        <v>143</v>
      </c>
      <c r="E476" s="183" t="s">
        <v>809</v>
      </c>
      <c r="F476" s="184" t="s">
        <v>810</v>
      </c>
      <c r="G476" s="185" t="s">
        <v>222</v>
      </c>
      <c r="H476" s="186">
        <v>0.105</v>
      </c>
      <c r="I476" s="187"/>
      <c r="J476" s="188">
        <f>ROUND(I476*H476,2)</f>
        <v>0</v>
      </c>
      <c r="K476" s="184" t="s">
        <v>199</v>
      </c>
      <c r="L476" s="41"/>
      <c r="M476" s="189" t="s">
        <v>5</v>
      </c>
      <c r="N476" s="190" t="s">
        <v>48</v>
      </c>
      <c r="O476" s="42"/>
      <c r="P476" s="191">
        <f>O476*H476</f>
        <v>0</v>
      </c>
      <c r="Q476" s="191">
        <v>0</v>
      </c>
      <c r="R476" s="191">
        <f>Q476*H476</f>
        <v>0</v>
      </c>
      <c r="S476" s="191">
        <v>0</v>
      </c>
      <c r="T476" s="192">
        <f>S476*H476</f>
        <v>0</v>
      </c>
      <c r="AR476" s="24" t="s">
        <v>288</v>
      </c>
      <c r="AT476" s="24" t="s">
        <v>143</v>
      </c>
      <c r="AU476" s="24" t="s">
        <v>85</v>
      </c>
      <c r="AY476" s="24" t="s">
        <v>141</v>
      </c>
      <c r="BE476" s="193">
        <f>IF(N476="základní",J476,0)</f>
        <v>0</v>
      </c>
      <c r="BF476" s="193">
        <f>IF(N476="snížená",J476,0)</f>
        <v>0</v>
      </c>
      <c r="BG476" s="193">
        <f>IF(N476="zákl. přenesená",J476,0)</f>
        <v>0</v>
      </c>
      <c r="BH476" s="193">
        <f>IF(N476="sníž. přenesená",J476,0)</f>
        <v>0</v>
      </c>
      <c r="BI476" s="193">
        <f>IF(N476="nulová",J476,0)</f>
        <v>0</v>
      </c>
      <c r="BJ476" s="24" t="s">
        <v>83</v>
      </c>
      <c r="BK476" s="193">
        <f>ROUND(I476*H476,2)</f>
        <v>0</v>
      </c>
      <c r="BL476" s="24" t="s">
        <v>288</v>
      </c>
      <c r="BM476" s="24" t="s">
        <v>811</v>
      </c>
    </row>
    <row r="477" spans="2:47" s="1" customFormat="1" ht="27">
      <c r="B477" s="41"/>
      <c r="D477" s="194" t="s">
        <v>148</v>
      </c>
      <c r="F477" s="195" t="s">
        <v>812</v>
      </c>
      <c r="I477" s="156"/>
      <c r="L477" s="41"/>
      <c r="M477" s="196"/>
      <c r="N477" s="42"/>
      <c r="O477" s="42"/>
      <c r="P477" s="42"/>
      <c r="Q477" s="42"/>
      <c r="R477" s="42"/>
      <c r="S477" s="42"/>
      <c r="T477" s="70"/>
      <c r="AT477" s="24" t="s">
        <v>148</v>
      </c>
      <c r="AU477" s="24" t="s">
        <v>85</v>
      </c>
    </row>
    <row r="478" spans="2:63" s="11" customFormat="1" ht="29.85" customHeight="1">
      <c r="B478" s="168"/>
      <c r="D478" s="169" t="s">
        <v>76</v>
      </c>
      <c r="E478" s="179" t="s">
        <v>813</v>
      </c>
      <c r="F478" s="179" t="s">
        <v>814</v>
      </c>
      <c r="I478" s="171"/>
      <c r="J478" s="180">
        <f>BK478</f>
        <v>0</v>
      </c>
      <c r="L478" s="168"/>
      <c r="M478" s="173"/>
      <c r="N478" s="174"/>
      <c r="O478" s="174"/>
      <c r="P478" s="175">
        <f>SUM(P479:P487)</f>
        <v>0</v>
      </c>
      <c r="Q478" s="174"/>
      <c r="R478" s="175">
        <f>SUM(R479:R487)</f>
        <v>0.07702</v>
      </c>
      <c r="S478" s="174"/>
      <c r="T478" s="176">
        <f>SUM(T479:T487)</f>
        <v>0</v>
      </c>
      <c r="AR478" s="169" t="s">
        <v>85</v>
      </c>
      <c r="AT478" s="177" t="s">
        <v>76</v>
      </c>
      <c r="AU478" s="177" t="s">
        <v>83</v>
      </c>
      <c r="AY478" s="169" t="s">
        <v>141</v>
      </c>
      <c r="BK478" s="178">
        <f>SUM(BK479:BK487)</f>
        <v>0</v>
      </c>
    </row>
    <row r="479" spans="2:65" s="1" customFormat="1" ht="25.5" customHeight="1">
      <c r="B479" s="181"/>
      <c r="C479" s="182" t="s">
        <v>815</v>
      </c>
      <c r="D479" s="182" t="s">
        <v>143</v>
      </c>
      <c r="E479" s="183" t="s">
        <v>816</v>
      </c>
      <c r="F479" s="184" t="s">
        <v>817</v>
      </c>
      <c r="G479" s="185" t="s">
        <v>291</v>
      </c>
      <c r="H479" s="186">
        <v>150</v>
      </c>
      <c r="I479" s="187"/>
      <c r="J479" s="188">
        <f>ROUND(I479*H479,2)</f>
        <v>0</v>
      </c>
      <c r="K479" s="184" t="s">
        <v>5</v>
      </c>
      <c r="L479" s="41"/>
      <c r="M479" s="189" t="s">
        <v>5</v>
      </c>
      <c r="N479" s="190" t="s">
        <v>48</v>
      </c>
      <c r="O479" s="42"/>
      <c r="P479" s="191">
        <f>O479*H479</f>
        <v>0</v>
      </c>
      <c r="Q479" s="191">
        <v>0.00043</v>
      </c>
      <c r="R479" s="191">
        <f>Q479*H479</f>
        <v>0.0645</v>
      </c>
      <c r="S479" s="191">
        <v>0</v>
      </c>
      <c r="T479" s="192">
        <f>S479*H479</f>
        <v>0</v>
      </c>
      <c r="AR479" s="24" t="s">
        <v>288</v>
      </c>
      <c r="AT479" s="24" t="s">
        <v>143</v>
      </c>
      <c r="AU479" s="24" t="s">
        <v>85</v>
      </c>
      <c r="AY479" s="24" t="s">
        <v>141</v>
      </c>
      <c r="BE479" s="193">
        <f>IF(N479="základní",J479,0)</f>
        <v>0</v>
      </c>
      <c r="BF479" s="193">
        <f>IF(N479="snížená",J479,0)</f>
        <v>0</v>
      </c>
      <c r="BG479" s="193">
        <f>IF(N479="zákl. přenesená",J479,0)</f>
        <v>0</v>
      </c>
      <c r="BH479" s="193">
        <f>IF(N479="sníž. přenesená",J479,0)</f>
        <v>0</v>
      </c>
      <c r="BI479" s="193">
        <f>IF(N479="nulová",J479,0)</f>
        <v>0</v>
      </c>
      <c r="BJ479" s="24" t="s">
        <v>83</v>
      </c>
      <c r="BK479" s="193">
        <f>ROUND(I479*H479,2)</f>
        <v>0</v>
      </c>
      <c r="BL479" s="24" t="s">
        <v>288</v>
      </c>
      <c r="BM479" s="24" t="s">
        <v>818</v>
      </c>
    </row>
    <row r="480" spans="2:47" s="1" customFormat="1" ht="27">
      <c r="B480" s="41"/>
      <c r="D480" s="194" t="s">
        <v>148</v>
      </c>
      <c r="F480" s="195" t="s">
        <v>819</v>
      </c>
      <c r="I480" s="156"/>
      <c r="L480" s="41"/>
      <c r="M480" s="196"/>
      <c r="N480" s="42"/>
      <c r="O480" s="42"/>
      <c r="P480" s="42"/>
      <c r="Q480" s="42"/>
      <c r="R480" s="42"/>
      <c r="S480" s="42"/>
      <c r="T480" s="70"/>
      <c r="AT480" s="24" t="s">
        <v>148</v>
      </c>
      <c r="AU480" s="24" t="s">
        <v>85</v>
      </c>
    </row>
    <row r="481" spans="2:51" s="12" customFormat="1" ht="13.5">
      <c r="B481" s="200"/>
      <c r="D481" s="194" t="s">
        <v>202</v>
      </c>
      <c r="E481" s="201" t="s">
        <v>5</v>
      </c>
      <c r="F481" s="202" t="s">
        <v>820</v>
      </c>
      <c r="H481" s="203">
        <v>150</v>
      </c>
      <c r="I481" s="204"/>
      <c r="L481" s="200"/>
      <c r="M481" s="205"/>
      <c r="N481" s="206"/>
      <c r="O481" s="206"/>
      <c r="P481" s="206"/>
      <c r="Q481" s="206"/>
      <c r="R481" s="206"/>
      <c r="S481" s="206"/>
      <c r="T481" s="207"/>
      <c r="AT481" s="201" t="s">
        <v>202</v>
      </c>
      <c r="AU481" s="201" t="s">
        <v>85</v>
      </c>
      <c r="AV481" s="12" t="s">
        <v>85</v>
      </c>
      <c r="AW481" s="12" t="s">
        <v>40</v>
      </c>
      <c r="AX481" s="12" t="s">
        <v>83</v>
      </c>
      <c r="AY481" s="201" t="s">
        <v>141</v>
      </c>
    </row>
    <row r="482" spans="2:65" s="1" customFormat="1" ht="25.5" customHeight="1">
      <c r="B482" s="181"/>
      <c r="C482" s="182" t="s">
        <v>821</v>
      </c>
      <c r="D482" s="182" t="s">
        <v>143</v>
      </c>
      <c r="E482" s="183" t="s">
        <v>822</v>
      </c>
      <c r="F482" s="184" t="s">
        <v>823</v>
      </c>
      <c r="G482" s="185" t="s">
        <v>291</v>
      </c>
      <c r="H482" s="186">
        <v>17</v>
      </c>
      <c r="I482" s="187"/>
      <c r="J482" s="188">
        <f>ROUND(I482*H482,2)</f>
        <v>0</v>
      </c>
      <c r="K482" s="184" t="s">
        <v>199</v>
      </c>
      <c r="L482" s="41"/>
      <c r="M482" s="189" t="s">
        <v>5</v>
      </c>
      <c r="N482" s="190" t="s">
        <v>48</v>
      </c>
      <c r="O482" s="42"/>
      <c r="P482" s="191">
        <f>O482*H482</f>
        <v>0</v>
      </c>
      <c r="Q482" s="191">
        <v>0.0002</v>
      </c>
      <c r="R482" s="191">
        <f>Q482*H482</f>
        <v>0.0034000000000000002</v>
      </c>
      <c r="S482" s="191">
        <v>0</v>
      </c>
      <c r="T482" s="192">
        <f>S482*H482</f>
        <v>0</v>
      </c>
      <c r="AR482" s="24" t="s">
        <v>288</v>
      </c>
      <c r="AT482" s="24" t="s">
        <v>143</v>
      </c>
      <c r="AU482" s="24" t="s">
        <v>85</v>
      </c>
      <c r="AY482" s="24" t="s">
        <v>141</v>
      </c>
      <c r="BE482" s="193">
        <f>IF(N482="základní",J482,0)</f>
        <v>0</v>
      </c>
      <c r="BF482" s="193">
        <f>IF(N482="snížená",J482,0)</f>
        <v>0</v>
      </c>
      <c r="BG482" s="193">
        <f>IF(N482="zákl. přenesená",J482,0)</f>
        <v>0</v>
      </c>
      <c r="BH482" s="193">
        <f>IF(N482="sníž. přenesená",J482,0)</f>
        <v>0</v>
      </c>
      <c r="BI482" s="193">
        <f>IF(N482="nulová",J482,0)</f>
        <v>0</v>
      </c>
      <c r="BJ482" s="24" t="s">
        <v>83</v>
      </c>
      <c r="BK482" s="193">
        <f>ROUND(I482*H482,2)</f>
        <v>0</v>
      </c>
      <c r="BL482" s="24" t="s">
        <v>288</v>
      </c>
      <c r="BM482" s="24" t="s">
        <v>824</v>
      </c>
    </row>
    <row r="483" spans="2:47" s="1" customFormat="1" ht="27">
      <c r="B483" s="41"/>
      <c r="D483" s="194" t="s">
        <v>148</v>
      </c>
      <c r="F483" s="195" t="s">
        <v>825</v>
      </c>
      <c r="I483" s="156"/>
      <c r="L483" s="41"/>
      <c r="M483" s="196"/>
      <c r="N483" s="42"/>
      <c r="O483" s="42"/>
      <c r="P483" s="42"/>
      <c r="Q483" s="42"/>
      <c r="R483" s="42"/>
      <c r="S483" s="42"/>
      <c r="T483" s="70"/>
      <c r="AT483" s="24" t="s">
        <v>148</v>
      </c>
      <c r="AU483" s="24" t="s">
        <v>85</v>
      </c>
    </row>
    <row r="484" spans="2:51" s="12" customFormat="1" ht="13.5">
      <c r="B484" s="200"/>
      <c r="D484" s="194" t="s">
        <v>202</v>
      </c>
      <c r="E484" s="201" t="s">
        <v>5</v>
      </c>
      <c r="F484" s="202" t="s">
        <v>826</v>
      </c>
      <c r="H484" s="203">
        <v>17</v>
      </c>
      <c r="I484" s="204"/>
      <c r="L484" s="200"/>
      <c r="M484" s="205"/>
      <c r="N484" s="206"/>
      <c r="O484" s="206"/>
      <c r="P484" s="206"/>
      <c r="Q484" s="206"/>
      <c r="R484" s="206"/>
      <c r="S484" s="206"/>
      <c r="T484" s="207"/>
      <c r="AT484" s="201" t="s">
        <v>202</v>
      </c>
      <c r="AU484" s="201" t="s">
        <v>85</v>
      </c>
      <c r="AV484" s="12" t="s">
        <v>85</v>
      </c>
      <c r="AW484" s="12" t="s">
        <v>40</v>
      </c>
      <c r="AX484" s="12" t="s">
        <v>83</v>
      </c>
      <c r="AY484" s="201" t="s">
        <v>141</v>
      </c>
    </row>
    <row r="485" spans="2:65" s="1" customFormat="1" ht="25.5" customHeight="1">
      <c r="B485" s="181"/>
      <c r="C485" s="182" t="s">
        <v>827</v>
      </c>
      <c r="D485" s="182" t="s">
        <v>143</v>
      </c>
      <c r="E485" s="183" t="s">
        <v>828</v>
      </c>
      <c r="F485" s="184" t="s">
        <v>829</v>
      </c>
      <c r="G485" s="185" t="s">
        <v>291</v>
      </c>
      <c r="H485" s="186">
        <v>16</v>
      </c>
      <c r="I485" s="187"/>
      <c r="J485" s="188">
        <f>ROUND(I485*H485,2)</f>
        <v>0</v>
      </c>
      <c r="K485" s="184" t="s">
        <v>199</v>
      </c>
      <c r="L485" s="41"/>
      <c r="M485" s="189" t="s">
        <v>5</v>
      </c>
      <c r="N485" s="190" t="s">
        <v>48</v>
      </c>
      <c r="O485" s="42"/>
      <c r="P485" s="191">
        <f>O485*H485</f>
        <v>0</v>
      </c>
      <c r="Q485" s="191">
        <v>0.00057</v>
      </c>
      <c r="R485" s="191">
        <f>Q485*H485</f>
        <v>0.00912</v>
      </c>
      <c r="S485" s="191">
        <v>0</v>
      </c>
      <c r="T485" s="192">
        <f>S485*H485</f>
        <v>0</v>
      </c>
      <c r="AR485" s="24" t="s">
        <v>288</v>
      </c>
      <c r="AT485" s="24" t="s">
        <v>143</v>
      </c>
      <c r="AU485" s="24" t="s">
        <v>85</v>
      </c>
      <c r="AY485" s="24" t="s">
        <v>141</v>
      </c>
      <c r="BE485" s="193">
        <f>IF(N485="základní",J485,0)</f>
        <v>0</v>
      </c>
      <c r="BF485" s="193">
        <f>IF(N485="snížená",J485,0)</f>
        <v>0</v>
      </c>
      <c r="BG485" s="193">
        <f>IF(N485="zákl. přenesená",J485,0)</f>
        <v>0</v>
      </c>
      <c r="BH485" s="193">
        <f>IF(N485="sníž. přenesená",J485,0)</f>
        <v>0</v>
      </c>
      <c r="BI485" s="193">
        <f>IF(N485="nulová",J485,0)</f>
        <v>0</v>
      </c>
      <c r="BJ485" s="24" t="s">
        <v>83</v>
      </c>
      <c r="BK485" s="193">
        <f>ROUND(I485*H485,2)</f>
        <v>0</v>
      </c>
      <c r="BL485" s="24" t="s">
        <v>288</v>
      </c>
      <c r="BM485" s="24" t="s">
        <v>830</v>
      </c>
    </row>
    <row r="486" spans="2:47" s="1" customFormat="1" ht="27">
      <c r="B486" s="41"/>
      <c r="D486" s="194" t="s">
        <v>148</v>
      </c>
      <c r="F486" s="195" t="s">
        <v>831</v>
      </c>
      <c r="I486" s="156"/>
      <c r="L486" s="41"/>
      <c r="M486" s="196"/>
      <c r="N486" s="42"/>
      <c r="O486" s="42"/>
      <c r="P486" s="42"/>
      <c r="Q486" s="42"/>
      <c r="R486" s="42"/>
      <c r="S486" s="42"/>
      <c r="T486" s="70"/>
      <c r="AT486" s="24" t="s">
        <v>148</v>
      </c>
      <c r="AU486" s="24" t="s">
        <v>85</v>
      </c>
    </row>
    <row r="487" spans="2:51" s="12" customFormat="1" ht="13.5">
      <c r="B487" s="200"/>
      <c r="D487" s="194" t="s">
        <v>202</v>
      </c>
      <c r="E487" s="201" t="s">
        <v>5</v>
      </c>
      <c r="F487" s="202" t="s">
        <v>832</v>
      </c>
      <c r="H487" s="203">
        <v>16</v>
      </c>
      <c r="I487" s="204"/>
      <c r="L487" s="200"/>
      <c r="M487" s="205"/>
      <c r="N487" s="206"/>
      <c r="O487" s="206"/>
      <c r="P487" s="206"/>
      <c r="Q487" s="206"/>
      <c r="R487" s="206"/>
      <c r="S487" s="206"/>
      <c r="T487" s="207"/>
      <c r="AT487" s="201" t="s">
        <v>202</v>
      </c>
      <c r="AU487" s="201" t="s">
        <v>85</v>
      </c>
      <c r="AV487" s="12" t="s">
        <v>85</v>
      </c>
      <c r="AW487" s="12" t="s">
        <v>40</v>
      </c>
      <c r="AX487" s="12" t="s">
        <v>83</v>
      </c>
      <c r="AY487" s="201" t="s">
        <v>141</v>
      </c>
    </row>
    <row r="488" spans="2:63" s="11" customFormat="1" ht="29.85" customHeight="1">
      <c r="B488" s="168"/>
      <c r="D488" s="169" t="s">
        <v>76</v>
      </c>
      <c r="E488" s="179" t="s">
        <v>833</v>
      </c>
      <c r="F488" s="179" t="s">
        <v>834</v>
      </c>
      <c r="I488" s="171"/>
      <c r="J488" s="180">
        <f>BK488</f>
        <v>0</v>
      </c>
      <c r="L488" s="168"/>
      <c r="M488" s="173"/>
      <c r="N488" s="174"/>
      <c r="O488" s="174"/>
      <c r="P488" s="175">
        <f>SUM(P489:P515)</f>
        <v>0</v>
      </c>
      <c r="Q488" s="174"/>
      <c r="R488" s="175">
        <f>SUM(R489:R515)</f>
        <v>0.2024</v>
      </c>
      <c r="S488" s="174"/>
      <c r="T488" s="176">
        <f>SUM(T489:T515)</f>
        <v>0.23116199999999998</v>
      </c>
      <c r="AR488" s="169" t="s">
        <v>85</v>
      </c>
      <c r="AT488" s="177" t="s">
        <v>76</v>
      </c>
      <c r="AU488" s="177" t="s">
        <v>83</v>
      </c>
      <c r="AY488" s="169" t="s">
        <v>141</v>
      </c>
      <c r="BK488" s="178">
        <f>SUM(BK489:BK515)</f>
        <v>0</v>
      </c>
    </row>
    <row r="489" spans="2:65" s="1" customFormat="1" ht="25.5" customHeight="1">
      <c r="B489" s="181"/>
      <c r="C489" s="182" t="s">
        <v>835</v>
      </c>
      <c r="D489" s="182" t="s">
        <v>143</v>
      </c>
      <c r="E489" s="183" t="s">
        <v>836</v>
      </c>
      <c r="F489" s="184" t="s">
        <v>837</v>
      </c>
      <c r="G489" s="185" t="s">
        <v>253</v>
      </c>
      <c r="H489" s="186">
        <v>7.08</v>
      </c>
      <c r="I489" s="187"/>
      <c r="J489" s="188">
        <f>ROUND(I489*H489,2)</f>
        <v>0</v>
      </c>
      <c r="K489" s="184" t="s">
        <v>199</v>
      </c>
      <c r="L489" s="41"/>
      <c r="M489" s="189" t="s">
        <v>5</v>
      </c>
      <c r="N489" s="190" t="s">
        <v>48</v>
      </c>
      <c r="O489" s="42"/>
      <c r="P489" s="191">
        <f>O489*H489</f>
        <v>0</v>
      </c>
      <c r="Q489" s="191">
        <v>0</v>
      </c>
      <c r="R489" s="191">
        <f>Q489*H489</f>
        <v>0</v>
      </c>
      <c r="S489" s="191">
        <v>0.02465</v>
      </c>
      <c r="T489" s="192">
        <f>S489*H489</f>
        <v>0.17452199999999998</v>
      </c>
      <c r="AR489" s="24" t="s">
        <v>288</v>
      </c>
      <c r="AT489" s="24" t="s">
        <v>143</v>
      </c>
      <c r="AU489" s="24" t="s">
        <v>85</v>
      </c>
      <c r="AY489" s="24" t="s">
        <v>141</v>
      </c>
      <c r="BE489" s="193">
        <f>IF(N489="základní",J489,0)</f>
        <v>0</v>
      </c>
      <c r="BF489" s="193">
        <f>IF(N489="snížená",J489,0)</f>
        <v>0</v>
      </c>
      <c r="BG489" s="193">
        <f>IF(N489="zákl. přenesená",J489,0)</f>
        <v>0</v>
      </c>
      <c r="BH489" s="193">
        <f>IF(N489="sníž. přenesená",J489,0)</f>
        <v>0</v>
      </c>
      <c r="BI489" s="193">
        <f>IF(N489="nulová",J489,0)</f>
        <v>0</v>
      </c>
      <c r="BJ489" s="24" t="s">
        <v>83</v>
      </c>
      <c r="BK489" s="193">
        <f>ROUND(I489*H489,2)</f>
        <v>0</v>
      </c>
      <c r="BL489" s="24" t="s">
        <v>288</v>
      </c>
      <c r="BM489" s="24" t="s">
        <v>838</v>
      </c>
    </row>
    <row r="490" spans="2:47" s="1" customFormat="1" ht="13.5">
      <c r="B490" s="41"/>
      <c r="D490" s="194" t="s">
        <v>148</v>
      </c>
      <c r="F490" s="195" t="s">
        <v>839</v>
      </c>
      <c r="I490" s="156"/>
      <c r="L490" s="41"/>
      <c r="M490" s="196"/>
      <c r="N490" s="42"/>
      <c r="O490" s="42"/>
      <c r="P490" s="42"/>
      <c r="Q490" s="42"/>
      <c r="R490" s="42"/>
      <c r="S490" s="42"/>
      <c r="T490" s="70"/>
      <c r="AT490" s="24" t="s">
        <v>148</v>
      </c>
      <c r="AU490" s="24" t="s">
        <v>85</v>
      </c>
    </row>
    <row r="491" spans="2:51" s="14" customFormat="1" ht="13.5">
      <c r="B491" s="216"/>
      <c r="D491" s="194" t="s">
        <v>202</v>
      </c>
      <c r="E491" s="217" t="s">
        <v>5</v>
      </c>
      <c r="F491" s="218" t="s">
        <v>840</v>
      </c>
      <c r="H491" s="217" t="s">
        <v>5</v>
      </c>
      <c r="I491" s="219"/>
      <c r="L491" s="216"/>
      <c r="M491" s="220"/>
      <c r="N491" s="221"/>
      <c r="O491" s="221"/>
      <c r="P491" s="221"/>
      <c r="Q491" s="221"/>
      <c r="R491" s="221"/>
      <c r="S491" s="221"/>
      <c r="T491" s="222"/>
      <c r="AT491" s="217" t="s">
        <v>202</v>
      </c>
      <c r="AU491" s="217" t="s">
        <v>85</v>
      </c>
      <c r="AV491" s="14" t="s">
        <v>83</v>
      </c>
      <c r="AW491" s="14" t="s">
        <v>40</v>
      </c>
      <c r="AX491" s="14" t="s">
        <v>77</v>
      </c>
      <c r="AY491" s="217" t="s">
        <v>141</v>
      </c>
    </row>
    <row r="492" spans="2:51" s="14" customFormat="1" ht="13.5">
      <c r="B492" s="216"/>
      <c r="D492" s="194" t="s">
        <v>202</v>
      </c>
      <c r="E492" s="217" t="s">
        <v>5</v>
      </c>
      <c r="F492" s="218" t="s">
        <v>532</v>
      </c>
      <c r="H492" s="217" t="s">
        <v>5</v>
      </c>
      <c r="I492" s="219"/>
      <c r="L492" s="216"/>
      <c r="M492" s="220"/>
      <c r="N492" s="221"/>
      <c r="O492" s="221"/>
      <c r="P492" s="221"/>
      <c r="Q492" s="221"/>
      <c r="R492" s="221"/>
      <c r="S492" s="221"/>
      <c r="T492" s="222"/>
      <c r="AT492" s="217" t="s">
        <v>202</v>
      </c>
      <c r="AU492" s="217" t="s">
        <v>85</v>
      </c>
      <c r="AV492" s="14" t="s">
        <v>83</v>
      </c>
      <c r="AW492" s="14" t="s">
        <v>40</v>
      </c>
      <c r="AX492" s="14" t="s">
        <v>77</v>
      </c>
      <c r="AY492" s="217" t="s">
        <v>141</v>
      </c>
    </row>
    <row r="493" spans="2:51" s="12" customFormat="1" ht="13.5">
      <c r="B493" s="200"/>
      <c r="D493" s="194" t="s">
        <v>202</v>
      </c>
      <c r="E493" s="201" t="s">
        <v>5</v>
      </c>
      <c r="F493" s="202" t="s">
        <v>841</v>
      </c>
      <c r="H493" s="203">
        <v>5.4</v>
      </c>
      <c r="I493" s="204"/>
      <c r="L493" s="200"/>
      <c r="M493" s="205"/>
      <c r="N493" s="206"/>
      <c r="O493" s="206"/>
      <c r="P493" s="206"/>
      <c r="Q493" s="206"/>
      <c r="R493" s="206"/>
      <c r="S493" s="206"/>
      <c r="T493" s="207"/>
      <c r="AT493" s="201" t="s">
        <v>202</v>
      </c>
      <c r="AU493" s="201" t="s">
        <v>85</v>
      </c>
      <c r="AV493" s="12" t="s">
        <v>85</v>
      </c>
      <c r="AW493" s="12" t="s">
        <v>40</v>
      </c>
      <c r="AX493" s="12" t="s">
        <v>77</v>
      </c>
      <c r="AY493" s="201" t="s">
        <v>141</v>
      </c>
    </row>
    <row r="494" spans="2:51" s="14" customFormat="1" ht="13.5">
      <c r="B494" s="216"/>
      <c r="D494" s="194" t="s">
        <v>202</v>
      </c>
      <c r="E494" s="217" t="s">
        <v>5</v>
      </c>
      <c r="F494" s="218" t="s">
        <v>534</v>
      </c>
      <c r="H494" s="217" t="s">
        <v>5</v>
      </c>
      <c r="I494" s="219"/>
      <c r="L494" s="216"/>
      <c r="M494" s="220"/>
      <c r="N494" s="221"/>
      <c r="O494" s="221"/>
      <c r="P494" s="221"/>
      <c r="Q494" s="221"/>
      <c r="R494" s="221"/>
      <c r="S494" s="221"/>
      <c r="T494" s="222"/>
      <c r="AT494" s="217" t="s">
        <v>202</v>
      </c>
      <c r="AU494" s="217" t="s">
        <v>85</v>
      </c>
      <c r="AV494" s="14" t="s">
        <v>83</v>
      </c>
      <c r="AW494" s="14" t="s">
        <v>40</v>
      </c>
      <c r="AX494" s="14" t="s">
        <v>77</v>
      </c>
      <c r="AY494" s="217" t="s">
        <v>141</v>
      </c>
    </row>
    <row r="495" spans="2:51" s="12" customFormat="1" ht="13.5">
      <c r="B495" s="200"/>
      <c r="D495" s="194" t="s">
        <v>202</v>
      </c>
      <c r="E495" s="201" t="s">
        <v>5</v>
      </c>
      <c r="F495" s="202" t="s">
        <v>842</v>
      </c>
      <c r="H495" s="203">
        <v>1.68</v>
      </c>
      <c r="I495" s="204"/>
      <c r="L495" s="200"/>
      <c r="M495" s="205"/>
      <c r="N495" s="206"/>
      <c r="O495" s="206"/>
      <c r="P495" s="206"/>
      <c r="Q495" s="206"/>
      <c r="R495" s="206"/>
      <c r="S495" s="206"/>
      <c r="T495" s="207"/>
      <c r="AT495" s="201" t="s">
        <v>202</v>
      </c>
      <c r="AU495" s="201" t="s">
        <v>85</v>
      </c>
      <c r="AV495" s="12" t="s">
        <v>85</v>
      </c>
      <c r="AW495" s="12" t="s">
        <v>40</v>
      </c>
      <c r="AX495" s="12" t="s">
        <v>77</v>
      </c>
      <c r="AY495" s="201" t="s">
        <v>141</v>
      </c>
    </row>
    <row r="496" spans="2:51" s="13" customFormat="1" ht="13.5">
      <c r="B496" s="208"/>
      <c r="D496" s="194" t="s">
        <v>202</v>
      </c>
      <c r="E496" s="209" t="s">
        <v>5</v>
      </c>
      <c r="F496" s="210" t="s">
        <v>204</v>
      </c>
      <c r="H496" s="211">
        <v>7.08</v>
      </c>
      <c r="I496" s="212"/>
      <c r="L496" s="208"/>
      <c r="M496" s="213"/>
      <c r="N496" s="214"/>
      <c r="O496" s="214"/>
      <c r="P496" s="214"/>
      <c r="Q496" s="214"/>
      <c r="R496" s="214"/>
      <c r="S496" s="214"/>
      <c r="T496" s="215"/>
      <c r="AT496" s="209" t="s">
        <v>202</v>
      </c>
      <c r="AU496" s="209" t="s">
        <v>85</v>
      </c>
      <c r="AV496" s="13" t="s">
        <v>140</v>
      </c>
      <c r="AW496" s="13" t="s">
        <v>40</v>
      </c>
      <c r="AX496" s="13" t="s">
        <v>83</v>
      </c>
      <c r="AY496" s="209" t="s">
        <v>141</v>
      </c>
    </row>
    <row r="497" spans="2:65" s="1" customFormat="1" ht="25.5" customHeight="1">
      <c r="B497" s="181"/>
      <c r="C497" s="182" t="s">
        <v>843</v>
      </c>
      <c r="D497" s="182" t="s">
        <v>143</v>
      </c>
      <c r="E497" s="183" t="s">
        <v>844</v>
      </c>
      <c r="F497" s="184" t="s">
        <v>845</v>
      </c>
      <c r="G497" s="185" t="s">
        <v>253</v>
      </c>
      <c r="H497" s="186">
        <v>7.08</v>
      </c>
      <c r="I497" s="187"/>
      <c r="J497" s="188">
        <f>ROUND(I497*H497,2)</f>
        <v>0</v>
      </c>
      <c r="K497" s="184" t="s">
        <v>199</v>
      </c>
      <c r="L497" s="41"/>
      <c r="M497" s="189" t="s">
        <v>5</v>
      </c>
      <c r="N497" s="190" t="s">
        <v>48</v>
      </c>
      <c r="O497" s="42"/>
      <c r="P497" s="191">
        <f>O497*H497</f>
        <v>0</v>
      </c>
      <c r="Q497" s="191">
        <v>0</v>
      </c>
      <c r="R497" s="191">
        <f>Q497*H497</f>
        <v>0</v>
      </c>
      <c r="S497" s="191">
        <v>0.008</v>
      </c>
      <c r="T497" s="192">
        <f>S497*H497</f>
        <v>0.05664</v>
      </c>
      <c r="AR497" s="24" t="s">
        <v>288</v>
      </c>
      <c r="AT497" s="24" t="s">
        <v>143</v>
      </c>
      <c r="AU497" s="24" t="s">
        <v>85</v>
      </c>
      <c r="AY497" s="24" t="s">
        <v>141</v>
      </c>
      <c r="BE497" s="193">
        <f>IF(N497="základní",J497,0)</f>
        <v>0</v>
      </c>
      <c r="BF497" s="193">
        <f>IF(N497="snížená",J497,0)</f>
        <v>0</v>
      </c>
      <c r="BG497" s="193">
        <f>IF(N497="zákl. přenesená",J497,0)</f>
        <v>0</v>
      </c>
      <c r="BH497" s="193">
        <f>IF(N497="sníž. přenesená",J497,0)</f>
        <v>0</v>
      </c>
      <c r="BI497" s="193">
        <f>IF(N497="nulová",J497,0)</f>
        <v>0</v>
      </c>
      <c r="BJ497" s="24" t="s">
        <v>83</v>
      </c>
      <c r="BK497" s="193">
        <f>ROUND(I497*H497,2)</f>
        <v>0</v>
      </c>
      <c r="BL497" s="24" t="s">
        <v>288</v>
      </c>
      <c r="BM497" s="24" t="s">
        <v>846</v>
      </c>
    </row>
    <row r="498" spans="2:47" s="1" customFormat="1" ht="13.5">
      <c r="B498" s="41"/>
      <c r="D498" s="194" t="s">
        <v>148</v>
      </c>
      <c r="F498" s="195" t="s">
        <v>847</v>
      </c>
      <c r="I498" s="156"/>
      <c r="L498" s="41"/>
      <c r="M498" s="196"/>
      <c r="N498" s="42"/>
      <c r="O498" s="42"/>
      <c r="P498" s="42"/>
      <c r="Q498" s="42"/>
      <c r="R498" s="42"/>
      <c r="S498" s="42"/>
      <c r="T498" s="70"/>
      <c r="AT498" s="24" t="s">
        <v>148</v>
      </c>
      <c r="AU498" s="24" t="s">
        <v>85</v>
      </c>
    </row>
    <row r="499" spans="2:65" s="1" customFormat="1" ht="25.5" customHeight="1">
      <c r="B499" s="181"/>
      <c r="C499" s="182" t="s">
        <v>848</v>
      </c>
      <c r="D499" s="182" t="s">
        <v>143</v>
      </c>
      <c r="E499" s="183" t="s">
        <v>849</v>
      </c>
      <c r="F499" s="184" t="s">
        <v>850</v>
      </c>
      <c r="G499" s="185" t="s">
        <v>253</v>
      </c>
      <c r="H499" s="186">
        <v>7.08</v>
      </c>
      <c r="I499" s="187"/>
      <c r="J499" s="188">
        <f>ROUND(I499*H499,2)</f>
        <v>0</v>
      </c>
      <c r="K499" s="184" t="s">
        <v>199</v>
      </c>
      <c r="L499" s="41"/>
      <c r="M499" s="189" t="s">
        <v>5</v>
      </c>
      <c r="N499" s="190" t="s">
        <v>48</v>
      </c>
      <c r="O499" s="42"/>
      <c r="P499" s="191">
        <f>O499*H499</f>
        <v>0</v>
      </c>
      <c r="Q499" s="191">
        <v>0</v>
      </c>
      <c r="R499" s="191">
        <f>Q499*H499</f>
        <v>0</v>
      </c>
      <c r="S499" s="191">
        <v>0</v>
      </c>
      <c r="T499" s="192">
        <f>S499*H499</f>
        <v>0</v>
      </c>
      <c r="AR499" s="24" t="s">
        <v>288</v>
      </c>
      <c r="AT499" s="24" t="s">
        <v>143</v>
      </c>
      <c r="AU499" s="24" t="s">
        <v>85</v>
      </c>
      <c r="AY499" s="24" t="s">
        <v>141</v>
      </c>
      <c r="BE499" s="193">
        <f>IF(N499="základní",J499,0)</f>
        <v>0</v>
      </c>
      <c r="BF499" s="193">
        <f>IF(N499="snížená",J499,0)</f>
        <v>0</v>
      </c>
      <c r="BG499" s="193">
        <f>IF(N499="zákl. přenesená",J499,0)</f>
        <v>0</v>
      </c>
      <c r="BH499" s="193">
        <f>IF(N499="sníž. přenesená",J499,0)</f>
        <v>0</v>
      </c>
      <c r="BI499" s="193">
        <f>IF(N499="nulová",J499,0)</f>
        <v>0</v>
      </c>
      <c r="BJ499" s="24" t="s">
        <v>83</v>
      </c>
      <c r="BK499" s="193">
        <f>ROUND(I499*H499,2)</f>
        <v>0</v>
      </c>
      <c r="BL499" s="24" t="s">
        <v>288</v>
      </c>
      <c r="BM499" s="24" t="s">
        <v>851</v>
      </c>
    </row>
    <row r="500" spans="2:47" s="1" customFormat="1" ht="27">
      <c r="B500" s="41"/>
      <c r="D500" s="194" t="s">
        <v>148</v>
      </c>
      <c r="F500" s="195" t="s">
        <v>852</v>
      </c>
      <c r="I500" s="156"/>
      <c r="L500" s="41"/>
      <c r="M500" s="196"/>
      <c r="N500" s="42"/>
      <c r="O500" s="42"/>
      <c r="P500" s="42"/>
      <c r="Q500" s="42"/>
      <c r="R500" s="42"/>
      <c r="S500" s="42"/>
      <c r="T500" s="70"/>
      <c r="AT500" s="24" t="s">
        <v>148</v>
      </c>
      <c r="AU500" s="24" t="s">
        <v>85</v>
      </c>
    </row>
    <row r="501" spans="2:65" s="1" customFormat="1" ht="16.5" customHeight="1">
      <c r="B501" s="181"/>
      <c r="C501" s="182" t="s">
        <v>853</v>
      </c>
      <c r="D501" s="182" t="s">
        <v>143</v>
      </c>
      <c r="E501" s="183" t="s">
        <v>854</v>
      </c>
      <c r="F501" s="184" t="s">
        <v>855</v>
      </c>
      <c r="G501" s="185" t="s">
        <v>266</v>
      </c>
      <c r="H501" s="186">
        <v>7.08</v>
      </c>
      <c r="I501" s="187"/>
      <c r="J501" s="188">
        <f>ROUND(I501*H501,2)</f>
        <v>0</v>
      </c>
      <c r="K501" s="184" t="s">
        <v>199</v>
      </c>
      <c r="L501" s="41"/>
      <c r="M501" s="189" t="s">
        <v>5</v>
      </c>
      <c r="N501" s="190" t="s">
        <v>48</v>
      </c>
      <c r="O501" s="42"/>
      <c r="P501" s="191">
        <f>O501*H501</f>
        <v>0</v>
      </c>
      <c r="Q501" s="191">
        <v>0</v>
      </c>
      <c r="R501" s="191">
        <f>Q501*H501</f>
        <v>0</v>
      </c>
      <c r="S501" s="191">
        <v>0</v>
      </c>
      <c r="T501" s="192">
        <f>S501*H501</f>
        <v>0</v>
      </c>
      <c r="AR501" s="24" t="s">
        <v>288</v>
      </c>
      <c r="AT501" s="24" t="s">
        <v>143</v>
      </c>
      <c r="AU501" s="24" t="s">
        <v>85</v>
      </c>
      <c r="AY501" s="24" t="s">
        <v>141</v>
      </c>
      <c r="BE501" s="193">
        <f>IF(N501="základní",J501,0)</f>
        <v>0</v>
      </c>
      <c r="BF501" s="193">
        <f>IF(N501="snížená",J501,0)</f>
        <v>0</v>
      </c>
      <c r="BG501" s="193">
        <f>IF(N501="zákl. přenesená",J501,0)</f>
        <v>0</v>
      </c>
      <c r="BH501" s="193">
        <f>IF(N501="sníž. přenesená",J501,0)</f>
        <v>0</v>
      </c>
      <c r="BI501" s="193">
        <f>IF(N501="nulová",J501,0)</f>
        <v>0</v>
      </c>
      <c r="BJ501" s="24" t="s">
        <v>83</v>
      </c>
      <c r="BK501" s="193">
        <f>ROUND(I501*H501,2)</f>
        <v>0</v>
      </c>
      <c r="BL501" s="24" t="s">
        <v>288</v>
      </c>
      <c r="BM501" s="24" t="s">
        <v>856</v>
      </c>
    </row>
    <row r="502" spans="2:47" s="1" customFormat="1" ht="13.5">
      <c r="B502" s="41"/>
      <c r="D502" s="194" t="s">
        <v>148</v>
      </c>
      <c r="F502" s="195" t="s">
        <v>857</v>
      </c>
      <c r="I502" s="156"/>
      <c r="L502" s="41"/>
      <c r="M502" s="196"/>
      <c r="N502" s="42"/>
      <c r="O502" s="42"/>
      <c r="P502" s="42"/>
      <c r="Q502" s="42"/>
      <c r="R502" s="42"/>
      <c r="S502" s="42"/>
      <c r="T502" s="70"/>
      <c r="AT502" s="24" t="s">
        <v>148</v>
      </c>
      <c r="AU502" s="24" t="s">
        <v>85</v>
      </c>
    </row>
    <row r="503" spans="2:65" s="1" customFormat="1" ht="16.5" customHeight="1">
      <c r="B503" s="181"/>
      <c r="C503" s="182" t="s">
        <v>858</v>
      </c>
      <c r="D503" s="182" t="s">
        <v>143</v>
      </c>
      <c r="E503" s="183" t="s">
        <v>859</v>
      </c>
      <c r="F503" s="184" t="s">
        <v>860</v>
      </c>
      <c r="G503" s="185" t="s">
        <v>291</v>
      </c>
      <c r="H503" s="186">
        <v>4</v>
      </c>
      <c r="I503" s="187"/>
      <c r="J503" s="188">
        <f>ROUND(I503*H503,2)</f>
        <v>0</v>
      </c>
      <c r="K503" s="184" t="s">
        <v>199</v>
      </c>
      <c r="L503" s="41"/>
      <c r="M503" s="189" t="s">
        <v>5</v>
      </c>
      <c r="N503" s="190" t="s">
        <v>48</v>
      </c>
      <c r="O503" s="42"/>
      <c r="P503" s="191">
        <f>O503*H503</f>
        <v>0</v>
      </c>
      <c r="Q503" s="191">
        <v>0</v>
      </c>
      <c r="R503" s="191">
        <f>Q503*H503</f>
        <v>0</v>
      </c>
      <c r="S503" s="191">
        <v>0</v>
      </c>
      <c r="T503" s="192">
        <f>S503*H503</f>
        <v>0</v>
      </c>
      <c r="AR503" s="24" t="s">
        <v>288</v>
      </c>
      <c r="AT503" s="24" t="s">
        <v>143</v>
      </c>
      <c r="AU503" s="24" t="s">
        <v>85</v>
      </c>
      <c r="AY503" s="24" t="s">
        <v>141</v>
      </c>
      <c r="BE503" s="193">
        <f>IF(N503="základní",J503,0)</f>
        <v>0</v>
      </c>
      <c r="BF503" s="193">
        <f>IF(N503="snížená",J503,0)</f>
        <v>0</v>
      </c>
      <c r="BG503" s="193">
        <f>IF(N503="zákl. přenesená",J503,0)</f>
        <v>0</v>
      </c>
      <c r="BH503" s="193">
        <f>IF(N503="sníž. přenesená",J503,0)</f>
        <v>0</v>
      </c>
      <c r="BI503" s="193">
        <f>IF(N503="nulová",J503,0)</f>
        <v>0</v>
      </c>
      <c r="BJ503" s="24" t="s">
        <v>83</v>
      </c>
      <c r="BK503" s="193">
        <f>ROUND(I503*H503,2)</f>
        <v>0</v>
      </c>
      <c r="BL503" s="24" t="s">
        <v>288</v>
      </c>
      <c r="BM503" s="24" t="s">
        <v>861</v>
      </c>
    </row>
    <row r="504" spans="2:47" s="1" customFormat="1" ht="27">
      <c r="B504" s="41"/>
      <c r="D504" s="194" t="s">
        <v>148</v>
      </c>
      <c r="F504" s="195" t="s">
        <v>862</v>
      </c>
      <c r="I504" s="156"/>
      <c r="L504" s="41"/>
      <c r="M504" s="196"/>
      <c r="N504" s="42"/>
      <c r="O504" s="42"/>
      <c r="P504" s="42"/>
      <c r="Q504" s="42"/>
      <c r="R504" s="42"/>
      <c r="S504" s="42"/>
      <c r="T504" s="70"/>
      <c r="AT504" s="24" t="s">
        <v>148</v>
      </c>
      <c r="AU504" s="24" t="s">
        <v>85</v>
      </c>
    </row>
    <row r="505" spans="2:65" s="1" customFormat="1" ht="25.5" customHeight="1">
      <c r="B505" s="181"/>
      <c r="C505" s="223" t="s">
        <v>863</v>
      </c>
      <c r="D505" s="223" t="s">
        <v>299</v>
      </c>
      <c r="E505" s="224" t="s">
        <v>864</v>
      </c>
      <c r="F505" s="225" t="s">
        <v>865</v>
      </c>
      <c r="G505" s="226" t="s">
        <v>291</v>
      </c>
      <c r="H505" s="227">
        <v>4</v>
      </c>
      <c r="I505" s="228"/>
      <c r="J505" s="229">
        <f>ROUND(I505*H505,2)</f>
        <v>0</v>
      </c>
      <c r="K505" s="225" t="s">
        <v>199</v>
      </c>
      <c r="L505" s="230"/>
      <c r="M505" s="231" t="s">
        <v>5</v>
      </c>
      <c r="N505" s="232" t="s">
        <v>48</v>
      </c>
      <c r="O505" s="42"/>
      <c r="P505" s="191">
        <f>O505*H505</f>
        <v>0</v>
      </c>
      <c r="Q505" s="191">
        <v>0.047</v>
      </c>
      <c r="R505" s="191">
        <f>Q505*H505</f>
        <v>0.188</v>
      </c>
      <c r="S505" s="191">
        <v>0</v>
      </c>
      <c r="T505" s="192">
        <f>S505*H505</f>
        <v>0</v>
      </c>
      <c r="AR505" s="24" t="s">
        <v>381</v>
      </c>
      <c r="AT505" s="24" t="s">
        <v>299</v>
      </c>
      <c r="AU505" s="24" t="s">
        <v>85</v>
      </c>
      <c r="AY505" s="24" t="s">
        <v>141</v>
      </c>
      <c r="BE505" s="193">
        <f>IF(N505="základní",J505,0)</f>
        <v>0</v>
      </c>
      <c r="BF505" s="193">
        <f>IF(N505="snížená",J505,0)</f>
        <v>0</v>
      </c>
      <c r="BG505" s="193">
        <f>IF(N505="zákl. přenesená",J505,0)</f>
        <v>0</v>
      </c>
      <c r="BH505" s="193">
        <f>IF(N505="sníž. přenesená",J505,0)</f>
        <v>0</v>
      </c>
      <c r="BI505" s="193">
        <f>IF(N505="nulová",J505,0)</f>
        <v>0</v>
      </c>
      <c r="BJ505" s="24" t="s">
        <v>83</v>
      </c>
      <c r="BK505" s="193">
        <f>ROUND(I505*H505,2)</f>
        <v>0</v>
      </c>
      <c r="BL505" s="24" t="s">
        <v>288</v>
      </c>
      <c r="BM505" s="24" t="s">
        <v>866</v>
      </c>
    </row>
    <row r="506" spans="2:47" s="1" customFormat="1" ht="13.5">
      <c r="B506" s="41"/>
      <c r="D506" s="194" t="s">
        <v>148</v>
      </c>
      <c r="F506" s="195" t="s">
        <v>867</v>
      </c>
      <c r="I506" s="156"/>
      <c r="L506" s="41"/>
      <c r="M506" s="196"/>
      <c r="N506" s="42"/>
      <c r="O506" s="42"/>
      <c r="P506" s="42"/>
      <c r="Q506" s="42"/>
      <c r="R506" s="42"/>
      <c r="S506" s="42"/>
      <c r="T506" s="70"/>
      <c r="AT506" s="24" t="s">
        <v>148</v>
      </c>
      <c r="AU506" s="24" t="s">
        <v>85</v>
      </c>
    </row>
    <row r="507" spans="2:65" s="1" customFormat="1" ht="16.5" customHeight="1">
      <c r="B507" s="181"/>
      <c r="C507" s="182" t="s">
        <v>868</v>
      </c>
      <c r="D507" s="182" t="s">
        <v>143</v>
      </c>
      <c r="E507" s="183" t="s">
        <v>869</v>
      </c>
      <c r="F507" s="184" t="s">
        <v>870</v>
      </c>
      <c r="G507" s="185" t="s">
        <v>291</v>
      </c>
      <c r="H507" s="186">
        <v>4</v>
      </c>
      <c r="I507" s="187"/>
      <c r="J507" s="188">
        <f>ROUND(I507*H507,2)</f>
        <v>0</v>
      </c>
      <c r="K507" s="184" t="s">
        <v>199</v>
      </c>
      <c r="L507" s="41"/>
      <c r="M507" s="189" t="s">
        <v>5</v>
      </c>
      <c r="N507" s="190" t="s">
        <v>48</v>
      </c>
      <c r="O507" s="42"/>
      <c r="P507" s="191">
        <f>O507*H507</f>
        <v>0</v>
      </c>
      <c r="Q507" s="191">
        <v>0</v>
      </c>
      <c r="R507" s="191">
        <f>Q507*H507</f>
        <v>0</v>
      </c>
      <c r="S507" s="191">
        <v>0</v>
      </c>
      <c r="T507" s="192">
        <f>S507*H507</f>
        <v>0</v>
      </c>
      <c r="AR507" s="24" t="s">
        <v>288</v>
      </c>
      <c r="AT507" s="24" t="s">
        <v>143</v>
      </c>
      <c r="AU507" s="24" t="s">
        <v>85</v>
      </c>
      <c r="AY507" s="24" t="s">
        <v>141</v>
      </c>
      <c r="BE507" s="193">
        <f>IF(N507="základní",J507,0)</f>
        <v>0</v>
      </c>
      <c r="BF507" s="193">
        <f>IF(N507="snížená",J507,0)</f>
        <v>0</v>
      </c>
      <c r="BG507" s="193">
        <f>IF(N507="zákl. přenesená",J507,0)</f>
        <v>0</v>
      </c>
      <c r="BH507" s="193">
        <f>IF(N507="sníž. přenesená",J507,0)</f>
        <v>0</v>
      </c>
      <c r="BI507" s="193">
        <f>IF(N507="nulová",J507,0)</f>
        <v>0</v>
      </c>
      <c r="BJ507" s="24" t="s">
        <v>83</v>
      </c>
      <c r="BK507" s="193">
        <f>ROUND(I507*H507,2)</f>
        <v>0</v>
      </c>
      <c r="BL507" s="24" t="s">
        <v>288</v>
      </c>
      <c r="BM507" s="24" t="s">
        <v>871</v>
      </c>
    </row>
    <row r="508" spans="2:47" s="1" customFormat="1" ht="13.5">
      <c r="B508" s="41"/>
      <c r="D508" s="194" t="s">
        <v>148</v>
      </c>
      <c r="F508" s="195" t="s">
        <v>872</v>
      </c>
      <c r="I508" s="156"/>
      <c r="L508" s="41"/>
      <c r="M508" s="196"/>
      <c r="N508" s="42"/>
      <c r="O508" s="42"/>
      <c r="P508" s="42"/>
      <c r="Q508" s="42"/>
      <c r="R508" s="42"/>
      <c r="S508" s="42"/>
      <c r="T508" s="70"/>
      <c r="AT508" s="24" t="s">
        <v>148</v>
      </c>
      <c r="AU508" s="24" t="s">
        <v>85</v>
      </c>
    </row>
    <row r="509" spans="2:65" s="1" customFormat="1" ht="16.5" customHeight="1">
      <c r="B509" s="181"/>
      <c r="C509" s="223" t="s">
        <v>873</v>
      </c>
      <c r="D509" s="223" t="s">
        <v>299</v>
      </c>
      <c r="E509" s="224" t="s">
        <v>874</v>
      </c>
      <c r="F509" s="225" t="s">
        <v>875</v>
      </c>
      <c r="G509" s="226" t="s">
        <v>291</v>
      </c>
      <c r="H509" s="227">
        <v>4</v>
      </c>
      <c r="I509" s="228"/>
      <c r="J509" s="229">
        <f>ROUND(I509*H509,2)</f>
        <v>0</v>
      </c>
      <c r="K509" s="225" t="s">
        <v>5</v>
      </c>
      <c r="L509" s="230"/>
      <c r="M509" s="231" t="s">
        <v>5</v>
      </c>
      <c r="N509" s="232" t="s">
        <v>48</v>
      </c>
      <c r="O509" s="42"/>
      <c r="P509" s="191">
        <f>O509*H509</f>
        <v>0</v>
      </c>
      <c r="Q509" s="191">
        <v>0.0024</v>
      </c>
      <c r="R509" s="191">
        <f>Q509*H509</f>
        <v>0.0096</v>
      </c>
      <c r="S509" s="191">
        <v>0</v>
      </c>
      <c r="T509" s="192">
        <f>S509*H509</f>
        <v>0</v>
      </c>
      <c r="AR509" s="24" t="s">
        <v>381</v>
      </c>
      <c r="AT509" s="24" t="s">
        <v>299</v>
      </c>
      <c r="AU509" s="24" t="s">
        <v>85</v>
      </c>
      <c r="AY509" s="24" t="s">
        <v>141</v>
      </c>
      <c r="BE509" s="193">
        <f>IF(N509="základní",J509,0)</f>
        <v>0</v>
      </c>
      <c r="BF509" s="193">
        <f>IF(N509="snížená",J509,0)</f>
        <v>0</v>
      </c>
      <c r="BG509" s="193">
        <f>IF(N509="zákl. přenesená",J509,0)</f>
        <v>0</v>
      </c>
      <c r="BH509" s="193">
        <f>IF(N509="sníž. přenesená",J509,0)</f>
        <v>0</v>
      </c>
      <c r="BI509" s="193">
        <f>IF(N509="nulová",J509,0)</f>
        <v>0</v>
      </c>
      <c r="BJ509" s="24" t="s">
        <v>83</v>
      </c>
      <c r="BK509" s="193">
        <f>ROUND(I509*H509,2)</f>
        <v>0</v>
      </c>
      <c r="BL509" s="24" t="s">
        <v>288</v>
      </c>
      <c r="BM509" s="24" t="s">
        <v>876</v>
      </c>
    </row>
    <row r="510" spans="2:65" s="1" customFormat="1" ht="16.5" customHeight="1">
      <c r="B510" s="181"/>
      <c r="C510" s="182" t="s">
        <v>877</v>
      </c>
      <c r="D510" s="182" t="s">
        <v>143</v>
      </c>
      <c r="E510" s="183" t="s">
        <v>878</v>
      </c>
      <c r="F510" s="184" t="s">
        <v>879</v>
      </c>
      <c r="G510" s="185" t="s">
        <v>291</v>
      </c>
      <c r="H510" s="186">
        <v>4</v>
      </c>
      <c r="I510" s="187"/>
      <c r="J510" s="188">
        <f>ROUND(I510*H510,2)</f>
        <v>0</v>
      </c>
      <c r="K510" s="184" t="s">
        <v>199</v>
      </c>
      <c r="L510" s="41"/>
      <c r="M510" s="189" t="s">
        <v>5</v>
      </c>
      <c r="N510" s="190" t="s">
        <v>48</v>
      </c>
      <c r="O510" s="42"/>
      <c r="P510" s="191">
        <f>O510*H510</f>
        <v>0</v>
      </c>
      <c r="Q510" s="191">
        <v>0</v>
      </c>
      <c r="R510" s="191">
        <f>Q510*H510</f>
        <v>0</v>
      </c>
      <c r="S510" s="191">
        <v>0</v>
      </c>
      <c r="T510" s="192">
        <f>S510*H510</f>
        <v>0</v>
      </c>
      <c r="AR510" s="24" t="s">
        <v>288</v>
      </c>
      <c r="AT510" s="24" t="s">
        <v>143</v>
      </c>
      <c r="AU510" s="24" t="s">
        <v>85</v>
      </c>
      <c r="AY510" s="24" t="s">
        <v>141</v>
      </c>
      <c r="BE510" s="193">
        <f>IF(N510="základní",J510,0)</f>
        <v>0</v>
      </c>
      <c r="BF510" s="193">
        <f>IF(N510="snížená",J510,0)</f>
        <v>0</v>
      </c>
      <c r="BG510" s="193">
        <f>IF(N510="zákl. přenesená",J510,0)</f>
        <v>0</v>
      </c>
      <c r="BH510" s="193">
        <f>IF(N510="sníž. přenesená",J510,0)</f>
        <v>0</v>
      </c>
      <c r="BI510" s="193">
        <f>IF(N510="nulová",J510,0)</f>
        <v>0</v>
      </c>
      <c r="BJ510" s="24" t="s">
        <v>83</v>
      </c>
      <c r="BK510" s="193">
        <f>ROUND(I510*H510,2)</f>
        <v>0</v>
      </c>
      <c r="BL510" s="24" t="s">
        <v>288</v>
      </c>
      <c r="BM510" s="24" t="s">
        <v>880</v>
      </c>
    </row>
    <row r="511" spans="2:47" s="1" customFormat="1" ht="13.5">
      <c r="B511" s="41"/>
      <c r="D511" s="194" t="s">
        <v>148</v>
      </c>
      <c r="F511" s="195" t="s">
        <v>881</v>
      </c>
      <c r="I511" s="156"/>
      <c r="L511" s="41"/>
      <c r="M511" s="196"/>
      <c r="N511" s="42"/>
      <c r="O511" s="42"/>
      <c r="P511" s="42"/>
      <c r="Q511" s="42"/>
      <c r="R511" s="42"/>
      <c r="S511" s="42"/>
      <c r="T511" s="70"/>
      <c r="AT511" s="24" t="s">
        <v>148</v>
      </c>
      <c r="AU511" s="24" t="s">
        <v>85</v>
      </c>
    </row>
    <row r="512" spans="2:65" s="1" customFormat="1" ht="16.5" customHeight="1">
      <c r="B512" s="181"/>
      <c r="C512" s="223" t="s">
        <v>882</v>
      </c>
      <c r="D512" s="223" t="s">
        <v>299</v>
      </c>
      <c r="E512" s="224" t="s">
        <v>883</v>
      </c>
      <c r="F512" s="225" t="s">
        <v>884</v>
      </c>
      <c r="G512" s="226" t="s">
        <v>291</v>
      </c>
      <c r="H512" s="227">
        <v>4</v>
      </c>
      <c r="I512" s="228"/>
      <c r="J512" s="229">
        <f>ROUND(I512*H512,2)</f>
        <v>0</v>
      </c>
      <c r="K512" s="225" t="s">
        <v>199</v>
      </c>
      <c r="L512" s="230"/>
      <c r="M512" s="231" t="s">
        <v>5</v>
      </c>
      <c r="N512" s="232" t="s">
        <v>48</v>
      </c>
      <c r="O512" s="42"/>
      <c r="P512" s="191">
        <f>O512*H512</f>
        <v>0</v>
      </c>
      <c r="Q512" s="191">
        <v>0.0012</v>
      </c>
      <c r="R512" s="191">
        <f>Q512*H512</f>
        <v>0.0048</v>
      </c>
      <c r="S512" s="191">
        <v>0</v>
      </c>
      <c r="T512" s="192">
        <f>S512*H512</f>
        <v>0</v>
      </c>
      <c r="AR512" s="24" t="s">
        <v>381</v>
      </c>
      <c r="AT512" s="24" t="s">
        <v>299</v>
      </c>
      <c r="AU512" s="24" t="s">
        <v>85</v>
      </c>
      <c r="AY512" s="24" t="s">
        <v>141</v>
      </c>
      <c r="BE512" s="193">
        <f>IF(N512="základní",J512,0)</f>
        <v>0</v>
      </c>
      <c r="BF512" s="193">
        <f>IF(N512="snížená",J512,0)</f>
        <v>0</v>
      </c>
      <c r="BG512" s="193">
        <f>IF(N512="zákl. přenesená",J512,0)</f>
        <v>0</v>
      </c>
      <c r="BH512" s="193">
        <f>IF(N512="sníž. přenesená",J512,0)</f>
        <v>0</v>
      </c>
      <c r="BI512" s="193">
        <f>IF(N512="nulová",J512,0)</f>
        <v>0</v>
      </c>
      <c r="BJ512" s="24" t="s">
        <v>83</v>
      </c>
      <c r="BK512" s="193">
        <f>ROUND(I512*H512,2)</f>
        <v>0</v>
      </c>
      <c r="BL512" s="24" t="s">
        <v>288</v>
      </c>
      <c r="BM512" s="24" t="s">
        <v>885</v>
      </c>
    </row>
    <row r="513" spans="2:47" s="1" customFormat="1" ht="13.5">
      <c r="B513" s="41"/>
      <c r="D513" s="194" t="s">
        <v>148</v>
      </c>
      <c r="F513" s="195" t="s">
        <v>886</v>
      </c>
      <c r="I513" s="156"/>
      <c r="L513" s="41"/>
      <c r="M513" s="196"/>
      <c r="N513" s="42"/>
      <c r="O513" s="42"/>
      <c r="P513" s="42"/>
      <c r="Q513" s="42"/>
      <c r="R513" s="42"/>
      <c r="S513" s="42"/>
      <c r="T513" s="70"/>
      <c r="AT513" s="24" t="s">
        <v>148</v>
      </c>
      <c r="AU513" s="24" t="s">
        <v>85</v>
      </c>
    </row>
    <row r="514" spans="2:65" s="1" customFormat="1" ht="16.5" customHeight="1">
      <c r="B514" s="181"/>
      <c r="C514" s="182" t="s">
        <v>887</v>
      </c>
      <c r="D514" s="182" t="s">
        <v>143</v>
      </c>
      <c r="E514" s="183" t="s">
        <v>888</v>
      </c>
      <c r="F514" s="184" t="s">
        <v>889</v>
      </c>
      <c r="G514" s="185" t="s">
        <v>222</v>
      </c>
      <c r="H514" s="186">
        <v>0.202</v>
      </c>
      <c r="I514" s="187"/>
      <c r="J514" s="188">
        <f>ROUND(I514*H514,2)</f>
        <v>0</v>
      </c>
      <c r="K514" s="184" t="s">
        <v>199</v>
      </c>
      <c r="L514" s="41"/>
      <c r="M514" s="189" t="s">
        <v>5</v>
      </c>
      <c r="N514" s="190" t="s">
        <v>48</v>
      </c>
      <c r="O514" s="42"/>
      <c r="P514" s="191">
        <f>O514*H514</f>
        <v>0</v>
      </c>
      <c r="Q514" s="191">
        <v>0</v>
      </c>
      <c r="R514" s="191">
        <f>Q514*H514</f>
        <v>0</v>
      </c>
      <c r="S514" s="191">
        <v>0</v>
      </c>
      <c r="T514" s="192">
        <f>S514*H514</f>
        <v>0</v>
      </c>
      <c r="AR514" s="24" t="s">
        <v>288</v>
      </c>
      <c r="AT514" s="24" t="s">
        <v>143</v>
      </c>
      <c r="AU514" s="24" t="s">
        <v>85</v>
      </c>
      <c r="AY514" s="24" t="s">
        <v>141</v>
      </c>
      <c r="BE514" s="193">
        <f>IF(N514="základní",J514,0)</f>
        <v>0</v>
      </c>
      <c r="BF514" s="193">
        <f>IF(N514="snížená",J514,0)</f>
        <v>0</v>
      </c>
      <c r="BG514" s="193">
        <f>IF(N514="zákl. přenesená",J514,0)</f>
        <v>0</v>
      </c>
      <c r="BH514" s="193">
        <f>IF(N514="sníž. přenesená",J514,0)</f>
        <v>0</v>
      </c>
      <c r="BI514" s="193">
        <f>IF(N514="nulová",J514,0)</f>
        <v>0</v>
      </c>
      <c r="BJ514" s="24" t="s">
        <v>83</v>
      </c>
      <c r="BK514" s="193">
        <f>ROUND(I514*H514,2)</f>
        <v>0</v>
      </c>
      <c r="BL514" s="24" t="s">
        <v>288</v>
      </c>
      <c r="BM514" s="24" t="s">
        <v>890</v>
      </c>
    </row>
    <row r="515" spans="2:47" s="1" customFormat="1" ht="27">
      <c r="B515" s="41"/>
      <c r="D515" s="194" t="s">
        <v>148</v>
      </c>
      <c r="F515" s="195" t="s">
        <v>891</v>
      </c>
      <c r="I515" s="156"/>
      <c r="L515" s="41"/>
      <c r="M515" s="196"/>
      <c r="N515" s="42"/>
      <c r="O515" s="42"/>
      <c r="P515" s="42"/>
      <c r="Q515" s="42"/>
      <c r="R515" s="42"/>
      <c r="S515" s="42"/>
      <c r="T515" s="70"/>
      <c r="AT515" s="24" t="s">
        <v>148</v>
      </c>
      <c r="AU515" s="24" t="s">
        <v>85</v>
      </c>
    </row>
    <row r="516" spans="2:63" s="11" customFormat="1" ht="29.85" customHeight="1">
      <c r="B516" s="168"/>
      <c r="D516" s="169" t="s">
        <v>76</v>
      </c>
      <c r="E516" s="179" t="s">
        <v>892</v>
      </c>
      <c r="F516" s="179" t="s">
        <v>893</v>
      </c>
      <c r="I516" s="171"/>
      <c r="J516" s="180">
        <f>BK516</f>
        <v>0</v>
      </c>
      <c r="L516" s="168"/>
      <c r="M516" s="173"/>
      <c r="N516" s="174"/>
      <c r="O516" s="174"/>
      <c r="P516" s="175">
        <f>SUM(P517:P531)</f>
        <v>0</v>
      </c>
      <c r="Q516" s="174"/>
      <c r="R516" s="175">
        <f>SUM(R517:R531)</f>
        <v>0.2115036</v>
      </c>
      <c r="S516" s="174"/>
      <c r="T516" s="176">
        <f>SUM(T517:T531)</f>
        <v>0</v>
      </c>
      <c r="AR516" s="169" t="s">
        <v>85</v>
      </c>
      <c r="AT516" s="177" t="s">
        <v>76</v>
      </c>
      <c r="AU516" s="177" t="s">
        <v>83</v>
      </c>
      <c r="AY516" s="169" t="s">
        <v>141</v>
      </c>
      <c r="BK516" s="178">
        <f>SUM(BK517:BK531)</f>
        <v>0</v>
      </c>
    </row>
    <row r="517" spans="2:65" s="1" customFormat="1" ht="25.5" customHeight="1">
      <c r="B517" s="181"/>
      <c r="C517" s="182" t="s">
        <v>894</v>
      </c>
      <c r="D517" s="182" t="s">
        <v>143</v>
      </c>
      <c r="E517" s="183" t="s">
        <v>895</v>
      </c>
      <c r="F517" s="184" t="s">
        <v>896</v>
      </c>
      <c r="G517" s="185" t="s">
        <v>253</v>
      </c>
      <c r="H517" s="186">
        <v>13.86</v>
      </c>
      <c r="I517" s="187"/>
      <c r="J517" s="188">
        <f>ROUND(I517*H517,2)</f>
        <v>0</v>
      </c>
      <c r="K517" s="184" t="s">
        <v>199</v>
      </c>
      <c r="L517" s="41"/>
      <c r="M517" s="189" t="s">
        <v>5</v>
      </c>
      <c r="N517" s="190" t="s">
        <v>48</v>
      </c>
      <c r="O517" s="42"/>
      <c r="P517" s="191">
        <f>O517*H517</f>
        <v>0</v>
      </c>
      <c r="Q517" s="191">
        <v>0.0032</v>
      </c>
      <c r="R517" s="191">
        <f>Q517*H517</f>
        <v>0.044352</v>
      </c>
      <c r="S517" s="191">
        <v>0</v>
      </c>
      <c r="T517" s="192">
        <f>S517*H517</f>
        <v>0</v>
      </c>
      <c r="AR517" s="24" t="s">
        <v>288</v>
      </c>
      <c r="AT517" s="24" t="s">
        <v>143</v>
      </c>
      <c r="AU517" s="24" t="s">
        <v>85</v>
      </c>
      <c r="AY517" s="24" t="s">
        <v>141</v>
      </c>
      <c r="BE517" s="193">
        <f>IF(N517="základní",J517,0)</f>
        <v>0</v>
      </c>
      <c r="BF517" s="193">
        <f>IF(N517="snížená",J517,0)</f>
        <v>0</v>
      </c>
      <c r="BG517" s="193">
        <f>IF(N517="zákl. přenesená",J517,0)</f>
        <v>0</v>
      </c>
      <c r="BH517" s="193">
        <f>IF(N517="sníž. přenesená",J517,0)</f>
        <v>0</v>
      </c>
      <c r="BI517" s="193">
        <f>IF(N517="nulová",J517,0)</f>
        <v>0</v>
      </c>
      <c r="BJ517" s="24" t="s">
        <v>83</v>
      </c>
      <c r="BK517" s="193">
        <f>ROUND(I517*H517,2)</f>
        <v>0</v>
      </c>
      <c r="BL517" s="24" t="s">
        <v>288</v>
      </c>
      <c r="BM517" s="24" t="s">
        <v>897</v>
      </c>
    </row>
    <row r="518" spans="2:47" s="1" customFormat="1" ht="27">
      <c r="B518" s="41"/>
      <c r="D518" s="194" t="s">
        <v>148</v>
      </c>
      <c r="F518" s="195" t="s">
        <v>898</v>
      </c>
      <c r="I518" s="156"/>
      <c r="L518" s="41"/>
      <c r="M518" s="196"/>
      <c r="N518" s="42"/>
      <c r="O518" s="42"/>
      <c r="P518" s="42"/>
      <c r="Q518" s="42"/>
      <c r="R518" s="42"/>
      <c r="S518" s="42"/>
      <c r="T518" s="70"/>
      <c r="AT518" s="24" t="s">
        <v>148</v>
      </c>
      <c r="AU518" s="24" t="s">
        <v>85</v>
      </c>
    </row>
    <row r="519" spans="2:51" s="14" customFormat="1" ht="13.5">
      <c r="B519" s="216"/>
      <c r="D519" s="194" t="s">
        <v>202</v>
      </c>
      <c r="E519" s="217" t="s">
        <v>5</v>
      </c>
      <c r="F519" s="218" t="s">
        <v>899</v>
      </c>
      <c r="H519" s="217" t="s">
        <v>5</v>
      </c>
      <c r="I519" s="219"/>
      <c r="L519" s="216"/>
      <c r="M519" s="220"/>
      <c r="N519" s="221"/>
      <c r="O519" s="221"/>
      <c r="P519" s="221"/>
      <c r="Q519" s="221"/>
      <c r="R519" s="221"/>
      <c r="S519" s="221"/>
      <c r="T519" s="222"/>
      <c r="AT519" s="217" t="s">
        <v>202</v>
      </c>
      <c r="AU519" s="217" t="s">
        <v>85</v>
      </c>
      <c r="AV519" s="14" t="s">
        <v>83</v>
      </c>
      <c r="AW519" s="14" t="s">
        <v>40</v>
      </c>
      <c r="AX519" s="14" t="s">
        <v>77</v>
      </c>
      <c r="AY519" s="217" t="s">
        <v>141</v>
      </c>
    </row>
    <row r="520" spans="2:51" s="12" customFormat="1" ht="13.5">
      <c r="B520" s="200"/>
      <c r="D520" s="194" t="s">
        <v>202</v>
      </c>
      <c r="E520" s="201" t="s">
        <v>5</v>
      </c>
      <c r="F520" s="202" t="s">
        <v>900</v>
      </c>
      <c r="H520" s="203">
        <v>6.36</v>
      </c>
      <c r="I520" s="204"/>
      <c r="L520" s="200"/>
      <c r="M520" s="205"/>
      <c r="N520" s="206"/>
      <c r="O520" s="206"/>
      <c r="P520" s="206"/>
      <c r="Q520" s="206"/>
      <c r="R520" s="206"/>
      <c r="S520" s="206"/>
      <c r="T520" s="207"/>
      <c r="AT520" s="201" t="s">
        <v>202</v>
      </c>
      <c r="AU520" s="201" t="s">
        <v>85</v>
      </c>
      <c r="AV520" s="12" t="s">
        <v>85</v>
      </c>
      <c r="AW520" s="12" t="s">
        <v>40</v>
      </c>
      <c r="AX520" s="12" t="s">
        <v>77</v>
      </c>
      <c r="AY520" s="201" t="s">
        <v>141</v>
      </c>
    </row>
    <row r="521" spans="2:51" s="12" customFormat="1" ht="13.5">
      <c r="B521" s="200"/>
      <c r="D521" s="194" t="s">
        <v>202</v>
      </c>
      <c r="E521" s="201" t="s">
        <v>5</v>
      </c>
      <c r="F521" s="202" t="s">
        <v>901</v>
      </c>
      <c r="H521" s="203">
        <v>7.5</v>
      </c>
      <c r="I521" s="204"/>
      <c r="L521" s="200"/>
      <c r="M521" s="205"/>
      <c r="N521" s="206"/>
      <c r="O521" s="206"/>
      <c r="P521" s="206"/>
      <c r="Q521" s="206"/>
      <c r="R521" s="206"/>
      <c r="S521" s="206"/>
      <c r="T521" s="207"/>
      <c r="AT521" s="201" t="s">
        <v>202</v>
      </c>
      <c r="AU521" s="201" t="s">
        <v>85</v>
      </c>
      <c r="AV521" s="12" t="s">
        <v>85</v>
      </c>
      <c r="AW521" s="12" t="s">
        <v>40</v>
      </c>
      <c r="AX521" s="12" t="s">
        <v>77</v>
      </c>
      <c r="AY521" s="201" t="s">
        <v>141</v>
      </c>
    </row>
    <row r="522" spans="2:51" s="13" customFormat="1" ht="13.5">
      <c r="B522" s="208"/>
      <c r="D522" s="194" t="s">
        <v>202</v>
      </c>
      <c r="E522" s="209" t="s">
        <v>5</v>
      </c>
      <c r="F522" s="210" t="s">
        <v>204</v>
      </c>
      <c r="H522" s="211">
        <v>13.86</v>
      </c>
      <c r="I522" s="212"/>
      <c r="L522" s="208"/>
      <c r="M522" s="213"/>
      <c r="N522" s="214"/>
      <c r="O522" s="214"/>
      <c r="P522" s="214"/>
      <c r="Q522" s="214"/>
      <c r="R522" s="214"/>
      <c r="S522" s="214"/>
      <c r="T522" s="215"/>
      <c r="AT522" s="209" t="s">
        <v>202</v>
      </c>
      <c r="AU522" s="209" t="s">
        <v>85</v>
      </c>
      <c r="AV522" s="13" t="s">
        <v>140</v>
      </c>
      <c r="AW522" s="13" t="s">
        <v>40</v>
      </c>
      <c r="AX522" s="13" t="s">
        <v>83</v>
      </c>
      <c r="AY522" s="209" t="s">
        <v>141</v>
      </c>
    </row>
    <row r="523" spans="2:65" s="1" customFormat="1" ht="16.5" customHeight="1">
      <c r="B523" s="181"/>
      <c r="C523" s="223" t="s">
        <v>902</v>
      </c>
      <c r="D523" s="223" t="s">
        <v>299</v>
      </c>
      <c r="E523" s="224" t="s">
        <v>903</v>
      </c>
      <c r="F523" s="225" t="s">
        <v>904</v>
      </c>
      <c r="G523" s="226" t="s">
        <v>253</v>
      </c>
      <c r="H523" s="227">
        <v>16.632</v>
      </c>
      <c r="I523" s="228"/>
      <c r="J523" s="229">
        <f>ROUND(I523*H523,2)</f>
        <v>0</v>
      </c>
      <c r="K523" s="225" t="s">
        <v>199</v>
      </c>
      <c r="L523" s="230"/>
      <c r="M523" s="231" t="s">
        <v>5</v>
      </c>
      <c r="N523" s="232" t="s">
        <v>48</v>
      </c>
      <c r="O523" s="42"/>
      <c r="P523" s="191">
        <f>O523*H523</f>
        <v>0</v>
      </c>
      <c r="Q523" s="191">
        <v>0.0098</v>
      </c>
      <c r="R523" s="191">
        <f>Q523*H523</f>
        <v>0.16299360000000002</v>
      </c>
      <c r="S523" s="191">
        <v>0</v>
      </c>
      <c r="T523" s="192">
        <f>S523*H523</f>
        <v>0</v>
      </c>
      <c r="AR523" s="24" t="s">
        <v>381</v>
      </c>
      <c r="AT523" s="24" t="s">
        <v>299</v>
      </c>
      <c r="AU523" s="24" t="s">
        <v>85</v>
      </c>
      <c r="AY523" s="24" t="s">
        <v>141</v>
      </c>
      <c r="BE523" s="193">
        <f>IF(N523="základní",J523,0)</f>
        <v>0</v>
      </c>
      <c r="BF523" s="193">
        <f>IF(N523="snížená",J523,0)</f>
        <v>0</v>
      </c>
      <c r="BG523" s="193">
        <f>IF(N523="zákl. přenesená",J523,0)</f>
        <v>0</v>
      </c>
      <c r="BH523" s="193">
        <f>IF(N523="sníž. přenesená",J523,0)</f>
        <v>0</v>
      </c>
      <c r="BI523" s="193">
        <f>IF(N523="nulová",J523,0)</f>
        <v>0</v>
      </c>
      <c r="BJ523" s="24" t="s">
        <v>83</v>
      </c>
      <c r="BK523" s="193">
        <f>ROUND(I523*H523,2)</f>
        <v>0</v>
      </c>
      <c r="BL523" s="24" t="s">
        <v>288</v>
      </c>
      <c r="BM523" s="24" t="s">
        <v>905</v>
      </c>
    </row>
    <row r="524" spans="2:51" s="12" customFormat="1" ht="13.5">
      <c r="B524" s="200"/>
      <c r="D524" s="194" t="s">
        <v>202</v>
      </c>
      <c r="E524" s="201" t="s">
        <v>5</v>
      </c>
      <c r="F524" s="202" t="s">
        <v>906</v>
      </c>
      <c r="H524" s="203">
        <v>16.632</v>
      </c>
      <c r="I524" s="204"/>
      <c r="L524" s="200"/>
      <c r="M524" s="205"/>
      <c r="N524" s="206"/>
      <c r="O524" s="206"/>
      <c r="P524" s="206"/>
      <c r="Q524" s="206"/>
      <c r="R524" s="206"/>
      <c r="S524" s="206"/>
      <c r="T524" s="207"/>
      <c r="AT524" s="201" t="s">
        <v>202</v>
      </c>
      <c r="AU524" s="201" t="s">
        <v>85</v>
      </c>
      <c r="AV524" s="12" t="s">
        <v>85</v>
      </c>
      <c r="AW524" s="12" t="s">
        <v>40</v>
      </c>
      <c r="AX524" s="12" t="s">
        <v>77</v>
      </c>
      <c r="AY524" s="201" t="s">
        <v>141</v>
      </c>
    </row>
    <row r="525" spans="2:51" s="13" customFormat="1" ht="13.5">
      <c r="B525" s="208"/>
      <c r="D525" s="194" t="s">
        <v>202</v>
      </c>
      <c r="E525" s="209" t="s">
        <v>5</v>
      </c>
      <c r="F525" s="210" t="s">
        <v>204</v>
      </c>
      <c r="H525" s="211">
        <v>16.632</v>
      </c>
      <c r="I525" s="212"/>
      <c r="L525" s="208"/>
      <c r="M525" s="213"/>
      <c r="N525" s="214"/>
      <c r="O525" s="214"/>
      <c r="P525" s="214"/>
      <c r="Q525" s="214"/>
      <c r="R525" s="214"/>
      <c r="S525" s="214"/>
      <c r="T525" s="215"/>
      <c r="AT525" s="209" t="s">
        <v>202</v>
      </c>
      <c r="AU525" s="209" t="s">
        <v>85</v>
      </c>
      <c r="AV525" s="13" t="s">
        <v>140</v>
      </c>
      <c r="AW525" s="13" t="s">
        <v>40</v>
      </c>
      <c r="AX525" s="13" t="s">
        <v>83</v>
      </c>
      <c r="AY525" s="209" t="s">
        <v>141</v>
      </c>
    </row>
    <row r="526" spans="2:65" s="1" customFormat="1" ht="16.5" customHeight="1">
      <c r="B526" s="181"/>
      <c r="C526" s="182" t="s">
        <v>907</v>
      </c>
      <c r="D526" s="182" t="s">
        <v>143</v>
      </c>
      <c r="E526" s="183" t="s">
        <v>908</v>
      </c>
      <c r="F526" s="184" t="s">
        <v>909</v>
      </c>
      <c r="G526" s="185" t="s">
        <v>253</v>
      </c>
      <c r="H526" s="186">
        <v>13.86</v>
      </c>
      <c r="I526" s="187"/>
      <c r="J526" s="188">
        <f>ROUND(I526*H526,2)</f>
        <v>0</v>
      </c>
      <c r="K526" s="184" t="s">
        <v>199</v>
      </c>
      <c r="L526" s="41"/>
      <c r="M526" s="189" t="s">
        <v>5</v>
      </c>
      <c r="N526" s="190" t="s">
        <v>48</v>
      </c>
      <c r="O526" s="42"/>
      <c r="P526" s="191">
        <f>O526*H526</f>
        <v>0</v>
      </c>
      <c r="Q526" s="191">
        <v>0</v>
      </c>
      <c r="R526" s="191">
        <f>Q526*H526</f>
        <v>0</v>
      </c>
      <c r="S526" s="191">
        <v>0</v>
      </c>
      <c r="T526" s="192">
        <f>S526*H526</f>
        <v>0</v>
      </c>
      <c r="AR526" s="24" t="s">
        <v>288</v>
      </c>
      <c r="AT526" s="24" t="s">
        <v>143</v>
      </c>
      <c r="AU526" s="24" t="s">
        <v>85</v>
      </c>
      <c r="AY526" s="24" t="s">
        <v>141</v>
      </c>
      <c r="BE526" s="193">
        <f>IF(N526="základní",J526,0)</f>
        <v>0</v>
      </c>
      <c r="BF526" s="193">
        <f>IF(N526="snížená",J526,0)</f>
        <v>0</v>
      </c>
      <c r="BG526" s="193">
        <f>IF(N526="zákl. přenesená",J526,0)</f>
        <v>0</v>
      </c>
      <c r="BH526" s="193">
        <f>IF(N526="sníž. přenesená",J526,0)</f>
        <v>0</v>
      </c>
      <c r="BI526" s="193">
        <f>IF(N526="nulová",J526,0)</f>
        <v>0</v>
      </c>
      <c r="BJ526" s="24" t="s">
        <v>83</v>
      </c>
      <c r="BK526" s="193">
        <f>ROUND(I526*H526,2)</f>
        <v>0</v>
      </c>
      <c r="BL526" s="24" t="s">
        <v>288</v>
      </c>
      <c r="BM526" s="24" t="s">
        <v>910</v>
      </c>
    </row>
    <row r="527" spans="2:47" s="1" customFormat="1" ht="27">
      <c r="B527" s="41"/>
      <c r="D527" s="194" t="s">
        <v>148</v>
      </c>
      <c r="F527" s="195" t="s">
        <v>911</v>
      </c>
      <c r="I527" s="156"/>
      <c r="L527" s="41"/>
      <c r="M527" s="196"/>
      <c r="N527" s="42"/>
      <c r="O527" s="42"/>
      <c r="P527" s="42"/>
      <c r="Q527" s="42"/>
      <c r="R527" s="42"/>
      <c r="S527" s="42"/>
      <c r="T527" s="70"/>
      <c r="AT527" s="24" t="s">
        <v>148</v>
      </c>
      <c r="AU527" s="24" t="s">
        <v>85</v>
      </c>
    </row>
    <row r="528" spans="2:65" s="1" customFormat="1" ht="16.5" customHeight="1">
      <c r="B528" s="181"/>
      <c r="C528" s="182" t="s">
        <v>912</v>
      </c>
      <c r="D528" s="182" t="s">
        <v>143</v>
      </c>
      <c r="E528" s="183" t="s">
        <v>913</v>
      </c>
      <c r="F528" s="184" t="s">
        <v>914</v>
      </c>
      <c r="G528" s="185" t="s">
        <v>253</v>
      </c>
      <c r="H528" s="186">
        <v>13.86</v>
      </c>
      <c r="I528" s="187"/>
      <c r="J528" s="188">
        <f>ROUND(I528*H528,2)</f>
        <v>0</v>
      </c>
      <c r="K528" s="184" t="s">
        <v>199</v>
      </c>
      <c r="L528" s="41"/>
      <c r="M528" s="189" t="s">
        <v>5</v>
      </c>
      <c r="N528" s="190" t="s">
        <v>48</v>
      </c>
      <c r="O528" s="42"/>
      <c r="P528" s="191">
        <f>O528*H528</f>
        <v>0</v>
      </c>
      <c r="Q528" s="191">
        <v>0.0003</v>
      </c>
      <c r="R528" s="191">
        <f>Q528*H528</f>
        <v>0.004157999999999999</v>
      </c>
      <c r="S528" s="191">
        <v>0</v>
      </c>
      <c r="T528" s="192">
        <f>S528*H528</f>
        <v>0</v>
      </c>
      <c r="AR528" s="24" t="s">
        <v>288</v>
      </c>
      <c r="AT528" s="24" t="s">
        <v>143</v>
      </c>
      <c r="AU528" s="24" t="s">
        <v>85</v>
      </c>
      <c r="AY528" s="24" t="s">
        <v>141</v>
      </c>
      <c r="BE528" s="193">
        <f>IF(N528="základní",J528,0)</f>
        <v>0</v>
      </c>
      <c r="BF528" s="193">
        <f>IF(N528="snížená",J528,0)</f>
        <v>0</v>
      </c>
      <c r="BG528" s="193">
        <f>IF(N528="zákl. přenesená",J528,0)</f>
        <v>0</v>
      </c>
      <c r="BH528" s="193">
        <f>IF(N528="sníž. přenesená",J528,0)</f>
        <v>0</v>
      </c>
      <c r="BI528" s="193">
        <f>IF(N528="nulová",J528,0)</f>
        <v>0</v>
      </c>
      <c r="BJ528" s="24" t="s">
        <v>83</v>
      </c>
      <c r="BK528" s="193">
        <f>ROUND(I528*H528,2)</f>
        <v>0</v>
      </c>
      <c r="BL528" s="24" t="s">
        <v>288</v>
      </c>
      <c r="BM528" s="24" t="s">
        <v>915</v>
      </c>
    </row>
    <row r="529" spans="2:47" s="1" customFormat="1" ht="13.5">
      <c r="B529" s="41"/>
      <c r="D529" s="194" t="s">
        <v>148</v>
      </c>
      <c r="F529" s="195" t="s">
        <v>916</v>
      </c>
      <c r="I529" s="156"/>
      <c r="L529" s="41"/>
      <c r="M529" s="196"/>
      <c r="N529" s="42"/>
      <c r="O529" s="42"/>
      <c r="P529" s="42"/>
      <c r="Q529" s="42"/>
      <c r="R529" s="42"/>
      <c r="S529" s="42"/>
      <c r="T529" s="70"/>
      <c r="AT529" s="24" t="s">
        <v>148</v>
      </c>
      <c r="AU529" s="24" t="s">
        <v>85</v>
      </c>
    </row>
    <row r="530" spans="2:65" s="1" customFormat="1" ht="16.5" customHeight="1">
      <c r="B530" s="181"/>
      <c r="C530" s="182" t="s">
        <v>917</v>
      </c>
      <c r="D530" s="182" t="s">
        <v>143</v>
      </c>
      <c r="E530" s="183" t="s">
        <v>918</v>
      </c>
      <c r="F530" s="184" t="s">
        <v>919</v>
      </c>
      <c r="G530" s="185" t="s">
        <v>222</v>
      </c>
      <c r="H530" s="186">
        <v>0.212</v>
      </c>
      <c r="I530" s="187"/>
      <c r="J530" s="188">
        <f>ROUND(I530*H530,2)</f>
        <v>0</v>
      </c>
      <c r="K530" s="184" t="s">
        <v>199</v>
      </c>
      <c r="L530" s="41"/>
      <c r="M530" s="189" t="s">
        <v>5</v>
      </c>
      <c r="N530" s="190" t="s">
        <v>48</v>
      </c>
      <c r="O530" s="42"/>
      <c r="P530" s="191">
        <f>O530*H530</f>
        <v>0</v>
      </c>
      <c r="Q530" s="191">
        <v>0</v>
      </c>
      <c r="R530" s="191">
        <f>Q530*H530</f>
        <v>0</v>
      </c>
      <c r="S530" s="191">
        <v>0</v>
      </c>
      <c r="T530" s="192">
        <f>S530*H530</f>
        <v>0</v>
      </c>
      <c r="AR530" s="24" t="s">
        <v>288</v>
      </c>
      <c r="AT530" s="24" t="s">
        <v>143</v>
      </c>
      <c r="AU530" s="24" t="s">
        <v>85</v>
      </c>
      <c r="AY530" s="24" t="s">
        <v>141</v>
      </c>
      <c r="BE530" s="193">
        <f>IF(N530="základní",J530,0)</f>
        <v>0</v>
      </c>
      <c r="BF530" s="193">
        <f>IF(N530="snížená",J530,0)</f>
        <v>0</v>
      </c>
      <c r="BG530" s="193">
        <f>IF(N530="zákl. přenesená",J530,0)</f>
        <v>0</v>
      </c>
      <c r="BH530" s="193">
        <f>IF(N530="sníž. přenesená",J530,0)</f>
        <v>0</v>
      </c>
      <c r="BI530" s="193">
        <f>IF(N530="nulová",J530,0)</f>
        <v>0</v>
      </c>
      <c r="BJ530" s="24" t="s">
        <v>83</v>
      </c>
      <c r="BK530" s="193">
        <f>ROUND(I530*H530,2)</f>
        <v>0</v>
      </c>
      <c r="BL530" s="24" t="s">
        <v>288</v>
      </c>
      <c r="BM530" s="24" t="s">
        <v>920</v>
      </c>
    </row>
    <row r="531" spans="2:47" s="1" customFormat="1" ht="27">
      <c r="B531" s="41"/>
      <c r="D531" s="194" t="s">
        <v>148</v>
      </c>
      <c r="F531" s="195" t="s">
        <v>921</v>
      </c>
      <c r="I531" s="156"/>
      <c r="L531" s="41"/>
      <c r="M531" s="196"/>
      <c r="N531" s="42"/>
      <c r="O531" s="42"/>
      <c r="P531" s="42"/>
      <c r="Q531" s="42"/>
      <c r="R531" s="42"/>
      <c r="S531" s="42"/>
      <c r="T531" s="70"/>
      <c r="AT531" s="24" t="s">
        <v>148</v>
      </c>
      <c r="AU531" s="24" t="s">
        <v>85</v>
      </c>
    </row>
    <row r="532" spans="2:63" s="11" customFormat="1" ht="29.85" customHeight="1">
      <c r="B532" s="168"/>
      <c r="D532" s="169" t="s">
        <v>76</v>
      </c>
      <c r="E532" s="179" t="s">
        <v>922</v>
      </c>
      <c r="F532" s="179" t="s">
        <v>923</v>
      </c>
      <c r="I532" s="171"/>
      <c r="J532" s="180">
        <f>BK532</f>
        <v>0</v>
      </c>
      <c r="L532" s="168"/>
      <c r="M532" s="173"/>
      <c r="N532" s="174"/>
      <c r="O532" s="174"/>
      <c r="P532" s="175">
        <f>SUM(P533:P550)</f>
        <v>0</v>
      </c>
      <c r="Q532" s="174"/>
      <c r="R532" s="175">
        <f>SUM(R533:R550)</f>
        <v>0.0027813800000000004</v>
      </c>
      <c r="S532" s="174"/>
      <c r="T532" s="176">
        <f>SUM(T533:T550)</f>
        <v>0</v>
      </c>
      <c r="AR532" s="169" t="s">
        <v>85</v>
      </c>
      <c r="AT532" s="177" t="s">
        <v>76</v>
      </c>
      <c r="AU532" s="177" t="s">
        <v>83</v>
      </c>
      <c r="AY532" s="169" t="s">
        <v>141</v>
      </c>
      <c r="BK532" s="178">
        <f>SUM(BK533:BK550)</f>
        <v>0</v>
      </c>
    </row>
    <row r="533" spans="2:65" s="1" customFormat="1" ht="25.5" customHeight="1">
      <c r="B533" s="181"/>
      <c r="C533" s="182" t="s">
        <v>924</v>
      </c>
      <c r="D533" s="182" t="s">
        <v>143</v>
      </c>
      <c r="E533" s="183" t="s">
        <v>925</v>
      </c>
      <c r="F533" s="184" t="s">
        <v>926</v>
      </c>
      <c r="G533" s="185" t="s">
        <v>253</v>
      </c>
      <c r="H533" s="186">
        <v>5.668</v>
      </c>
      <c r="I533" s="187"/>
      <c r="J533" s="188">
        <f>ROUND(I533*H533,2)</f>
        <v>0</v>
      </c>
      <c r="K533" s="184" t="s">
        <v>199</v>
      </c>
      <c r="L533" s="41"/>
      <c r="M533" s="189" t="s">
        <v>5</v>
      </c>
      <c r="N533" s="190" t="s">
        <v>48</v>
      </c>
      <c r="O533" s="42"/>
      <c r="P533" s="191">
        <f>O533*H533</f>
        <v>0</v>
      </c>
      <c r="Q533" s="191">
        <v>0.00017</v>
      </c>
      <c r="R533" s="191">
        <f>Q533*H533</f>
        <v>0.0009635600000000001</v>
      </c>
      <c r="S533" s="191">
        <v>0</v>
      </c>
      <c r="T533" s="192">
        <f>S533*H533</f>
        <v>0</v>
      </c>
      <c r="AR533" s="24" t="s">
        <v>288</v>
      </c>
      <c r="AT533" s="24" t="s">
        <v>143</v>
      </c>
      <c r="AU533" s="24" t="s">
        <v>85</v>
      </c>
      <c r="AY533" s="24" t="s">
        <v>141</v>
      </c>
      <c r="BE533" s="193">
        <f>IF(N533="základní",J533,0)</f>
        <v>0</v>
      </c>
      <c r="BF533" s="193">
        <f>IF(N533="snížená",J533,0)</f>
        <v>0</v>
      </c>
      <c r="BG533" s="193">
        <f>IF(N533="zákl. přenesená",J533,0)</f>
        <v>0</v>
      </c>
      <c r="BH533" s="193">
        <f>IF(N533="sníž. přenesená",J533,0)</f>
        <v>0</v>
      </c>
      <c r="BI533" s="193">
        <f>IF(N533="nulová",J533,0)</f>
        <v>0</v>
      </c>
      <c r="BJ533" s="24" t="s">
        <v>83</v>
      </c>
      <c r="BK533" s="193">
        <f>ROUND(I533*H533,2)</f>
        <v>0</v>
      </c>
      <c r="BL533" s="24" t="s">
        <v>288</v>
      </c>
      <c r="BM533" s="24" t="s">
        <v>927</v>
      </c>
    </row>
    <row r="534" spans="2:47" s="1" customFormat="1" ht="13.5">
      <c r="B534" s="41"/>
      <c r="D534" s="194" t="s">
        <v>148</v>
      </c>
      <c r="F534" s="195" t="s">
        <v>928</v>
      </c>
      <c r="I534" s="156"/>
      <c r="L534" s="41"/>
      <c r="M534" s="196"/>
      <c r="N534" s="42"/>
      <c r="O534" s="42"/>
      <c r="P534" s="42"/>
      <c r="Q534" s="42"/>
      <c r="R534" s="42"/>
      <c r="S534" s="42"/>
      <c r="T534" s="70"/>
      <c r="AT534" s="24" t="s">
        <v>148</v>
      </c>
      <c r="AU534" s="24" t="s">
        <v>85</v>
      </c>
    </row>
    <row r="535" spans="2:51" s="12" customFormat="1" ht="13.5">
      <c r="B535" s="200"/>
      <c r="D535" s="194" t="s">
        <v>202</v>
      </c>
      <c r="E535" s="201" t="s">
        <v>5</v>
      </c>
      <c r="F535" s="202" t="s">
        <v>929</v>
      </c>
      <c r="H535" s="203">
        <v>5.668</v>
      </c>
      <c r="I535" s="204"/>
      <c r="L535" s="200"/>
      <c r="M535" s="205"/>
      <c r="N535" s="206"/>
      <c r="O535" s="206"/>
      <c r="P535" s="206"/>
      <c r="Q535" s="206"/>
      <c r="R535" s="206"/>
      <c r="S535" s="206"/>
      <c r="T535" s="207"/>
      <c r="AT535" s="201" t="s">
        <v>202</v>
      </c>
      <c r="AU535" s="201" t="s">
        <v>85</v>
      </c>
      <c r="AV535" s="12" t="s">
        <v>85</v>
      </c>
      <c r="AW535" s="12" t="s">
        <v>40</v>
      </c>
      <c r="AX535" s="12" t="s">
        <v>77</v>
      </c>
      <c r="AY535" s="201" t="s">
        <v>141</v>
      </c>
    </row>
    <row r="536" spans="2:51" s="13" customFormat="1" ht="13.5">
      <c r="B536" s="208"/>
      <c r="D536" s="194" t="s">
        <v>202</v>
      </c>
      <c r="E536" s="209" t="s">
        <v>5</v>
      </c>
      <c r="F536" s="210" t="s">
        <v>204</v>
      </c>
      <c r="H536" s="211">
        <v>5.668</v>
      </c>
      <c r="I536" s="212"/>
      <c r="L536" s="208"/>
      <c r="M536" s="213"/>
      <c r="N536" s="214"/>
      <c r="O536" s="214"/>
      <c r="P536" s="214"/>
      <c r="Q536" s="214"/>
      <c r="R536" s="214"/>
      <c r="S536" s="214"/>
      <c r="T536" s="215"/>
      <c r="AT536" s="209" t="s">
        <v>202</v>
      </c>
      <c r="AU536" s="209" t="s">
        <v>85</v>
      </c>
      <c r="AV536" s="13" t="s">
        <v>140</v>
      </c>
      <c r="AW536" s="13" t="s">
        <v>40</v>
      </c>
      <c r="AX536" s="13" t="s">
        <v>83</v>
      </c>
      <c r="AY536" s="209" t="s">
        <v>141</v>
      </c>
    </row>
    <row r="537" spans="2:65" s="1" customFormat="1" ht="16.5" customHeight="1">
      <c r="B537" s="181"/>
      <c r="C537" s="182" t="s">
        <v>930</v>
      </c>
      <c r="D537" s="182" t="s">
        <v>143</v>
      </c>
      <c r="E537" s="183" t="s">
        <v>931</v>
      </c>
      <c r="F537" s="184" t="s">
        <v>932</v>
      </c>
      <c r="G537" s="185" t="s">
        <v>253</v>
      </c>
      <c r="H537" s="186">
        <v>11.336</v>
      </c>
      <c r="I537" s="187"/>
      <c r="J537" s="188">
        <f>ROUND(I537*H537,2)</f>
        <v>0</v>
      </c>
      <c r="K537" s="184" t="s">
        <v>199</v>
      </c>
      <c r="L537" s="41"/>
      <c r="M537" s="189" t="s">
        <v>5</v>
      </c>
      <c r="N537" s="190" t="s">
        <v>48</v>
      </c>
      <c r="O537" s="42"/>
      <c r="P537" s="191">
        <f>O537*H537</f>
        <v>0</v>
      </c>
      <c r="Q537" s="191">
        <v>0.00012</v>
      </c>
      <c r="R537" s="191">
        <f>Q537*H537</f>
        <v>0.0013603200000000001</v>
      </c>
      <c r="S537" s="191">
        <v>0</v>
      </c>
      <c r="T537" s="192">
        <f>S537*H537</f>
        <v>0</v>
      </c>
      <c r="AR537" s="24" t="s">
        <v>288</v>
      </c>
      <c r="AT537" s="24" t="s">
        <v>143</v>
      </c>
      <c r="AU537" s="24" t="s">
        <v>85</v>
      </c>
      <c r="AY537" s="24" t="s">
        <v>141</v>
      </c>
      <c r="BE537" s="193">
        <f>IF(N537="základní",J537,0)</f>
        <v>0</v>
      </c>
      <c r="BF537" s="193">
        <f>IF(N537="snížená",J537,0)</f>
        <v>0</v>
      </c>
      <c r="BG537" s="193">
        <f>IF(N537="zákl. přenesená",J537,0)</f>
        <v>0</v>
      </c>
      <c r="BH537" s="193">
        <f>IF(N537="sníž. přenesená",J537,0)</f>
        <v>0</v>
      </c>
      <c r="BI537" s="193">
        <f>IF(N537="nulová",J537,0)</f>
        <v>0</v>
      </c>
      <c r="BJ537" s="24" t="s">
        <v>83</v>
      </c>
      <c r="BK537" s="193">
        <f>ROUND(I537*H537,2)</f>
        <v>0</v>
      </c>
      <c r="BL537" s="24" t="s">
        <v>288</v>
      </c>
      <c r="BM537" s="24" t="s">
        <v>933</v>
      </c>
    </row>
    <row r="538" spans="2:47" s="1" customFormat="1" ht="13.5">
      <c r="B538" s="41"/>
      <c r="D538" s="194" t="s">
        <v>148</v>
      </c>
      <c r="F538" s="195" t="s">
        <v>934</v>
      </c>
      <c r="I538" s="156"/>
      <c r="L538" s="41"/>
      <c r="M538" s="196"/>
      <c r="N538" s="42"/>
      <c r="O538" s="42"/>
      <c r="P538" s="42"/>
      <c r="Q538" s="42"/>
      <c r="R538" s="42"/>
      <c r="S538" s="42"/>
      <c r="T538" s="70"/>
      <c r="AT538" s="24" t="s">
        <v>148</v>
      </c>
      <c r="AU538" s="24" t="s">
        <v>85</v>
      </c>
    </row>
    <row r="539" spans="2:51" s="12" customFormat="1" ht="13.5">
      <c r="B539" s="200"/>
      <c r="D539" s="194" t="s">
        <v>202</v>
      </c>
      <c r="E539" s="201" t="s">
        <v>5</v>
      </c>
      <c r="F539" s="202" t="s">
        <v>935</v>
      </c>
      <c r="H539" s="203">
        <v>11.336</v>
      </c>
      <c r="I539" s="204"/>
      <c r="L539" s="200"/>
      <c r="M539" s="205"/>
      <c r="N539" s="206"/>
      <c r="O539" s="206"/>
      <c r="P539" s="206"/>
      <c r="Q539" s="206"/>
      <c r="R539" s="206"/>
      <c r="S539" s="206"/>
      <c r="T539" s="207"/>
      <c r="AT539" s="201" t="s">
        <v>202</v>
      </c>
      <c r="AU539" s="201" t="s">
        <v>85</v>
      </c>
      <c r="AV539" s="12" t="s">
        <v>85</v>
      </c>
      <c r="AW539" s="12" t="s">
        <v>40</v>
      </c>
      <c r="AX539" s="12" t="s">
        <v>77</v>
      </c>
      <c r="AY539" s="201" t="s">
        <v>141</v>
      </c>
    </row>
    <row r="540" spans="2:51" s="13" customFormat="1" ht="13.5">
      <c r="B540" s="208"/>
      <c r="D540" s="194" t="s">
        <v>202</v>
      </c>
      <c r="E540" s="209" t="s">
        <v>5</v>
      </c>
      <c r="F540" s="210" t="s">
        <v>204</v>
      </c>
      <c r="H540" s="211">
        <v>11.336</v>
      </c>
      <c r="I540" s="212"/>
      <c r="L540" s="208"/>
      <c r="M540" s="213"/>
      <c r="N540" s="214"/>
      <c r="O540" s="214"/>
      <c r="P540" s="214"/>
      <c r="Q540" s="214"/>
      <c r="R540" s="214"/>
      <c r="S540" s="214"/>
      <c r="T540" s="215"/>
      <c r="AT540" s="209" t="s">
        <v>202</v>
      </c>
      <c r="AU540" s="209" t="s">
        <v>85</v>
      </c>
      <c r="AV540" s="13" t="s">
        <v>140</v>
      </c>
      <c r="AW540" s="13" t="s">
        <v>40</v>
      </c>
      <c r="AX540" s="13" t="s">
        <v>83</v>
      </c>
      <c r="AY540" s="209" t="s">
        <v>141</v>
      </c>
    </row>
    <row r="541" spans="2:65" s="1" customFormat="1" ht="16.5" customHeight="1">
      <c r="B541" s="181"/>
      <c r="C541" s="182" t="s">
        <v>936</v>
      </c>
      <c r="D541" s="182" t="s">
        <v>143</v>
      </c>
      <c r="E541" s="183" t="s">
        <v>937</v>
      </c>
      <c r="F541" s="184" t="s">
        <v>938</v>
      </c>
      <c r="G541" s="185" t="s">
        <v>253</v>
      </c>
      <c r="H541" s="186">
        <v>0.75</v>
      </c>
      <c r="I541" s="187"/>
      <c r="J541" s="188">
        <f>ROUND(I541*H541,2)</f>
        <v>0</v>
      </c>
      <c r="K541" s="184" t="s">
        <v>199</v>
      </c>
      <c r="L541" s="41"/>
      <c r="M541" s="189" t="s">
        <v>5</v>
      </c>
      <c r="N541" s="190" t="s">
        <v>48</v>
      </c>
      <c r="O541" s="42"/>
      <c r="P541" s="191">
        <f>O541*H541</f>
        <v>0</v>
      </c>
      <c r="Q541" s="191">
        <v>0</v>
      </c>
      <c r="R541" s="191">
        <f>Q541*H541</f>
        <v>0</v>
      </c>
      <c r="S541" s="191">
        <v>0</v>
      </c>
      <c r="T541" s="192">
        <f>S541*H541</f>
        <v>0</v>
      </c>
      <c r="AR541" s="24" t="s">
        <v>288</v>
      </c>
      <c r="AT541" s="24" t="s">
        <v>143</v>
      </c>
      <c r="AU541" s="24" t="s">
        <v>85</v>
      </c>
      <c r="AY541" s="24" t="s">
        <v>141</v>
      </c>
      <c r="BE541" s="193">
        <f>IF(N541="základní",J541,0)</f>
        <v>0</v>
      </c>
      <c r="BF541" s="193">
        <f>IF(N541="snížená",J541,0)</f>
        <v>0</v>
      </c>
      <c r="BG541" s="193">
        <f>IF(N541="zákl. přenesená",J541,0)</f>
        <v>0</v>
      </c>
      <c r="BH541" s="193">
        <f>IF(N541="sníž. přenesená",J541,0)</f>
        <v>0</v>
      </c>
      <c r="BI541" s="193">
        <f>IF(N541="nulová",J541,0)</f>
        <v>0</v>
      </c>
      <c r="BJ541" s="24" t="s">
        <v>83</v>
      </c>
      <c r="BK541" s="193">
        <f>ROUND(I541*H541,2)</f>
        <v>0</v>
      </c>
      <c r="BL541" s="24" t="s">
        <v>288</v>
      </c>
      <c r="BM541" s="24" t="s">
        <v>939</v>
      </c>
    </row>
    <row r="542" spans="2:47" s="1" customFormat="1" ht="13.5">
      <c r="B542" s="41"/>
      <c r="D542" s="194" t="s">
        <v>148</v>
      </c>
      <c r="F542" s="195" t="s">
        <v>938</v>
      </c>
      <c r="I542" s="156"/>
      <c r="L542" s="41"/>
      <c r="M542" s="196"/>
      <c r="N542" s="42"/>
      <c r="O542" s="42"/>
      <c r="P542" s="42"/>
      <c r="Q542" s="42"/>
      <c r="R542" s="42"/>
      <c r="S542" s="42"/>
      <c r="T542" s="70"/>
      <c r="AT542" s="24" t="s">
        <v>148</v>
      </c>
      <c r="AU542" s="24" t="s">
        <v>85</v>
      </c>
    </row>
    <row r="543" spans="2:51" s="14" customFormat="1" ht="13.5">
      <c r="B543" s="216"/>
      <c r="D543" s="194" t="s">
        <v>202</v>
      </c>
      <c r="E543" s="217" t="s">
        <v>5</v>
      </c>
      <c r="F543" s="218" t="s">
        <v>940</v>
      </c>
      <c r="H543" s="217" t="s">
        <v>5</v>
      </c>
      <c r="I543" s="219"/>
      <c r="L543" s="216"/>
      <c r="M543" s="220"/>
      <c r="N543" s="221"/>
      <c r="O543" s="221"/>
      <c r="P543" s="221"/>
      <c r="Q543" s="221"/>
      <c r="R543" s="221"/>
      <c r="S543" s="221"/>
      <c r="T543" s="222"/>
      <c r="AT543" s="217" t="s">
        <v>202</v>
      </c>
      <c r="AU543" s="217" t="s">
        <v>85</v>
      </c>
      <c r="AV543" s="14" t="s">
        <v>83</v>
      </c>
      <c r="AW543" s="14" t="s">
        <v>40</v>
      </c>
      <c r="AX543" s="14" t="s">
        <v>77</v>
      </c>
      <c r="AY543" s="217" t="s">
        <v>141</v>
      </c>
    </row>
    <row r="544" spans="2:51" s="14" customFormat="1" ht="13.5">
      <c r="B544" s="216"/>
      <c r="D544" s="194" t="s">
        <v>202</v>
      </c>
      <c r="E544" s="217" t="s">
        <v>5</v>
      </c>
      <c r="F544" s="218" t="s">
        <v>524</v>
      </c>
      <c r="H544" s="217" t="s">
        <v>5</v>
      </c>
      <c r="I544" s="219"/>
      <c r="L544" s="216"/>
      <c r="M544" s="220"/>
      <c r="N544" s="221"/>
      <c r="O544" s="221"/>
      <c r="P544" s="221"/>
      <c r="Q544" s="221"/>
      <c r="R544" s="221"/>
      <c r="S544" s="221"/>
      <c r="T544" s="222"/>
      <c r="AT544" s="217" t="s">
        <v>202</v>
      </c>
      <c r="AU544" s="217" t="s">
        <v>85</v>
      </c>
      <c r="AV544" s="14" t="s">
        <v>83</v>
      </c>
      <c r="AW544" s="14" t="s">
        <v>40</v>
      </c>
      <c r="AX544" s="14" t="s">
        <v>77</v>
      </c>
      <c r="AY544" s="217" t="s">
        <v>141</v>
      </c>
    </row>
    <row r="545" spans="2:51" s="12" customFormat="1" ht="13.5">
      <c r="B545" s="200"/>
      <c r="D545" s="194" t="s">
        <v>202</v>
      </c>
      <c r="E545" s="201" t="s">
        <v>5</v>
      </c>
      <c r="F545" s="202" t="s">
        <v>658</v>
      </c>
      <c r="H545" s="203">
        <v>0.75</v>
      </c>
      <c r="I545" s="204"/>
      <c r="L545" s="200"/>
      <c r="M545" s="205"/>
      <c r="N545" s="206"/>
      <c r="O545" s="206"/>
      <c r="P545" s="206"/>
      <c r="Q545" s="206"/>
      <c r="R545" s="206"/>
      <c r="S545" s="206"/>
      <c r="T545" s="207"/>
      <c r="AT545" s="201" t="s">
        <v>202</v>
      </c>
      <c r="AU545" s="201" t="s">
        <v>85</v>
      </c>
      <c r="AV545" s="12" t="s">
        <v>85</v>
      </c>
      <c r="AW545" s="12" t="s">
        <v>40</v>
      </c>
      <c r="AX545" s="12" t="s">
        <v>77</v>
      </c>
      <c r="AY545" s="201" t="s">
        <v>141</v>
      </c>
    </row>
    <row r="546" spans="2:51" s="13" customFormat="1" ht="13.5">
      <c r="B546" s="208"/>
      <c r="D546" s="194" t="s">
        <v>202</v>
      </c>
      <c r="E546" s="209" t="s">
        <v>5</v>
      </c>
      <c r="F546" s="210" t="s">
        <v>204</v>
      </c>
      <c r="H546" s="211">
        <v>0.75</v>
      </c>
      <c r="I546" s="212"/>
      <c r="L546" s="208"/>
      <c r="M546" s="213"/>
      <c r="N546" s="214"/>
      <c r="O546" s="214"/>
      <c r="P546" s="214"/>
      <c r="Q546" s="214"/>
      <c r="R546" s="214"/>
      <c r="S546" s="214"/>
      <c r="T546" s="215"/>
      <c r="AT546" s="209" t="s">
        <v>202</v>
      </c>
      <c r="AU546" s="209" t="s">
        <v>85</v>
      </c>
      <c r="AV546" s="13" t="s">
        <v>140</v>
      </c>
      <c r="AW546" s="13" t="s">
        <v>40</v>
      </c>
      <c r="AX546" s="13" t="s">
        <v>83</v>
      </c>
      <c r="AY546" s="209" t="s">
        <v>141</v>
      </c>
    </row>
    <row r="547" spans="2:65" s="1" customFormat="1" ht="25.5" customHeight="1">
      <c r="B547" s="181"/>
      <c r="C547" s="182" t="s">
        <v>941</v>
      </c>
      <c r="D547" s="182" t="s">
        <v>143</v>
      </c>
      <c r="E547" s="183" t="s">
        <v>942</v>
      </c>
      <c r="F547" s="184" t="s">
        <v>943</v>
      </c>
      <c r="G547" s="185" t="s">
        <v>253</v>
      </c>
      <c r="H547" s="186">
        <v>0.75</v>
      </c>
      <c r="I547" s="187"/>
      <c r="J547" s="188">
        <f>ROUND(I547*H547,2)</f>
        <v>0</v>
      </c>
      <c r="K547" s="184" t="s">
        <v>199</v>
      </c>
      <c r="L547" s="41"/>
      <c r="M547" s="189" t="s">
        <v>5</v>
      </c>
      <c r="N547" s="190" t="s">
        <v>48</v>
      </c>
      <c r="O547" s="42"/>
      <c r="P547" s="191">
        <f>O547*H547</f>
        <v>0</v>
      </c>
      <c r="Q547" s="191">
        <v>0.0002</v>
      </c>
      <c r="R547" s="191">
        <f>Q547*H547</f>
        <v>0.00015000000000000001</v>
      </c>
      <c r="S547" s="191">
        <v>0</v>
      </c>
      <c r="T547" s="192">
        <f>S547*H547</f>
        <v>0</v>
      </c>
      <c r="AR547" s="24" t="s">
        <v>288</v>
      </c>
      <c r="AT547" s="24" t="s">
        <v>143</v>
      </c>
      <c r="AU547" s="24" t="s">
        <v>85</v>
      </c>
      <c r="AY547" s="24" t="s">
        <v>141</v>
      </c>
      <c r="BE547" s="193">
        <f>IF(N547="základní",J547,0)</f>
        <v>0</v>
      </c>
      <c r="BF547" s="193">
        <f>IF(N547="snížená",J547,0)</f>
        <v>0</v>
      </c>
      <c r="BG547" s="193">
        <f>IF(N547="zákl. přenesená",J547,0)</f>
        <v>0</v>
      </c>
      <c r="BH547" s="193">
        <f>IF(N547="sníž. přenesená",J547,0)</f>
        <v>0</v>
      </c>
      <c r="BI547" s="193">
        <f>IF(N547="nulová",J547,0)</f>
        <v>0</v>
      </c>
      <c r="BJ547" s="24" t="s">
        <v>83</v>
      </c>
      <c r="BK547" s="193">
        <f>ROUND(I547*H547,2)</f>
        <v>0</v>
      </c>
      <c r="BL547" s="24" t="s">
        <v>288</v>
      </c>
      <c r="BM547" s="24" t="s">
        <v>944</v>
      </c>
    </row>
    <row r="548" spans="2:47" s="1" customFormat="1" ht="27">
      <c r="B548" s="41"/>
      <c r="D548" s="194" t="s">
        <v>148</v>
      </c>
      <c r="F548" s="195" t="s">
        <v>945</v>
      </c>
      <c r="I548" s="156"/>
      <c r="L548" s="41"/>
      <c r="M548" s="196"/>
      <c r="N548" s="42"/>
      <c r="O548" s="42"/>
      <c r="P548" s="42"/>
      <c r="Q548" s="42"/>
      <c r="R548" s="42"/>
      <c r="S548" s="42"/>
      <c r="T548" s="70"/>
      <c r="AT548" s="24" t="s">
        <v>148</v>
      </c>
      <c r="AU548" s="24" t="s">
        <v>85</v>
      </c>
    </row>
    <row r="549" spans="2:65" s="1" customFormat="1" ht="25.5" customHeight="1">
      <c r="B549" s="181"/>
      <c r="C549" s="182" t="s">
        <v>946</v>
      </c>
      <c r="D549" s="182" t="s">
        <v>143</v>
      </c>
      <c r="E549" s="183" t="s">
        <v>947</v>
      </c>
      <c r="F549" s="184" t="s">
        <v>948</v>
      </c>
      <c r="G549" s="185" t="s">
        <v>253</v>
      </c>
      <c r="H549" s="186">
        <v>0.75</v>
      </c>
      <c r="I549" s="187"/>
      <c r="J549" s="188">
        <f>ROUND(I549*H549,2)</f>
        <v>0</v>
      </c>
      <c r="K549" s="184" t="s">
        <v>199</v>
      </c>
      <c r="L549" s="41"/>
      <c r="M549" s="189" t="s">
        <v>5</v>
      </c>
      <c r="N549" s="190" t="s">
        <v>48</v>
      </c>
      <c r="O549" s="42"/>
      <c r="P549" s="191">
        <f>O549*H549</f>
        <v>0</v>
      </c>
      <c r="Q549" s="191">
        <v>0.00041</v>
      </c>
      <c r="R549" s="191">
        <f>Q549*H549</f>
        <v>0.0003075</v>
      </c>
      <c r="S549" s="191">
        <v>0</v>
      </c>
      <c r="T549" s="192">
        <f>S549*H549</f>
        <v>0</v>
      </c>
      <c r="AR549" s="24" t="s">
        <v>288</v>
      </c>
      <c r="AT549" s="24" t="s">
        <v>143</v>
      </c>
      <c r="AU549" s="24" t="s">
        <v>85</v>
      </c>
      <c r="AY549" s="24" t="s">
        <v>141</v>
      </c>
      <c r="BE549" s="193">
        <f>IF(N549="základní",J549,0)</f>
        <v>0</v>
      </c>
      <c r="BF549" s="193">
        <f>IF(N549="snížená",J549,0)</f>
        <v>0</v>
      </c>
      <c r="BG549" s="193">
        <f>IF(N549="zákl. přenesená",J549,0)</f>
        <v>0</v>
      </c>
      <c r="BH549" s="193">
        <f>IF(N549="sníž. přenesená",J549,0)</f>
        <v>0</v>
      </c>
      <c r="BI549" s="193">
        <f>IF(N549="nulová",J549,0)</f>
        <v>0</v>
      </c>
      <c r="BJ549" s="24" t="s">
        <v>83</v>
      </c>
      <c r="BK549" s="193">
        <f>ROUND(I549*H549,2)</f>
        <v>0</v>
      </c>
      <c r="BL549" s="24" t="s">
        <v>288</v>
      </c>
      <c r="BM549" s="24" t="s">
        <v>949</v>
      </c>
    </row>
    <row r="550" spans="2:47" s="1" customFormat="1" ht="27">
      <c r="B550" s="41"/>
      <c r="D550" s="194" t="s">
        <v>148</v>
      </c>
      <c r="F550" s="195" t="s">
        <v>950</v>
      </c>
      <c r="I550" s="156"/>
      <c r="L550" s="41"/>
      <c r="M550" s="196"/>
      <c r="N550" s="42"/>
      <c r="O550" s="42"/>
      <c r="P550" s="42"/>
      <c r="Q550" s="42"/>
      <c r="R550" s="42"/>
      <c r="S550" s="42"/>
      <c r="T550" s="70"/>
      <c r="AT550" s="24" t="s">
        <v>148</v>
      </c>
      <c r="AU550" s="24" t="s">
        <v>85</v>
      </c>
    </row>
    <row r="551" spans="2:63" s="11" customFormat="1" ht="29.85" customHeight="1">
      <c r="B551" s="168"/>
      <c r="D551" s="169" t="s">
        <v>76</v>
      </c>
      <c r="E551" s="179" t="s">
        <v>951</v>
      </c>
      <c r="F551" s="179" t="s">
        <v>952</v>
      </c>
      <c r="I551" s="171"/>
      <c r="J551" s="180">
        <f>BK551</f>
        <v>0</v>
      </c>
      <c r="L551" s="168"/>
      <c r="M551" s="173"/>
      <c r="N551" s="174"/>
      <c r="O551" s="174"/>
      <c r="P551" s="175">
        <f>SUM(P552:P590)</f>
        <v>0</v>
      </c>
      <c r="Q551" s="174"/>
      <c r="R551" s="175">
        <f>SUM(R552:R590)</f>
        <v>0.04698</v>
      </c>
      <c r="S551" s="174"/>
      <c r="T551" s="176">
        <f>SUM(T552:T590)</f>
        <v>0</v>
      </c>
      <c r="AR551" s="169" t="s">
        <v>85</v>
      </c>
      <c r="AT551" s="177" t="s">
        <v>76</v>
      </c>
      <c r="AU551" s="177" t="s">
        <v>83</v>
      </c>
      <c r="AY551" s="169" t="s">
        <v>141</v>
      </c>
      <c r="BK551" s="178">
        <f>SUM(BK552:BK590)</f>
        <v>0</v>
      </c>
    </row>
    <row r="552" spans="2:65" s="1" customFormat="1" ht="25.5" customHeight="1">
      <c r="B552" s="181"/>
      <c r="C552" s="182" t="s">
        <v>953</v>
      </c>
      <c r="D552" s="182" t="s">
        <v>143</v>
      </c>
      <c r="E552" s="183" t="s">
        <v>954</v>
      </c>
      <c r="F552" s="184" t="s">
        <v>955</v>
      </c>
      <c r="G552" s="185" t="s">
        <v>253</v>
      </c>
      <c r="H552" s="186">
        <v>87</v>
      </c>
      <c r="I552" s="187"/>
      <c r="J552" s="188">
        <f>ROUND(I552*H552,2)</f>
        <v>0</v>
      </c>
      <c r="K552" s="184" t="s">
        <v>199</v>
      </c>
      <c r="L552" s="41"/>
      <c r="M552" s="189" t="s">
        <v>5</v>
      </c>
      <c r="N552" s="190" t="s">
        <v>48</v>
      </c>
      <c r="O552" s="42"/>
      <c r="P552" s="191">
        <f>O552*H552</f>
        <v>0</v>
      </c>
      <c r="Q552" s="191">
        <v>0.0002</v>
      </c>
      <c r="R552" s="191">
        <f>Q552*H552</f>
        <v>0.017400000000000002</v>
      </c>
      <c r="S552" s="191">
        <v>0</v>
      </c>
      <c r="T552" s="192">
        <f>S552*H552</f>
        <v>0</v>
      </c>
      <c r="AR552" s="24" t="s">
        <v>288</v>
      </c>
      <c r="AT552" s="24" t="s">
        <v>143</v>
      </c>
      <c r="AU552" s="24" t="s">
        <v>85</v>
      </c>
      <c r="AY552" s="24" t="s">
        <v>141</v>
      </c>
      <c r="BE552" s="193">
        <f>IF(N552="základní",J552,0)</f>
        <v>0</v>
      </c>
      <c r="BF552" s="193">
        <f>IF(N552="snížená",J552,0)</f>
        <v>0</v>
      </c>
      <c r="BG552" s="193">
        <f>IF(N552="zákl. přenesená",J552,0)</f>
        <v>0</v>
      </c>
      <c r="BH552" s="193">
        <f>IF(N552="sníž. přenesená",J552,0)</f>
        <v>0</v>
      </c>
      <c r="BI552" s="193">
        <f>IF(N552="nulová",J552,0)</f>
        <v>0</v>
      </c>
      <c r="BJ552" s="24" t="s">
        <v>83</v>
      </c>
      <c r="BK552" s="193">
        <f>ROUND(I552*H552,2)</f>
        <v>0</v>
      </c>
      <c r="BL552" s="24" t="s">
        <v>288</v>
      </c>
      <c r="BM552" s="24" t="s">
        <v>956</v>
      </c>
    </row>
    <row r="553" spans="2:47" s="1" customFormat="1" ht="13.5">
      <c r="B553" s="41"/>
      <c r="D553" s="194" t="s">
        <v>148</v>
      </c>
      <c r="F553" s="195" t="s">
        <v>957</v>
      </c>
      <c r="I553" s="156"/>
      <c r="L553" s="41"/>
      <c r="M553" s="196"/>
      <c r="N553" s="42"/>
      <c r="O553" s="42"/>
      <c r="P553" s="42"/>
      <c r="Q553" s="42"/>
      <c r="R553" s="42"/>
      <c r="S553" s="42"/>
      <c r="T553" s="70"/>
      <c r="AT553" s="24" t="s">
        <v>148</v>
      </c>
      <c r="AU553" s="24" t="s">
        <v>85</v>
      </c>
    </row>
    <row r="554" spans="2:51" s="14" customFormat="1" ht="13.5">
      <c r="B554" s="216"/>
      <c r="D554" s="194" t="s">
        <v>202</v>
      </c>
      <c r="E554" s="217" t="s">
        <v>5</v>
      </c>
      <c r="F554" s="218" t="s">
        <v>531</v>
      </c>
      <c r="H554" s="217" t="s">
        <v>5</v>
      </c>
      <c r="I554" s="219"/>
      <c r="L554" s="216"/>
      <c r="M554" s="220"/>
      <c r="N554" s="221"/>
      <c r="O554" s="221"/>
      <c r="P554" s="221"/>
      <c r="Q554" s="221"/>
      <c r="R554" s="221"/>
      <c r="S554" s="221"/>
      <c r="T554" s="222"/>
      <c r="AT554" s="217" t="s">
        <v>202</v>
      </c>
      <c r="AU554" s="217" t="s">
        <v>85</v>
      </c>
      <c r="AV554" s="14" t="s">
        <v>83</v>
      </c>
      <c r="AW554" s="14" t="s">
        <v>40</v>
      </c>
      <c r="AX554" s="14" t="s">
        <v>77</v>
      </c>
      <c r="AY554" s="217" t="s">
        <v>141</v>
      </c>
    </row>
    <row r="555" spans="2:51" s="12" customFormat="1" ht="13.5">
      <c r="B555" s="200"/>
      <c r="D555" s="194" t="s">
        <v>202</v>
      </c>
      <c r="E555" s="201" t="s">
        <v>5</v>
      </c>
      <c r="F555" s="202" t="s">
        <v>154</v>
      </c>
      <c r="H555" s="203">
        <v>3</v>
      </c>
      <c r="I555" s="204"/>
      <c r="L555" s="200"/>
      <c r="M555" s="205"/>
      <c r="N555" s="206"/>
      <c r="O555" s="206"/>
      <c r="P555" s="206"/>
      <c r="Q555" s="206"/>
      <c r="R555" s="206"/>
      <c r="S555" s="206"/>
      <c r="T555" s="207"/>
      <c r="AT555" s="201" t="s">
        <v>202</v>
      </c>
      <c r="AU555" s="201" t="s">
        <v>85</v>
      </c>
      <c r="AV555" s="12" t="s">
        <v>85</v>
      </c>
      <c r="AW555" s="12" t="s">
        <v>40</v>
      </c>
      <c r="AX555" s="12" t="s">
        <v>77</v>
      </c>
      <c r="AY555" s="201" t="s">
        <v>141</v>
      </c>
    </row>
    <row r="556" spans="2:51" s="14" customFormat="1" ht="13.5">
      <c r="B556" s="216"/>
      <c r="D556" s="194" t="s">
        <v>202</v>
      </c>
      <c r="E556" s="217" t="s">
        <v>5</v>
      </c>
      <c r="F556" s="218" t="s">
        <v>532</v>
      </c>
      <c r="H556" s="217" t="s">
        <v>5</v>
      </c>
      <c r="I556" s="219"/>
      <c r="L556" s="216"/>
      <c r="M556" s="220"/>
      <c r="N556" s="221"/>
      <c r="O556" s="221"/>
      <c r="P556" s="221"/>
      <c r="Q556" s="221"/>
      <c r="R556" s="221"/>
      <c r="S556" s="221"/>
      <c r="T556" s="222"/>
      <c r="AT556" s="217" t="s">
        <v>202</v>
      </c>
      <c r="AU556" s="217" t="s">
        <v>85</v>
      </c>
      <c r="AV556" s="14" t="s">
        <v>83</v>
      </c>
      <c r="AW556" s="14" t="s">
        <v>40</v>
      </c>
      <c r="AX556" s="14" t="s">
        <v>77</v>
      </c>
      <c r="AY556" s="217" t="s">
        <v>141</v>
      </c>
    </row>
    <row r="557" spans="2:51" s="12" customFormat="1" ht="13.5">
      <c r="B557" s="200"/>
      <c r="D557" s="194" t="s">
        <v>202</v>
      </c>
      <c r="E557" s="201" t="s">
        <v>5</v>
      </c>
      <c r="F557" s="202" t="s">
        <v>154</v>
      </c>
      <c r="H557" s="203">
        <v>3</v>
      </c>
      <c r="I557" s="204"/>
      <c r="L557" s="200"/>
      <c r="M557" s="205"/>
      <c r="N557" s="206"/>
      <c r="O557" s="206"/>
      <c r="P557" s="206"/>
      <c r="Q557" s="206"/>
      <c r="R557" s="206"/>
      <c r="S557" s="206"/>
      <c r="T557" s="207"/>
      <c r="AT557" s="201" t="s">
        <v>202</v>
      </c>
      <c r="AU557" s="201" t="s">
        <v>85</v>
      </c>
      <c r="AV557" s="12" t="s">
        <v>85</v>
      </c>
      <c r="AW557" s="12" t="s">
        <v>40</v>
      </c>
      <c r="AX557" s="12" t="s">
        <v>77</v>
      </c>
      <c r="AY557" s="201" t="s">
        <v>141</v>
      </c>
    </row>
    <row r="558" spans="2:51" s="14" customFormat="1" ht="13.5">
      <c r="B558" s="216"/>
      <c r="D558" s="194" t="s">
        <v>202</v>
      </c>
      <c r="E558" s="217" t="s">
        <v>5</v>
      </c>
      <c r="F558" s="218" t="s">
        <v>533</v>
      </c>
      <c r="H558" s="217" t="s">
        <v>5</v>
      </c>
      <c r="I558" s="219"/>
      <c r="L558" s="216"/>
      <c r="M558" s="220"/>
      <c r="N558" s="221"/>
      <c r="O558" s="221"/>
      <c r="P558" s="221"/>
      <c r="Q558" s="221"/>
      <c r="R558" s="221"/>
      <c r="S558" s="221"/>
      <c r="T558" s="222"/>
      <c r="AT558" s="217" t="s">
        <v>202</v>
      </c>
      <c r="AU558" s="217" t="s">
        <v>85</v>
      </c>
      <c r="AV558" s="14" t="s">
        <v>83</v>
      </c>
      <c r="AW558" s="14" t="s">
        <v>40</v>
      </c>
      <c r="AX558" s="14" t="s">
        <v>77</v>
      </c>
      <c r="AY558" s="217" t="s">
        <v>141</v>
      </c>
    </row>
    <row r="559" spans="2:51" s="12" customFormat="1" ht="13.5">
      <c r="B559" s="200"/>
      <c r="D559" s="194" t="s">
        <v>202</v>
      </c>
      <c r="E559" s="201" t="s">
        <v>5</v>
      </c>
      <c r="F559" s="202" t="s">
        <v>154</v>
      </c>
      <c r="H559" s="203">
        <v>3</v>
      </c>
      <c r="I559" s="204"/>
      <c r="L559" s="200"/>
      <c r="M559" s="205"/>
      <c r="N559" s="206"/>
      <c r="O559" s="206"/>
      <c r="P559" s="206"/>
      <c r="Q559" s="206"/>
      <c r="R559" s="206"/>
      <c r="S559" s="206"/>
      <c r="T559" s="207"/>
      <c r="AT559" s="201" t="s">
        <v>202</v>
      </c>
      <c r="AU559" s="201" t="s">
        <v>85</v>
      </c>
      <c r="AV559" s="12" t="s">
        <v>85</v>
      </c>
      <c r="AW559" s="12" t="s">
        <v>40</v>
      </c>
      <c r="AX559" s="12" t="s">
        <v>77</v>
      </c>
      <c r="AY559" s="201" t="s">
        <v>141</v>
      </c>
    </row>
    <row r="560" spans="2:51" s="14" customFormat="1" ht="13.5">
      <c r="B560" s="216"/>
      <c r="D560" s="194" t="s">
        <v>202</v>
      </c>
      <c r="E560" s="217" t="s">
        <v>5</v>
      </c>
      <c r="F560" s="218" t="s">
        <v>521</v>
      </c>
      <c r="H560" s="217" t="s">
        <v>5</v>
      </c>
      <c r="I560" s="219"/>
      <c r="L560" s="216"/>
      <c r="M560" s="220"/>
      <c r="N560" s="221"/>
      <c r="O560" s="221"/>
      <c r="P560" s="221"/>
      <c r="Q560" s="221"/>
      <c r="R560" s="221"/>
      <c r="S560" s="221"/>
      <c r="T560" s="222"/>
      <c r="AT560" s="217" t="s">
        <v>202</v>
      </c>
      <c r="AU560" s="217" t="s">
        <v>85</v>
      </c>
      <c r="AV560" s="14" t="s">
        <v>83</v>
      </c>
      <c r="AW560" s="14" t="s">
        <v>40</v>
      </c>
      <c r="AX560" s="14" t="s">
        <v>77</v>
      </c>
      <c r="AY560" s="217" t="s">
        <v>141</v>
      </c>
    </row>
    <row r="561" spans="2:51" s="12" customFormat="1" ht="13.5">
      <c r="B561" s="200"/>
      <c r="D561" s="194" t="s">
        <v>202</v>
      </c>
      <c r="E561" s="201" t="s">
        <v>5</v>
      </c>
      <c r="F561" s="202" t="s">
        <v>154</v>
      </c>
      <c r="H561" s="203">
        <v>3</v>
      </c>
      <c r="I561" s="204"/>
      <c r="L561" s="200"/>
      <c r="M561" s="205"/>
      <c r="N561" s="206"/>
      <c r="O561" s="206"/>
      <c r="P561" s="206"/>
      <c r="Q561" s="206"/>
      <c r="R561" s="206"/>
      <c r="S561" s="206"/>
      <c r="T561" s="207"/>
      <c r="AT561" s="201" t="s">
        <v>202</v>
      </c>
      <c r="AU561" s="201" t="s">
        <v>85</v>
      </c>
      <c r="AV561" s="12" t="s">
        <v>85</v>
      </c>
      <c r="AW561" s="12" t="s">
        <v>40</v>
      </c>
      <c r="AX561" s="12" t="s">
        <v>77</v>
      </c>
      <c r="AY561" s="201" t="s">
        <v>141</v>
      </c>
    </row>
    <row r="562" spans="2:51" s="14" customFormat="1" ht="13.5">
      <c r="B562" s="216"/>
      <c r="D562" s="194" t="s">
        <v>202</v>
      </c>
      <c r="E562" s="217" t="s">
        <v>5</v>
      </c>
      <c r="F562" s="218" t="s">
        <v>534</v>
      </c>
      <c r="H562" s="217" t="s">
        <v>5</v>
      </c>
      <c r="I562" s="219"/>
      <c r="L562" s="216"/>
      <c r="M562" s="220"/>
      <c r="N562" s="221"/>
      <c r="O562" s="221"/>
      <c r="P562" s="221"/>
      <c r="Q562" s="221"/>
      <c r="R562" s="221"/>
      <c r="S562" s="221"/>
      <c r="T562" s="222"/>
      <c r="AT562" s="217" t="s">
        <v>202</v>
      </c>
      <c r="AU562" s="217" t="s">
        <v>85</v>
      </c>
      <c r="AV562" s="14" t="s">
        <v>83</v>
      </c>
      <c r="AW562" s="14" t="s">
        <v>40</v>
      </c>
      <c r="AX562" s="14" t="s">
        <v>77</v>
      </c>
      <c r="AY562" s="217" t="s">
        <v>141</v>
      </c>
    </row>
    <row r="563" spans="2:51" s="12" customFormat="1" ht="13.5">
      <c r="B563" s="200"/>
      <c r="D563" s="194" t="s">
        <v>202</v>
      </c>
      <c r="E563" s="201" t="s">
        <v>5</v>
      </c>
      <c r="F563" s="202" t="s">
        <v>154</v>
      </c>
      <c r="H563" s="203">
        <v>3</v>
      </c>
      <c r="I563" s="204"/>
      <c r="L563" s="200"/>
      <c r="M563" s="205"/>
      <c r="N563" s="206"/>
      <c r="O563" s="206"/>
      <c r="P563" s="206"/>
      <c r="Q563" s="206"/>
      <c r="R563" s="206"/>
      <c r="S563" s="206"/>
      <c r="T563" s="207"/>
      <c r="AT563" s="201" t="s">
        <v>202</v>
      </c>
      <c r="AU563" s="201" t="s">
        <v>85</v>
      </c>
      <c r="AV563" s="12" t="s">
        <v>85</v>
      </c>
      <c r="AW563" s="12" t="s">
        <v>40</v>
      </c>
      <c r="AX563" s="12" t="s">
        <v>77</v>
      </c>
      <c r="AY563" s="201" t="s">
        <v>141</v>
      </c>
    </row>
    <row r="564" spans="2:51" s="12" customFormat="1" ht="13.5">
      <c r="B564" s="200"/>
      <c r="D564" s="194" t="s">
        <v>202</v>
      </c>
      <c r="E564" s="201" t="s">
        <v>5</v>
      </c>
      <c r="F564" s="202" t="s">
        <v>5</v>
      </c>
      <c r="H564" s="203">
        <v>0</v>
      </c>
      <c r="I564" s="204"/>
      <c r="L564" s="200"/>
      <c r="M564" s="205"/>
      <c r="N564" s="206"/>
      <c r="O564" s="206"/>
      <c r="P564" s="206"/>
      <c r="Q564" s="206"/>
      <c r="R564" s="206"/>
      <c r="S564" s="206"/>
      <c r="T564" s="207"/>
      <c r="AT564" s="201" t="s">
        <v>202</v>
      </c>
      <c r="AU564" s="201" t="s">
        <v>85</v>
      </c>
      <c r="AV564" s="12" t="s">
        <v>85</v>
      </c>
      <c r="AW564" s="12" t="s">
        <v>40</v>
      </c>
      <c r="AX564" s="12" t="s">
        <v>77</v>
      </c>
      <c r="AY564" s="201" t="s">
        <v>141</v>
      </c>
    </row>
    <row r="565" spans="2:51" s="14" customFormat="1" ht="13.5">
      <c r="B565" s="216"/>
      <c r="D565" s="194" t="s">
        <v>202</v>
      </c>
      <c r="E565" s="217" t="s">
        <v>5</v>
      </c>
      <c r="F565" s="218" t="s">
        <v>535</v>
      </c>
      <c r="H565" s="217" t="s">
        <v>5</v>
      </c>
      <c r="I565" s="219"/>
      <c r="L565" s="216"/>
      <c r="M565" s="220"/>
      <c r="N565" s="221"/>
      <c r="O565" s="221"/>
      <c r="P565" s="221"/>
      <c r="Q565" s="221"/>
      <c r="R565" s="221"/>
      <c r="S565" s="221"/>
      <c r="T565" s="222"/>
      <c r="AT565" s="217" t="s">
        <v>202</v>
      </c>
      <c r="AU565" s="217" t="s">
        <v>85</v>
      </c>
      <c r="AV565" s="14" t="s">
        <v>83</v>
      </c>
      <c r="AW565" s="14" t="s">
        <v>40</v>
      </c>
      <c r="AX565" s="14" t="s">
        <v>77</v>
      </c>
      <c r="AY565" s="217" t="s">
        <v>141</v>
      </c>
    </row>
    <row r="566" spans="2:51" s="12" customFormat="1" ht="13.5">
      <c r="B566" s="200"/>
      <c r="D566" s="194" t="s">
        <v>202</v>
      </c>
      <c r="E566" s="201" t="s">
        <v>5</v>
      </c>
      <c r="F566" s="202" t="s">
        <v>154</v>
      </c>
      <c r="H566" s="203">
        <v>3</v>
      </c>
      <c r="I566" s="204"/>
      <c r="L566" s="200"/>
      <c r="M566" s="205"/>
      <c r="N566" s="206"/>
      <c r="O566" s="206"/>
      <c r="P566" s="206"/>
      <c r="Q566" s="206"/>
      <c r="R566" s="206"/>
      <c r="S566" s="206"/>
      <c r="T566" s="207"/>
      <c r="AT566" s="201" t="s">
        <v>202</v>
      </c>
      <c r="AU566" s="201" t="s">
        <v>85</v>
      </c>
      <c r="AV566" s="12" t="s">
        <v>85</v>
      </c>
      <c r="AW566" s="12" t="s">
        <v>40</v>
      </c>
      <c r="AX566" s="12" t="s">
        <v>77</v>
      </c>
      <c r="AY566" s="201" t="s">
        <v>141</v>
      </c>
    </row>
    <row r="567" spans="2:51" s="14" customFormat="1" ht="13.5">
      <c r="B567" s="216"/>
      <c r="D567" s="194" t="s">
        <v>202</v>
      </c>
      <c r="E567" s="217" t="s">
        <v>5</v>
      </c>
      <c r="F567" s="218" t="s">
        <v>522</v>
      </c>
      <c r="H567" s="217" t="s">
        <v>5</v>
      </c>
      <c r="I567" s="219"/>
      <c r="L567" s="216"/>
      <c r="M567" s="220"/>
      <c r="N567" s="221"/>
      <c r="O567" s="221"/>
      <c r="P567" s="221"/>
      <c r="Q567" s="221"/>
      <c r="R567" s="221"/>
      <c r="S567" s="221"/>
      <c r="T567" s="222"/>
      <c r="AT567" s="217" t="s">
        <v>202</v>
      </c>
      <c r="AU567" s="217" t="s">
        <v>85</v>
      </c>
      <c r="AV567" s="14" t="s">
        <v>83</v>
      </c>
      <c r="AW567" s="14" t="s">
        <v>40</v>
      </c>
      <c r="AX567" s="14" t="s">
        <v>77</v>
      </c>
      <c r="AY567" s="217" t="s">
        <v>141</v>
      </c>
    </row>
    <row r="568" spans="2:51" s="12" customFormat="1" ht="13.5">
      <c r="B568" s="200"/>
      <c r="D568" s="194" t="s">
        <v>202</v>
      </c>
      <c r="E568" s="201" t="s">
        <v>5</v>
      </c>
      <c r="F568" s="202" t="s">
        <v>958</v>
      </c>
      <c r="H568" s="203">
        <v>6</v>
      </c>
      <c r="I568" s="204"/>
      <c r="L568" s="200"/>
      <c r="M568" s="205"/>
      <c r="N568" s="206"/>
      <c r="O568" s="206"/>
      <c r="P568" s="206"/>
      <c r="Q568" s="206"/>
      <c r="R568" s="206"/>
      <c r="S568" s="206"/>
      <c r="T568" s="207"/>
      <c r="AT568" s="201" t="s">
        <v>202</v>
      </c>
      <c r="AU568" s="201" t="s">
        <v>85</v>
      </c>
      <c r="AV568" s="12" t="s">
        <v>85</v>
      </c>
      <c r="AW568" s="12" t="s">
        <v>40</v>
      </c>
      <c r="AX568" s="12" t="s">
        <v>77</v>
      </c>
      <c r="AY568" s="201" t="s">
        <v>141</v>
      </c>
    </row>
    <row r="569" spans="2:51" s="14" customFormat="1" ht="13.5">
      <c r="B569" s="216"/>
      <c r="D569" s="194" t="s">
        <v>202</v>
      </c>
      <c r="E569" s="217" t="s">
        <v>5</v>
      </c>
      <c r="F569" s="218" t="s">
        <v>523</v>
      </c>
      <c r="H569" s="217" t="s">
        <v>5</v>
      </c>
      <c r="I569" s="219"/>
      <c r="L569" s="216"/>
      <c r="M569" s="220"/>
      <c r="N569" s="221"/>
      <c r="O569" s="221"/>
      <c r="P569" s="221"/>
      <c r="Q569" s="221"/>
      <c r="R569" s="221"/>
      <c r="S569" s="221"/>
      <c r="T569" s="222"/>
      <c r="AT569" s="217" t="s">
        <v>202</v>
      </c>
      <c r="AU569" s="217" t="s">
        <v>85</v>
      </c>
      <c r="AV569" s="14" t="s">
        <v>83</v>
      </c>
      <c r="AW569" s="14" t="s">
        <v>40</v>
      </c>
      <c r="AX569" s="14" t="s">
        <v>77</v>
      </c>
      <c r="AY569" s="217" t="s">
        <v>141</v>
      </c>
    </row>
    <row r="570" spans="2:51" s="12" customFormat="1" ht="13.5">
      <c r="B570" s="200"/>
      <c r="D570" s="194" t="s">
        <v>202</v>
      </c>
      <c r="E570" s="201" t="s">
        <v>5</v>
      </c>
      <c r="F570" s="202" t="s">
        <v>959</v>
      </c>
      <c r="H570" s="203">
        <v>9</v>
      </c>
      <c r="I570" s="204"/>
      <c r="L570" s="200"/>
      <c r="M570" s="205"/>
      <c r="N570" s="206"/>
      <c r="O570" s="206"/>
      <c r="P570" s="206"/>
      <c r="Q570" s="206"/>
      <c r="R570" s="206"/>
      <c r="S570" s="206"/>
      <c r="T570" s="207"/>
      <c r="AT570" s="201" t="s">
        <v>202</v>
      </c>
      <c r="AU570" s="201" t="s">
        <v>85</v>
      </c>
      <c r="AV570" s="12" t="s">
        <v>85</v>
      </c>
      <c r="AW570" s="12" t="s">
        <v>40</v>
      </c>
      <c r="AX570" s="12" t="s">
        <v>77</v>
      </c>
      <c r="AY570" s="201" t="s">
        <v>141</v>
      </c>
    </row>
    <row r="571" spans="2:51" s="12" customFormat="1" ht="13.5">
      <c r="B571" s="200"/>
      <c r="D571" s="194" t="s">
        <v>202</v>
      </c>
      <c r="E571" s="201" t="s">
        <v>5</v>
      </c>
      <c r="F571" s="202" t="s">
        <v>5</v>
      </c>
      <c r="H571" s="203">
        <v>0</v>
      </c>
      <c r="I571" s="204"/>
      <c r="L571" s="200"/>
      <c r="M571" s="205"/>
      <c r="N571" s="206"/>
      <c r="O571" s="206"/>
      <c r="P571" s="206"/>
      <c r="Q571" s="206"/>
      <c r="R571" s="206"/>
      <c r="S571" s="206"/>
      <c r="T571" s="207"/>
      <c r="AT571" s="201" t="s">
        <v>202</v>
      </c>
      <c r="AU571" s="201" t="s">
        <v>85</v>
      </c>
      <c r="AV571" s="12" t="s">
        <v>85</v>
      </c>
      <c r="AW571" s="12" t="s">
        <v>40</v>
      </c>
      <c r="AX571" s="12" t="s">
        <v>77</v>
      </c>
      <c r="AY571" s="201" t="s">
        <v>141</v>
      </c>
    </row>
    <row r="572" spans="2:51" s="14" customFormat="1" ht="13.5">
      <c r="B572" s="216"/>
      <c r="D572" s="194" t="s">
        <v>202</v>
      </c>
      <c r="E572" s="217" t="s">
        <v>5</v>
      </c>
      <c r="F572" s="218" t="s">
        <v>524</v>
      </c>
      <c r="H572" s="217" t="s">
        <v>5</v>
      </c>
      <c r="I572" s="219"/>
      <c r="L572" s="216"/>
      <c r="M572" s="220"/>
      <c r="N572" s="221"/>
      <c r="O572" s="221"/>
      <c r="P572" s="221"/>
      <c r="Q572" s="221"/>
      <c r="R572" s="221"/>
      <c r="S572" s="221"/>
      <c r="T572" s="222"/>
      <c r="AT572" s="217" t="s">
        <v>202</v>
      </c>
      <c r="AU572" s="217" t="s">
        <v>85</v>
      </c>
      <c r="AV572" s="14" t="s">
        <v>83</v>
      </c>
      <c r="AW572" s="14" t="s">
        <v>40</v>
      </c>
      <c r="AX572" s="14" t="s">
        <v>77</v>
      </c>
      <c r="AY572" s="217" t="s">
        <v>141</v>
      </c>
    </row>
    <row r="573" spans="2:51" s="12" customFormat="1" ht="13.5">
      <c r="B573" s="200"/>
      <c r="D573" s="194" t="s">
        <v>202</v>
      </c>
      <c r="E573" s="201" t="s">
        <v>5</v>
      </c>
      <c r="F573" s="202" t="s">
        <v>959</v>
      </c>
      <c r="H573" s="203">
        <v>9</v>
      </c>
      <c r="I573" s="204"/>
      <c r="L573" s="200"/>
      <c r="M573" s="205"/>
      <c r="N573" s="206"/>
      <c r="O573" s="206"/>
      <c r="P573" s="206"/>
      <c r="Q573" s="206"/>
      <c r="R573" s="206"/>
      <c r="S573" s="206"/>
      <c r="T573" s="207"/>
      <c r="AT573" s="201" t="s">
        <v>202</v>
      </c>
      <c r="AU573" s="201" t="s">
        <v>85</v>
      </c>
      <c r="AV573" s="12" t="s">
        <v>85</v>
      </c>
      <c r="AW573" s="12" t="s">
        <v>40</v>
      </c>
      <c r="AX573" s="12" t="s">
        <v>77</v>
      </c>
      <c r="AY573" s="201" t="s">
        <v>141</v>
      </c>
    </row>
    <row r="574" spans="2:51" s="14" customFormat="1" ht="13.5">
      <c r="B574" s="216"/>
      <c r="D574" s="194" t="s">
        <v>202</v>
      </c>
      <c r="E574" s="217" t="s">
        <v>5</v>
      </c>
      <c r="F574" s="218" t="s">
        <v>525</v>
      </c>
      <c r="H574" s="217" t="s">
        <v>5</v>
      </c>
      <c r="I574" s="219"/>
      <c r="L574" s="216"/>
      <c r="M574" s="220"/>
      <c r="N574" s="221"/>
      <c r="O574" s="221"/>
      <c r="P574" s="221"/>
      <c r="Q574" s="221"/>
      <c r="R574" s="221"/>
      <c r="S574" s="221"/>
      <c r="T574" s="222"/>
      <c r="AT574" s="217" t="s">
        <v>202</v>
      </c>
      <c r="AU574" s="217" t="s">
        <v>85</v>
      </c>
      <c r="AV574" s="14" t="s">
        <v>83</v>
      </c>
      <c r="AW574" s="14" t="s">
        <v>40</v>
      </c>
      <c r="AX574" s="14" t="s">
        <v>77</v>
      </c>
      <c r="AY574" s="217" t="s">
        <v>141</v>
      </c>
    </row>
    <row r="575" spans="2:51" s="12" customFormat="1" ht="13.5">
      <c r="B575" s="200"/>
      <c r="D575" s="194" t="s">
        <v>202</v>
      </c>
      <c r="E575" s="201" t="s">
        <v>5</v>
      </c>
      <c r="F575" s="202" t="s">
        <v>959</v>
      </c>
      <c r="H575" s="203">
        <v>9</v>
      </c>
      <c r="I575" s="204"/>
      <c r="L575" s="200"/>
      <c r="M575" s="205"/>
      <c r="N575" s="206"/>
      <c r="O575" s="206"/>
      <c r="P575" s="206"/>
      <c r="Q575" s="206"/>
      <c r="R575" s="206"/>
      <c r="S575" s="206"/>
      <c r="T575" s="207"/>
      <c r="AT575" s="201" t="s">
        <v>202</v>
      </c>
      <c r="AU575" s="201" t="s">
        <v>85</v>
      </c>
      <c r="AV575" s="12" t="s">
        <v>85</v>
      </c>
      <c r="AW575" s="12" t="s">
        <v>40</v>
      </c>
      <c r="AX575" s="12" t="s">
        <v>77</v>
      </c>
      <c r="AY575" s="201" t="s">
        <v>141</v>
      </c>
    </row>
    <row r="576" spans="2:51" s="12" customFormat="1" ht="13.5">
      <c r="B576" s="200"/>
      <c r="D576" s="194" t="s">
        <v>202</v>
      </c>
      <c r="E576" s="201" t="s">
        <v>5</v>
      </c>
      <c r="F576" s="202" t="s">
        <v>5</v>
      </c>
      <c r="H576" s="203">
        <v>0</v>
      </c>
      <c r="I576" s="204"/>
      <c r="L576" s="200"/>
      <c r="M576" s="205"/>
      <c r="N576" s="206"/>
      <c r="O576" s="206"/>
      <c r="P576" s="206"/>
      <c r="Q576" s="206"/>
      <c r="R576" s="206"/>
      <c r="S576" s="206"/>
      <c r="T576" s="207"/>
      <c r="AT576" s="201" t="s">
        <v>202</v>
      </c>
      <c r="AU576" s="201" t="s">
        <v>85</v>
      </c>
      <c r="AV576" s="12" t="s">
        <v>85</v>
      </c>
      <c r="AW576" s="12" t="s">
        <v>40</v>
      </c>
      <c r="AX576" s="12" t="s">
        <v>77</v>
      </c>
      <c r="AY576" s="201" t="s">
        <v>141</v>
      </c>
    </row>
    <row r="577" spans="2:51" s="14" customFormat="1" ht="13.5">
      <c r="B577" s="216"/>
      <c r="D577" s="194" t="s">
        <v>202</v>
      </c>
      <c r="E577" s="217" t="s">
        <v>5</v>
      </c>
      <c r="F577" s="218" t="s">
        <v>526</v>
      </c>
      <c r="H577" s="217" t="s">
        <v>5</v>
      </c>
      <c r="I577" s="219"/>
      <c r="L577" s="216"/>
      <c r="M577" s="220"/>
      <c r="N577" s="221"/>
      <c r="O577" s="221"/>
      <c r="P577" s="221"/>
      <c r="Q577" s="221"/>
      <c r="R577" s="221"/>
      <c r="S577" s="221"/>
      <c r="T577" s="222"/>
      <c r="AT577" s="217" t="s">
        <v>202</v>
      </c>
      <c r="AU577" s="217" t="s">
        <v>85</v>
      </c>
      <c r="AV577" s="14" t="s">
        <v>83</v>
      </c>
      <c r="AW577" s="14" t="s">
        <v>40</v>
      </c>
      <c r="AX577" s="14" t="s">
        <v>77</v>
      </c>
      <c r="AY577" s="217" t="s">
        <v>141</v>
      </c>
    </row>
    <row r="578" spans="2:51" s="12" customFormat="1" ht="13.5">
      <c r="B578" s="200"/>
      <c r="D578" s="194" t="s">
        <v>202</v>
      </c>
      <c r="E578" s="201" t="s">
        <v>5</v>
      </c>
      <c r="F578" s="202" t="s">
        <v>958</v>
      </c>
      <c r="H578" s="203">
        <v>6</v>
      </c>
      <c r="I578" s="204"/>
      <c r="L578" s="200"/>
      <c r="M578" s="205"/>
      <c r="N578" s="206"/>
      <c r="O578" s="206"/>
      <c r="P578" s="206"/>
      <c r="Q578" s="206"/>
      <c r="R578" s="206"/>
      <c r="S578" s="206"/>
      <c r="T578" s="207"/>
      <c r="AT578" s="201" t="s">
        <v>202</v>
      </c>
      <c r="AU578" s="201" t="s">
        <v>85</v>
      </c>
      <c r="AV578" s="12" t="s">
        <v>85</v>
      </c>
      <c r="AW578" s="12" t="s">
        <v>40</v>
      </c>
      <c r="AX578" s="12" t="s">
        <v>77</v>
      </c>
      <c r="AY578" s="201" t="s">
        <v>141</v>
      </c>
    </row>
    <row r="579" spans="2:51" s="14" customFormat="1" ht="13.5">
      <c r="B579" s="216"/>
      <c r="D579" s="194" t="s">
        <v>202</v>
      </c>
      <c r="E579" s="217" t="s">
        <v>5</v>
      </c>
      <c r="F579" s="218" t="s">
        <v>536</v>
      </c>
      <c r="H579" s="217" t="s">
        <v>5</v>
      </c>
      <c r="I579" s="219"/>
      <c r="L579" s="216"/>
      <c r="M579" s="220"/>
      <c r="N579" s="221"/>
      <c r="O579" s="221"/>
      <c r="P579" s="221"/>
      <c r="Q579" s="221"/>
      <c r="R579" s="221"/>
      <c r="S579" s="221"/>
      <c r="T579" s="222"/>
      <c r="AT579" s="217" t="s">
        <v>202</v>
      </c>
      <c r="AU579" s="217" t="s">
        <v>85</v>
      </c>
      <c r="AV579" s="14" t="s">
        <v>83</v>
      </c>
      <c r="AW579" s="14" t="s">
        <v>40</v>
      </c>
      <c r="AX579" s="14" t="s">
        <v>77</v>
      </c>
      <c r="AY579" s="217" t="s">
        <v>141</v>
      </c>
    </row>
    <row r="580" spans="2:51" s="12" customFormat="1" ht="13.5">
      <c r="B580" s="200"/>
      <c r="D580" s="194" t="s">
        <v>202</v>
      </c>
      <c r="E580" s="201" t="s">
        <v>5</v>
      </c>
      <c r="F580" s="202" t="s">
        <v>154</v>
      </c>
      <c r="H580" s="203">
        <v>3</v>
      </c>
      <c r="I580" s="204"/>
      <c r="L580" s="200"/>
      <c r="M580" s="205"/>
      <c r="N580" s="206"/>
      <c r="O580" s="206"/>
      <c r="P580" s="206"/>
      <c r="Q580" s="206"/>
      <c r="R580" s="206"/>
      <c r="S580" s="206"/>
      <c r="T580" s="207"/>
      <c r="AT580" s="201" t="s">
        <v>202</v>
      </c>
      <c r="AU580" s="201" t="s">
        <v>85</v>
      </c>
      <c r="AV580" s="12" t="s">
        <v>85</v>
      </c>
      <c r="AW580" s="12" t="s">
        <v>40</v>
      </c>
      <c r="AX580" s="12" t="s">
        <v>77</v>
      </c>
      <c r="AY580" s="201" t="s">
        <v>141</v>
      </c>
    </row>
    <row r="581" spans="2:51" s="12" customFormat="1" ht="13.5">
      <c r="B581" s="200"/>
      <c r="D581" s="194" t="s">
        <v>202</v>
      </c>
      <c r="E581" s="201" t="s">
        <v>5</v>
      </c>
      <c r="F581" s="202" t="s">
        <v>5</v>
      </c>
      <c r="H581" s="203">
        <v>0</v>
      </c>
      <c r="I581" s="204"/>
      <c r="L581" s="200"/>
      <c r="M581" s="205"/>
      <c r="N581" s="206"/>
      <c r="O581" s="206"/>
      <c r="P581" s="206"/>
      <c r="Q581" s="206"/>
      <c r="R581" s="206"/>
      <c r="S581" s="206"/>
      <c r="T581" s="207"/>
      <c r="AT581" s="201" t="s">
        <v>202</v>
      </c>
      <c r="AU581" s="201" t="s">
        <v>85</v>
      </c>
      <c r="AV581" s="12" t="s">
        <v>85</v>
      </c>
      <c r="AW581" s="12" t="s">
        <v>40</v>
      </c>
      <c r="AX581" s="12" t="s">
        <v>77</v>
      </c>
      <c r="AY581" s="201" t="s">
        <v>141</v>
      </c>
    </row>
    <row r="582" spans="2:51" s="14" customFormat="1" ht="13.5">
      <c r="B582" s="216"/>
      <c r="D582" s="194" t="s">
        <v>202</v>
      </c>
      <c r="E582" s="217" t="s">
        <v>5</v>
      </c>
      <c r="F582" s="218" t="s">
        <v>537</v>
      </c>
      <c r="H582" s="217" t="s">
        <v>5</v>
      </c>
      <c r="I582" s="219"/>
      <c r="L582" s="216"/>
      <c r="M582" s="220"/>
      <c r="N582" s="221"/>
      <c r="O582" s="221"/>
      <c r="P582" s="221"/>
      <c r="Q582" s="221"/>
      <c r="R582" s="221"/>
      <c r="S582" s="221"/>
      <c r="T582" s="222"/>
      <c r="AT582" s="217" t="s">
        <v>202</v>
      </c>
      <c r="AU582" s="217" t="s">
        <v>85</v>
      </c>
      <c r="AV582" s="14" t="s">
        <v>83</v>
      </c>
      <c r="AW582" s="14" t="s">
        <v>40</v>
      </c>
      <c r="AX582" s="14" t="s">
        <v>77</v>
      </c>
      <c r="AY582" s="217" t="s">
        <v>141</v>
      </c>
    </row>
    <row r="583" spans="2:51" s="12" customFormat="1" ht="13.5">
      <c r="B583" s="200"/>
      <c r="D583" s="194" t="s">
        <v>202</v>
      </c>
      <c r="E583" s="201" t="s">
        <v>5</v>
      </c>
      <c r="F583" s="202" t="s">
        <v>154</v>
      </c>
      <c r="H583" s="203">
        <v>3</v>
      </c>
      <c r="I583" s="204"/>
      <c r="L583" s="200"/>
      <c r="M583" s="205"/>
      <c r="N583" s="206"/>
      <c r="O583" s="206"/>
      <c r="P583" s="206"/>
      <c r="Q583" s="206"/>
      <c r="R583" s="206"/>
      <c r="S583" s="206"/>
      <c r="T583" s="207"/>
      <c r="AT583" s="201" t="s">
        <v>202</v>
      </c>
      <c r="AU583" s="201" t="s">
        <v>85</v>
      </c>
      <c r="AV583" s="12" t="s">
        <v>85</v>
      </c>
      <c r="AW583" s="12" t="s">
        <v>40</v>
      </c>
      <c r="AX583" s="12" t="s">
        <v>77</v>
      </c>
      <c r="AY583" s="201" t="s">
        <v>141</v>
      </c>
    </row>
    <row r="584" spans="2:51" s="14" customFormat="1" ht="13.5">
      <c r="B584" s="216"/>
      <c r="D584" s="194" t="s">
        <v>202</v>
      </c>
      <c r="E584" s="217" t="s">
        <v>5</v>
      </c>
      <c r="F584" s="218" t="s">
        <v>960</v>
      </c>
      <c r="H584" s="217" t="s">
        <v>5</v>
      </c>
      <c r="I584" s="219"/>
      <c r="L584" s="216"/>
      <c r="M584" s="220"/>
      <c r="N584" s="221"/>
      <c r="O584" s="221"/>
      <c r="P584" s="221"/>
      <c r="Q584" s="221"/>
      <c r="R584" s="221"/>
      <c r="S584" s="221"/>
      <c r="T584" s="222"/>
      <c r="AT584" s="217" t="s">
        <v>202</v>
      </c>
      <c r="AU584" s="217" t="s">
        <v>85</v>
      </c>
      <c r="AV584" s="14" t="s">
        <v>83</v>
      </c>
      <c r="AW584" s="14" t="s">
        <v>40</v>
      </c>
      <c r="AX584" s="14" t="s">
        <v>77</v>
      </c>
      <c r="AY584" s="217" t="s">
        <v>141</v>
      </c>
    </row>
    <row r="585" spans="2:51" s="12" customFormat="1" ht="13.5">
      <c r="B585" s="200"/>
      <c r="D585" s="194" t="s">
        <v>202</v>
      </c>
      <c r="E585" s="201" t="s">
        <v>5</v>
      </c>
      <c r="F585" s="202" t="s">
        <v>961</v>
      </c>
      <c r="H585" s="203">
        <v>24</v>
      </c>
      <c r="I585" s="204"/>
      <c r="L585" s="200"/>
      <c r="M585" s="205"/>
      <c r="N585" s="206"/>
      <c r="O585" s="206"/>
      <c r="P585" s="206"/>
      <c r="Q585" s="206"/>
      <c r="R585" s="206"/>
      <c r="S585" s="206"/>
      <c r="T585" s="207"/>
      <c r="AT585" s="201" t="s">
        <v>202</v>
      </c>
      <c r="AU585" s="201" t="s">
        <v>85</v>
      </c>
      <c r="AV585" s="12" t="s">
        <v>85</v>
      </c>
      <c r="AW585" s="12" t="s">
        <v>40</v>
      </c>
      <c r="AX585" s="12" t="s">
        <v>77</v>
      </c>
      <c r="AY585" s="201" t="s">
        <v>141</v>
      </c>
    </row>
    <row r="586" spans="2:51" s="13" customFormat="1" ht="13.5">
      <c r="B586" s="208"/>
      <c r="D586" s="194" t="s">
        <v>202</v>
      </c>
      <c r="E586" s="209" t="s">
        <v>5</v>
      </c>
      <c r="F586" s="210" t="s">
        <v>204</v>
      </c>
      <c r="H586" s="211">
        <v>87</v>
      </c>
      <c r="I586" s="212"/>
      <c r="L586" s="208"/>
      <c r="M586" s="213"/>
      <c r="N586" s="214"/>
      <c r="O586" s="214"/>
      <c r="P586" s="214"/>
      <c r="Q586" s="214"/>
      <c r="R586" s="214"/>
      <c r="S586" s="214"/>
      <c r="T586" s="215"/>
      <c r="AT586" s="209" t="s">
        <v>202</v>
      </c>
      <c r="AU586" s="209" t="s">
        <v>85</v>
      </c>
      <c r="AV586" s="13" t="s">
        <v>140</v>
      </c>
      <c r="AW586" s="13" t="s">
        <v>40</v>
      </c>
      <c r="AX586" s="13" t="s">
        <v>83</v>
      </c>
      <c r="AY586" s="209" t="s">
        <v>141</v>
      </c>
    </row>
    <row r="587" spans="2:65" s="1" customFormat="1" ht="25.5" customHeight="1">
      <c r="B587" s="181"/>
      <c r="C587" s="182" t="s">
        <v>962</v>
      </c>
      <c r="D587" s="182" t="s">
        <v>143</v>
      </c>
      <c r="E587" s="183" t="s">
        <v>963</v>
      </c>
      <c r="F587" s="184" t="s">
        <v>964</v>
      </c>
      <c r="G587" s="185" t="s">
        <v>253</v>
      </c>
      <c r="H587" s="186">
        <v>87</v>
      </c>
      <c r="I587" s="187"/>
      <c r="J587" s="188">
        <f>ROUND(I587*H587,2)</f>
        <v>0</v>
      </c>
      <c r="K587" s="184" t="s">
        <v>199</v>
      </c>
      <c r="L587" s="41"/>
      <c r="M587" s="189" t="s">
        <v>5</v>
      </c>
      <c r="N587" s="190" t="s">
        <v>48</v>
      </c>
      <c r="O587" s="42"/>
      <c r="P587" s="191">
        <f>O587*H587</f>
        <v>0</v>
      </c>
      <c r="Q587" s="191">
        <v>0.00032</v>
      </c>
      <c r="R587" s="191">
        <f>Q587*H587</f>
        <v>0.027840000000000004</v>
      </c>
      <c r="S587" s="191">
        <v>0</v>
      </c>
      <c r="T587" s="192">
        <f>S587*H587</f>
        <v>0</v>
      </c>
      <c r="AR587" s="24" t="s">
        <v>288</v>
      </c>
      <c r="AT587" s="24" t="s">
        <v>143</v>
      </c>
      <c r="AU587" s="24" t="s">
        <v>85</v>
      </c>
      <c r="AY587" s="24" t="s">
        <v>141</v>
      </c>
      <c r="BE587" s="193">
        <f>IF(N587="základní",J587,0)</f>
        <v>0</v>
      </c>
      <c r="BF587" s="193">
        <f>IF(N587="snížená",J587,0)</f>
        <v>0</v>
      </c>
      <c r="BG587" s="193">
        <f>IF(N587="zákl. přenesená",J587,0)</f>
        <v>0</v>
      </c>
      <c r="BH587" s="193">
        <f>IF(N587="sníž. přenesená",J587,0)</f>
        <v>0</v>
      </c>
      <c r="BI587" s="193">
        <f>IF(N587="nulová",J587,0)</f>
        <v>0</v>
      </c>
      <c r="BJ587" s="24" t="s">
        <v>83</v>
      </c>
      <c r="BK587" s="193">
        <f>ROUND(I587*H587,2)</f>
        <v>0</v>
      </c>
      <c r="BL587" s="24" t="s">
        <v>288</v>
      </c>
      <c r="BM587" s="24" t="s">
        <v>965</v>
      </c>
    </row>
    <row r="588" spans="2:47" s="1" customFormat="1" ht="27">
      <c r="B588" s="41"/>
      <c r="D588" s="194" t="s">
        <v>148</v>
      </c>
      <c r="F588" s="195" t="s">
        <v>966</v>
      </c>
      <c r="I588" s="156"/>
      <c r="L588" s="41"/>
      <c r="M588" s="196"/>
      <c r="N588" s="42"/>
      <c r="O588" s="42"/>
      <c r="P588" s="42"/>
      <c r="Q588" s="42"/>
      <c r="R588" s="42"/>
      <c r="S588" s="42"/>
      <c r="T588" s="70"/>
      <c r="AT588" s="24" t="s">
        <v>148</v>
      </c>
      <c r="AU588" s="24" t="s">
        <v>85</v>
      </c>
    </row>
    <row r="589" spans="2:65" s="1" customFormat="1" ht="25.5" customHeight="1">
      <c r="B589" s="181"/>
      <c r="C589" s="182" t="s">
        <v>967</v>
      </c>
      <c r="D589" s="182" t="s">
        <v>143</v>
      </c>
      <c r="E589" s="183" t="s">
        <v>968</v>
      </c>
      <c r="F589" s="184" t="s">
        <v>969</v>
      </c>
      <c r="G589" s="185" t="s">
        <v>253</v>
      </c>
      <c r="H589" s="186">
        <v>87</v>
      </c>
      <c r="I589" s="187"/>
      <c r="J589" s="188">
        <f>ROUND(I589*H589,2)</f>
        <v>0</v>
      </c>
      <c r="K589" s="184" t="s">
        <v>199</v>
      </c>
      <c r="L589" s="41"/>
      <c r="M589" s="189" t="s">
        <v>5</v>
      </c>
      <c r="N589" s="190" t="s">
        <v>48</v>
      </c>
      <c r="O589" s="42"/>
      <c r="P589" s="191">
        <f>O589*H589</f>
        <v>0</v>
      </c>
      <c r="Q589" s="191">
        <v>2E-05</v>
      </c>
      <c r="R589" s="191">
        <f>Q589*H589</f>
        <v>0.0017400000000000002</v>
      </c>
      <c r="S589" s="191">
        <v>0</v>
      </c>
      <c r="T589" s="192">
        <f>S589*H589</f>
        <v>0</v>
      </c>
      <c r="AR589" s="24" t="s">
        <v>288</v>
      </c>
      <c r="AT589" s="24" t="s">
        <v>143</v>
      </c>
      <c r="AU589" s="24" t="s">
        <v>85</v>
      </c>
      <c r="AY589" s="24" t="s">
        <v>141</v>
      </c>
      <c r="BE589" s="193">
        <f>IF(N589="základní",J589,0)</f>
        <v>0</v>
      </c>
      <c r="BF589" s="193">
        <f>IF(N589="snížená",J589,0)</f>
        <v>0</v>
      </c>
      <c r="BG589" s="193">
        <f>IF(N589="zákl. přenesená",J589,0)</f>
        <v>0</v>
      </c>
      <c r="BH589" s="193">
        <f>IF(N589="sníž. přenesená",J589,0)</f>
        <v>0</v>
      </c>
      <c r="BI589" s="193">
        <f>IF(N589="nulová",J589,0)</f>
        <v>0</v>
      </c>
      <c r="BJ589" s="24" t="s">
        <v>83</v>
      </c>
      <c r="BK589" s="193">
        <f>ROUND(I589*H589,2)</f>
        <v>0</v>
      </c>
      <c r="BL589" s="24" t="s">
        <v>288</v>
      </c>
      <c r="BM589" s="24" t="s">
        <v>970</v>
      </c>
    </row>
    <row r="590" spans="2:47" s="1" customFormat="1" ht="27">
      <c r="B590" s="41"/>
      <c r="D590" s="194" t="s">
        <v>148</v>
      </c>
      <c r="F590" s="195" t="s">
        <v>971</v>
      </c>
      <c r="I590" s="156"/>
      <c r="L590" s="41"/>
      <c r="M590" s="197"/>
      <c r="N590" s="198"/>
      <c r="O590" s="198"/>
      <c r="P590" s="198"/>
      <c r="Q590" s="198"/>
      <c r="R590" s="198"/>
      <c r="S590" s="198"/>
      <c r="T590" s="199"/>
      <c r="AT590" s="24" t="s">
        <v>148</v>
      </c>
      <c r="AU590" s="24" t="s">
        <v>85</v>
      </c>
    </row>
    <row r="591" spans="2:12" s="1" customFormat="1" ht="6.95" customHeight="1">
      <c r="B591" s="56"/>
      <c r="C591" s="57"/>
      <c r="D591" s="57"/>
      <c r="E591" s="57"/>
      <c r="F591" s="57"/>
      <c r="G591" s="57"/>
      <c r="H591" s="57"/>
      <c r="I591" s="134"/>
      <c r="J591" s="57"/>
      <c r="K591" s="57"/>
      <c r="L591" s="41"/>
    </row>
  </sheetData>
  <autoFilter ref="C96:K590"/>
  <mergeCells count="13">
    <mergeCell ref="E89:H89"/>
    <mergeCell ref="G1:H1"/>
    <mergeCell ref="L2:V2"/>
    <mergeCell ref="E49:H49"/>
    <mergeCell ref="E51:H51"/>
    <mergeCell ref="J55:J56"/>
    <mergeCell ref="E85:H85"/>
    <mergeCell ref="E87:H8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107</v>
      </c>
      <c r="G1" s="360" t="s">
        <v>108</v>
      </c>
      <c r="H1" s="360"/>
      <c r="I1" s="110"/>
      <c r="J1" s="109" t="s">
        <v>109</v>
      </c>
      <c r="K1" s="108" t="s">
        <v>110</v>
      </c>
      <c r="L1" s="109" t="s">
        <v>111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19" t="s">
        <v>8</v>
      </c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24" t="s">
        <v>105</v>
      </c>
    </row>
    <row r="3" spans="2:46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85</v>
      </c>
    </row>
    <row r="4" spans="2:46" ht="36.95" customHeight="1">
      <c r="B4" s="28"/>
      <c r="C4" s="29"/>
      <c r="D4" s="30" t="s">
        <v>112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2:11" ht="13.5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2:11" ht="16.5" customHeight="1">
      <c r="B7" s="28"/>
      <c r="C7" s="29"/>
      <c r="D7" s="29"/>
      <c r="E7" s="352" t="str">
        <f>'Rekapitulace stavby'!K6</f>
        <v>Gymnázium a OA Pelhřimov - Oprava dešťové kanalizace</v>
      </c>
      <c r="F7" s="353"/>
      <c r="G7" s="353"/>
      <c r="H7" s="353"/>
      <c r="I7" s="112"/>
      <c r="J7" s="29"/>
      <c r="K7" s="31"/>
    </row>
    <row r="8" spans="2:11" ht="13.5">
      <c r="B8" s="28"/>
      <c r="C8" s="29"/>
      <c r="D8" s="37" t="s">
        <v>113</v>
      </c>
      <c r="E8" s="29"/>
      <c r="F8" s="29"/>
      <c r="G8" s="29"/>
      <c r="H8" s="29"/>
      <c r="I8" s="112"/>
      <c r="J8" s="29"/>
      <c r="K8" s="31"/>
    </row>
    <row r="9" spans="2:11" s="1" customFormat="1" ht="16.5" customHeight="1">
      <c r="B9" s="41"/>
      <c r="C9" s="42"/>
      <c r="D9" s="42"/>
      <c r="E9" s="352" t="s">
        <v>972</v>
      </c>
      <c r="F9" s="354"/>
      <c r="G9" s="354"/>
      <c r="H9" s="354"/>
      <c r="I9" s="113"/>
      <c r="J9" s="42"/>
      <c r="K9" s="45"/>
    </row>
    <row r="10" spans="2:11" s="1" customFormat="1" ht="13.5">
      <c r="B10" s="41"/>
      <c r="C10" s="42"/>
      <c r="D10" s="37" t="s">
        <v>115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355" t="s">
        <v>973</v>
      </c>
      <c r="F11" s="354"/>
      <c r="G11" s="354"/>
      <c r="H11" s="354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106</v>
      </c>
      <c r="G13" s="42"/>
      <c r="H13" s="42"/>
      <c r="I13" s="114" t="s">
        <v>23</v>
      </c>
      <c r="J13" s="35" t="s">
        <v>5</v>
      </c>
      <c r="K13" s="45"/>
    </row>
    <row r="14" spans="2:11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14" t="s">
        <v>26</v>
      </c>
      <c r="J14" s="115" t="str">
        <f>'Rekapitulace stavby'!AN8</f>
        <v>22. 6. 2018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14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14" t="s">
        <v>32</v>
      </c>
      <c r="J17" s="35" t="s">
        <v>33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7" t="s">
        <v>34</v>
      </c>
      <c r="E19" s="42"/>
      <c r="F19" s="42"/>
      <c r="G19" s="42"/>
      <c r="H19" s="42"/>
      <c r="I19" s="114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7" t="s">
        <v>36</v>
      </c>
      <c r="E22" s="42"/>
      <c r="F22" s="42"/>
      <c r="G22" s="42"/>
      <c r="H22" s="42"/>
      <c r="I22" s="114" t="s">
        <v>29</v>
      </c>
      <c r="J22" s="35" t="s">
        <v>37</v>
      </c>
      <c r="K22" s="45"/>
    </row>
    <row r="23" spans="2:11" s="1" customFormat="1" ht="18" customHeight="1">
      <c r="B23" s="41"/>
      <c r="C23" s="42"/>
      <c r="D23" s="42"/>
      <c r="E23" s="35" t="s">
        <v>38</v>
      </c>
      <c r="F23" s="42"/>
      <c r="G23" s="42"/>
      <c r="H23" s="42"/>
      <c r="I23" s="114" t="s">
        <v>32</v>
      </c>
      <c r="J23" s="35" t="s">
        <v>39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7" t="s">
        <v>41</v>
      </c>
      <c r="E25" s="42"/>
      <c r="F25" s="42"/>
      <c r="G25" s="42"/>
      <c r="H25" s="42"/>
      <c r="I25" s="113"/>
      <c r="J25" s="42"/>
      <c r="K25" s="45"/>
    </row>
    <row r="26" spans="2:11" s="7" customFormat="1" ht="327.75" customHeight="1">
      <c r="B26" s="116"/>
      <c r="C26" s="117"/>
      <c r="D26" s="117"/>
      <c r="E26" s="330" t="s">
        <v>180</v>
      </c>
      <c r="F26" s="330"/>
      <c r="G26" s="330"/>
      <c r="H26" s="330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43</v>
      </c>
      <c r="E29" s="42"/>
      <c r="F29" s="42"/>
      <c r="G29" s="42"/>
      <c r="H29" s="42"/>
      <c r="I29" s="113"/>
      <c r="J29" s="123">
        <f>ROUND(J89,2)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24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25">
        <f>ROUND(SUM(BE89:BE234),2)</f>
        <v>0</v>
      </c>
      <c r="G32" s="42"/>
      <c r="H32" s="42"/>
      <c r="I32" s="126">
        <v>0.21</v>
      </c>
      <c r="J32" s="125">
        <f>ROUND(ROUND((SUM(BE89:BE234)),2)*I32,2)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25">
        <f>ROUND(SUM(BF89:BF234),2)</f>
        <v>0</v>
      </c>
      <c r="G33" s="42"/>
      <c r="H33" s="42"/>
      <c r="I33" s="126">
        <v>0.15</v>
      </c>
      <c r="J33" s="125">
        <f>ROUND(ROUND((SUM(BF89:BF234)),2)*I33,2)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25">
        <f>ROUND(SUM(BG89:BG234),2)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25">
        <f>ROUND(SUM(BH89:BH234),2)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25">
        <f>ROUND(SUM(BI89:BI234),2)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53</v>
      </c>
      <c r="E38" s="71"/>
      <c r="F38" s="71"/>
      <c r="G38" s="129" t="s">
        <v>54</v>
      </c>
      <c r="H38" s="130" t="s">
        <v>55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0" t="s">
        <v>117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>
      <c r="B47" s="41"/>
      <c r="C47" s="42"/>
      <c r="D47" s="42"/>
      <c r="E47" s="352" t="str">
        <f>E7</f>
        <v>Gymnázium a OA Pelhřimov - Oprava dešťové kanalizace</v>
      </c>
      <c r="F47" s="353"/>
      <c r="G47" s="353"/>
      <c r="H47" s="353"/>
      <c r="I47" s="113"/>
      <c r="J47" s="42"/>
      <c r="K47" s="45"/>
    </row>
    <row r="48" spans="2:11" ht="13.5">
      <c r="B48" s="28"/>
      <c r="C48" s="37" t="s">
        <v>113</v>
      </c>
      <c r="D48" s="29"/>
      <c r="E48" s="29"/>
      <c r="F48" s="29"/>
      <c r="G48" s="29"/>
      <c r="H48" s="29"/>
      <c r="I48" s="112"/>
      <c r="J48" s="29"/>
      <c r="K48" s="31"/>
    </row>
    <row r="49" spans="2:11" s="1" customFormat="1" ht="16.5" customHeight="1">
      <c r="B49" s="41"/>
      <c r="C49" s="42"/>
      <c r="D49" s="42"/>
      <c r="E49" s="352" t="s">
        <v>972</v>
      </c>
      <c r="F49" s="354"/>
      <c r="G49" s="354"/>
      <c r="H49" s="354"/>
      <c r="I49" s="113"/>
      <c r="J49" s="42"/>
      <c r="K49" s="45"/>
    </row>
    <row r="50" spans="2:11" s="1" customFormat="1" ht="14.45" customHeight="1">
      <c r="B50" s="41"/>
      <c r="C50" s="37" t="s">
        <v>115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17.25" customHeight="1">
      <c r="B51" s="41"/>
      <c r="C51" s="42"/>
      <c r="D51" s="42"/>
      <c r="E51" s="355" t="str">
        <f>E11</f>
        <v>03-1 - Architektonicko-stavební řešení</v>
      </c>
      <c r="F51" s="354"/>
      <c r="G51" s="354"/>
      <c r="H51" s="354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Pelhřimov</v>
      </c>
      <c r="G53" s="42"/>
      <c r="H53" s="42"/>
      <c r="I53" s="114" t="s">
        <v>26</v>
      </c>
      <c r="J53" s="115" t="str">
        <f>IF(J14="","",J14)</f>
        <v>22. 6. 2018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3.5">
      <c r="B55" s="41"/>
      <c r="C55" s="37" t="s">
        <v>28</v>
      </c>
      <c r="D55" s="42"/>
      <c r="E55" s="42"/>
      <c r="F55" s="35" t="str">
        <f>E17</f>
        <v>Kraj Vysočina</v>
      </c>
      <c r="G55" s="42"/>
      <c r="H55" s="42"/>
      <c r="I55" s="114" t="s">
        <v>36</v>
      </c>
      <c r="J55" s="330" t="str">
        <f>E23</f>
        <v>PROJEKT CENTRUM NOVA s.r.o.</v>
      </c>
      <c r="K55" s="45"/>
    </row>
    <row r="56" spans="2:11" s="1" customFormat="1" ht="14.45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13"/>
      <c r="J56" s="356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118</v>
      </c>
      <c r="D58" s="127"/>
      <c r="E58" s="127"/>
      <c r="F58" s="127"/>
      <c r="G58" s="127"/>
      <c r="H58" s="127"/>
      <c r="I58" s="138"/>
      <c r="J58" s="139" t="s">
        <v>119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120</v>
      </c>
      <c r="D60" s="42"/>
      <c r="E60" s="42"/>
      <c r="F60" s="42"/>
      <c r="G60" s="42"/>
      <c r="H60" s="42"/>
      <c r="I60" s="113"/>
      <c r="J60" s="123">
        <f>J89</f>
        <v>0</v>
      </c>
      <c r="K60" s="45"/>
      <c r="AU60" s="24" t="s">
        <v>121</v>
      </c>
    </row>
    <row r="61" spans="2:11" s="8" customFormat="1" ht="24.95" customHeight="1">
      <c r="B61" s="142"/>
      <c r="C61" s="143"/>
      <c r="D61" s="144" t="s">
        <v>181</v>
      </c>
      <c r="E61" s="145"/>
      <c r="F61" s="145"/>
      <c r="G61" s="145"/>
      <c r="H61" s="145"/>
      <c r="I61" s="146"/>
      <c r="J61" s="147">
        <f>J90</f>
        <v>0</v>
      </c>
      <c r="K61" s="148"/>
    </row>
    <row r="62" spans="2:11" s="9" customFormat="1" ht="19.9" customHeight="1">
      <c r="B62" s="149"/>
      <c r="C62" s="150"/>
      <c r="D62" s="151" t="s">
        <v>182</v>
      </c>
      <c r="E62" s="152"/>
      <c r="F62" s="152"/>
      <c r="G62" s="152"/>
      <c r="H62" s="152"/>
      <c r="I62" s="153"/>
      <c r="J62" s="154">
        <f>J91</f>
        <v>0</v>
      </c>
      <c r="K62" s="155"/>
    </row>
    <row r="63" spans="2:11" s="9" customFormat="1" ht="19.9" customHeight="1">
      <c r="B63" s="149"/>
      <c r="C63" s="150"/>
      <c r="D63" s="151" t="s">
        <v>974</v>
      </c>
      <c r="E63" s="152"/>
      <c r="F63" s="152"/>
      <c r="G63" s="152"/>
      <c r="H63" s="152"/>
      <c r="I63" s="153"/>
      <c r="J63" s="154">
        <f>J154</f>
        <v>0</v>
      </c>
      <c r="K63" s="155"/>
    </row>
    <row r="64" spans="2:11" s="9" customFormat="1" ht="19.9" customHeight="1">
      <c r="B64" s="149"/>
      <c r="C64" s="150"/>
      <c r="D64" s="151" t="s">
        <v>186</v>
      </c>
      <c r="E64" s="152"/>
      <c r="F64" s="152"/>
      <c r="G64" s="152"/>
      <c r="H64" s="152"/>
      <c r="I64" s="153"/>
      <c r="J64" s="154">
        <f>J172</f>
        <v>0</v>
      </c>
      <c r="K64" s="155"/>
    </row>
    <row r="65" spans="2:11" s="9" customFormat="1" ht="19.9" customHeight="1">
      <c r="B65" s="149"/>
      <c r="C65" s="150"/>
      <c r="D65" s="151" t="s">
        <v>187</v>
      </c>
      <c r="E65" s="152"/>
      <c r="F65" s="152"/>
      <c r="G65" s="152"/>
      <c r="H65" s="152"/>
      <c r="I65" s="153"/>
      <c r="J65" s="154">
        <f>J205</f>
        <v>0</v>
      </c>
      <c r="K65" s="155"/>
    </row>
    <row r="66" spans="2:11" s="9" customFormat="1" ht="19.9" customHeight="1">
      <c r="B66" s="149"/>
      <c r="C66" s="150"/>
      <c r="D66" s="151" t="s">
        <v>188</v>
      </c>
      <c r="E66" s="152"/>
      <c r="F66" s="152"/>
      <c r="G66" s="152"/>
      <c r="H66" s="152"/>
      <c r="I66" s="153"/>
      <c r="J66" s="154">
        <f>J221</f>
        <v>0</v>
      </c>
      <c r="K66" s="155"/>
    </row>
    <row r="67" spans="2:11" s="9" customFormat="1" ht="19.9" customHeight="1">
      <c r="B67" s="149"/>
      <c r="C67" s="150"/>
      <c r="D67" s="151" t="s">
        <v>189</v>
      </c>
      <c r="E67" s="152"/>
      <c r="F67" s="152"/>
      <c r="G67" s="152"/>
      <c r="H67" s="152"/>
      <c r="I67" s="153"/>
      <c r="J67" s="154">
        <f>J232</f>
        <v>0</v>
      </c>
      <c r="K67" s="155"/>
    </row>
    <row r="68" spans="2:11" s="1" customFormat="1" ht="21.75" customHeight="1">
      <c r="B68" s="41"/>
      <c r="C68" s="42"/>
      <c r="D68" s="42"/>
      <c r="E68" s="42"/>
      <c r="F68" s="42"/>
      <c r="G68" s="42"/>
      <c r="H68" s="42"/>
      <c r="I68" s="113"/>
      <c r="J68" s="42"/>
      <c r="K68" s="45"/>
    </row>
    <row r="69" spans="2:11" s="1" customFormat="1" ht="6.95" customHeight="1">
      <c r="B69" s="56"/>
      <c r="C69" s="57"/>
      <c r="D69" s="57"/>
      <c r="E69" s="57"/>
      <c r="F69" s="57"/>
      <c r="G69" s="57"/>
      <c r="H69" s="57"/>
      <c r="I69" s="134"/>
      <c r="J69" s="57"/>
      <c r="K69" s="58"/>
    </row>
    <row r="73" spans="2:12" s="1" customFormat="1" ht="6.95" customHeight="1">
      <c r="B73" s="59"/>
      <c r="C73" s="60"/>
      <c r="D73" s="60"/>
      <c r="E73" s="60"/>
      <c r="F73" s="60"/>
      <c r="G73" s="60"/>
      <c r="H73" s="60"/>
      <c r="I73" s="135"/>
      <c r="J73" s="60"/>
      <c r="K73" s="60"/>
      <c r="L73" s="41"/>
    </row>
    <row r="74" spans="2:12" s="1" customFormat="1" ht="36.95" customHeight="1">
      <c r="B74" s="41"/>
      <c r="C74" s="61" t="s">
        <v>124</v>
      </c>
      <c r="I74" s="156"/>
      <c r="L74" s="41"/>
    </row>
    <row r="75" spans="2:12" s="1" customFormat="1" ht="6.95" customHeight="1">
      <c r="B75" s="41"/>
      <c r="I75" s="156"/>
      <c r="L75" s="41"/>
    </row>
    <row r="76" spans="2:12" s="1" customFormat="1" ht="14.45" customHeight="1">
      <c r="B76" s="41"/>
      <c r="C76" s="63" t="s">
        <v>19</v>
      </c>
      <c r="I76" s="156"/>
      <c r="L76" s="41"/>
    </row>
    <row r="77" spans="2:12" s="1" customFormat="1" ht="16.5" customHeight="1">
      <c r="B77" s="41"/>
      <c r="E77" s="357" t="str">
        <f>E7</f>
        <v>Gymnázium a OA Pelhřimov - Oprava dešťové kanalizace</v>
      </c>
      <c r="F77" s="358"/>
      <c r="G77" s="358"/>
      <c r="H77" s="358"/>
      <c r="I77" s="156"/>
      <c r="L77" s="41"/>
    </row>
    <row r="78" spans="2:12" ht="13.5">
      <c r="B78" s="28"/>
      <c r="C78" s="63" t="s">
        <v>113</v>
      </c>
      <c r="L78" s="28"/>
    </row>
    <row r="79" spans="2:12" s="1" customFormat="1" ht="16.5" customHeight="1">
      <c r="B79" s="41"/>
      <c r="E79" s="357" t="s">
        <v>972</v>
      </c>
      <c r="F79" s="359"/>
      <c r="G79" s="359"/>
      <c r="H79" s="359"/>
      <c r="I79" s="156"/>
      <c r="L79" s="41"/>
    </row>
    <row r="80" spans="2:12" s="1" customFormat="1" ht="14.45" customHeight="1">
      <c r="B80" s="41"/>
      <c r="C80" s="63" t="s">
        <v>115</v>
      </c>
      <c r="I80" s="156"/>
      <c r="L80" s="41"/>
    </row>
    <row r="81" spans="2:12" s="1" customFormat="1" ht="17.25" customHeight="1">
      <c r="B81" s="41"/>
      <c r="E81" s="345" t="str">
        <f>E11</f>
        <v>03-1 - Architektonicko-stavební řešení</v>
      </c>
      <c r="F81" s="359"/>
      <c r="G81" s="359"/>
      <c r="H81" s="359"/>
      <c r="I81" s="156"/>
      <c r="L81" s="41"/>
    </row>
    <row r="82" spans="2:12" s="1" customFormat="1" ht="6.95" customHeight="1">
      <c r="B82" s="41"/>
      <c r="I82" s="156"/>
      <c r="L82" s="41"/>
    </row>
    <row r="83" spans="2:12" s="1" customFormat="1" ht="18" customHeight="1">
      <c r="B83" s="41"/>
      <c r="C83" s="63" t="s">
        <v>24</v>
      </c>
      <c r="F83" s="157" t="str">
        <f>F14</f>
        <v>Pelhřimov</v>
      </c>
      <c r="I83" s="158" t="s">
        <v>26</v>
      </c>
      <c r="J83" s="67" t="str">
        <f>IF(J14="","",J14)</f>
        <v>22. 6. 2018</v>
      </c>
      <c r="L83" s="41"/>
    </row>
    <row r="84" spans="2:12" s="1" customFormat="1" ht="6.95" customHeight="1">
      <c r="B84" s="41"/>
      <c r="I84" s="156"/>
      <c r="L84" s="41"/>
    </row>
    <row r="85" spans="2:12" s="1" customFormat="1" ht="13.5">
      <c r="B85" s="41"/>
      <c r="C85" s="63" t="s">
        <v>28</v>
      </c>
      <c r="F85" s="157" t="str">
        <f>E17</f>
        <v>Kraj Vysočina</v>
      </c>
      <c r="I85" s="158" t="s">
        <v>36</v>
      </c>
      <c r="J85" s="157" t="str">
        <f>E23</f>
        <v>PROJEKT CENTRUM NOVA s.r.o.</v>
      </c>
      <c r="L85" s="41"/>
    </row>
    <row r="86" spans="2:12" s="1" customFormat="1" ht="14.45" customHeight="1">
      <c r="B86" s="41"/>
      <c r="C86" s="63" t="s">
        <v>34</v>
      </c>
      <c r="F86" s="157" t="str">
        <f>IF(E20="","",E20)</f>
        <v/>
      </c>
      <c r="I86" s="156"/>
      <c r="L86" s="41"/>
    </row>
    <row r="87" spans="2:12" s="1" customFormat="1" ht="10.35" customHeight="1">
      <c r="B87" s="41"/>
      <c r="I87" s="156"/>
      <c r="L87" s="41"/>
    </row>
    <row r="88" spans="2:20" s="10" customFormat="1" ht="29.25" customHeight="1">
      <c r="B88" s="159"/>
      <c r="C88" s="160" t="s">
        <v>125</v>
      </c>
      <c r="D88" s="161" t="s">
        <v>62</v>
      </c>
      <c r="E88" s="161" t="s">
        <v>58</v>
      </c>
      <c r="F88" s="161" t="s">
        <v>126</v>
      </c>
      <c r="G88" s="161" t="s">
        <v>127</v>
      </c>
      <c r="H88" s="161" t="s">
        <v>128</v>
      </c>
      <c r="I88" s="162" t="s">
        <v>129</v>
      </c>
      <c r="J88" s="161" t="s">
        <v>119</v>
      </c>
      <c r="K88" s="163" t="s">
        <v>130</v>
      </c>
      <c r="L88" s="159"/>
      <c r="M88" s="73" t="s">
        <v>131</v>
      </c>
      <c r="N88" s="74" t="s">
        <v>47</v>
      </c>
      <c r="O88" s="74" t="s">
        <v>132</v>
      </c>
      <c r="P88" s="74" t="s">
        <v>133</v>
      </c>
      <c r="Q88" s="74" t="s">
        <v>134</v>
      </c>
      <c r="R88" s="74" t="s">
        <v>135</v>
      </c>
      <c r="S88" s="74" t="s">
        <v>136</v>
      </c>
      <c r="T88" s="75" t="s">
        <v>137</v>
      </c>
    </row>
    <row r="89" spans="2:63" s="1" customFormat="1" ht="29.25" customHeight="1">
      <c r="B89" s="41"/>
      <c r="C89" s="77" t="s">
        <v>120</v>
      </c>
      <c r="I89" s="156"/>
      <c r="J89" s="164">
        <f>BK89</f>
        <v>0</v>
      </c>
      <c r="L89" s="41"/>
      <c r="M89" s="76"/>
      <c r="N89" s="68"/>
      <c r="O89" s="68"/>
      <c r="P89" s="165">
        <f>P90</f>
        <v>0</v>
      </c>
      <c r="Q89" s="68"/>
      <c r="R89" s="165">
        <f>R90</f>
        <v>11.330170540000001</v>
      </c>
      <c r="S89" s="68"/>
      <c r="T89" s="166">
        <f>T90</f>
        <v>6.085000000000001</v>
      </c>
      <c r="AT89" s="24" t="s">
        <v>76</v>
      </c>
      <c r="AU89" s="24" t="s">
        <v>121</v>
      </c>
      <c r="BK89" s="167">
        <f>BK90</f>
        <v>0</v>
      </c>
    </row>
    <row r="90" spans="2:63" s="11" customFormat="1" ht="37.35" customHeight="1">
      <c r="B90" s="168"/>
      <c r="D90" s="169" t="s">
        <v>76</v>
      </c>
      <c r="E90" s="170" t="s">
        <v>193</v>
      </c>
      <c r="F90" s="170" t="s">
        <v>194</v>
      </c>
      <c r="I90" s="171"/>
      <c r="J90" s="172">
        <f>BK90</f>
        <v>0</v>
      </c>
      <c r="L90" s="168"/>
      <c r="M90" s="173"/>
      <c r="N90" s="174"/>
      <c r="O90" s="174"/>
      <c r="P90" s="175">
        <f>P91+P154+P172+P205+P221+P232</f>
        <v>0</v>
      </c>
      <c r="Q90" s="174"/>
      <c r="R90" s="175">
        <f>R91+R154+R172+R205+R221+R232</f>
        <v>11.330170540000001</v>
      </c>
      <c r="S90" s="174"/>
      <c r="T90" s="176">
        <f>T91+T154+T172+T205+T221+T232</f>
        <v>6.085000000000001</v>
      </c>
      <c r="AR90" s="169" t="s">
        <v>83</v>
      </c>
      <c r="AT90" s="177" t="s">
        <v>76</v>
      </c>
      <c r="AU90" s="177" t="s">
        <v>77</v>
      </c>
      <c r="AY90" s="169" t="s">
        <v>141</v>
      </c>
      <c r="BK90" s="178">
        <f>BK91+BK154+BK172+BK205+BK221+BK232</f>
        <v>0</v>
      </c>
    </row>
    <row r="91" spans="2:63" s="11" customFormat="1" ht="19.9" customHeight="1">
      <c r="B91" s="168"/>
      <c r="D91" s="169" t="s">
        <v>76</v>
      </c>
      <c r="E91" s="179" t="s">
        <v>83</v>
      </c>
      <c r="F91" s="179" t="s">
        <v>195</v>
      </c>
      <c r="I91" s="171"/>
      <c r="J91" s="180">
        <f>BK91</f>
        <v>0</v>
      </c>
      <c r="L91" s="168"/>
      <c r="M91" s="173"/>
      <c r="N91" s="174"/>
      <c r="O91" s="174"/>
      <c r="P91" s="175">
        <f>SUM(P92:P153)</f>
        <v>0</v>
      </c>
      <c r="Q91" s="174"/>
      <c r="R91" s="175">
        <f>SUM(R92:R153)</f>
        <v>0.0084</v>
      </c>
      <c r="S91" s="174"/>
      <c r="T91" s="176">
        <f>SUM(T92:T153)</f>
        <v>6.085000000000001</v>
      </c>
      <c r="AR91" s="169" t="s">
        <v>83</v>
      </c>
      <c r="AT91" s="177" t="s">
        <v>76</v>
      </c>
      <c r="AU91" s="177" t="s">
        <v>83</v>
      </c>
      <c r="AY91" s="169" t="s">
        <v>141</v>
      </c>
      <c r="BK91" s="178">
        <f>SUM(BK92:BK153)</f>
        <v>0</v>
      </c>
    </row>
    <row r="92" spans="2:65" s="1" customFormat="1" ht="25.5" customHeight="1">
      <c r="B92" s="181"/>
      <c r="C92" s="182" t="s">
        <v>83</v>
      </c>
      <c r="D92" s="182" t="s">
        <v>143</v>
      </c>
      <c r="E92" s="183" t="s">
        <v>975</v>
      </c>
      <c r="F92" s="184" t="s">
        <v>976</v>
      </c>
      <c r="G92" s="185" t="s">
        <v>253</v>
      </c>
      <c r="H92" s="186">
        <v>6</v>
      </c>
      <c r="I92" s="187"/>
      <c r="J92" s="188">
        <f>ROUND(I92*H92,2)</f>
        <v>0</v>
      </c>
      <c r="K92" s="184" t="s">
        <v>199</v>
      </c>
      <c r="L92" s="41"/>
      <c r="M92" s="189" t="s">
        <v>5</v>
      </c>
      <c r="N92" s="190" t="s">
        <v>48</v>
      </c>
      <c r="O92" s="42"/>
      <c r="P92" s="191">
        <f>O92*H92</f>
        <v>0</v>
      </c>
      <c r="Q92" s="191">
        <v>0</v>
      </c>
      <c r="R92" s="191">
        <f>Q92*H92</f>
        <v>0</v>
      </c>
      <c r="S92" s="191">
        <v>0.255</v>
      </c>
      <c r="T92" s="192">
        <f>S92*H92</f>
        <v>1.53</v>
      </c>
      <c r="AR92" s="24" t="s">
        <v>140</v>
      </c>
      <c r="AT92" s="24" t="s">
        <v>143</v>
      </c>
      <c r="AU92" s="24" t="s">
        <v>85</v>
      </c>
      <c r="AY92" s="24" t="s">
        <v>141</v>
      </c>
      <c r="BE92" s="193">
        <f>IF(N92="základní",J92,0)</f>
        <v>0</v>
      </c>
      <c r="BF92" s="193">
        <f>IF(N92="snížená",J92,0)</f>
        <v>0</v>
      </c>
      <c r="BG92" s="193">
        <f>IF(N92="zákl. přenesená",J92,0)</f>
        <v>0</v>
      </c>
      <c r="BH92" s="193">
        <f>IF(N92="sníž. přenesená",J92,0)</f>
        <v>0</v>
      </c>
      <c r="BI92" s="193">
        <f>IF(N92="nulová",J92,0)</f>
        <v>0</v>
      </c>
      <c r="BJ92" s="24" t="s">
        <v>83</v>
      </c>
      <c r="BK92" s="193">
        <f>ROUND(I92*H92,2)</f>
        <v>0</v>
      </c>
      <c r="BL92" s="24" t="s">
        <v>140</v>
      </c>
      <c r="BM92" s="24" t="s">
        <v>977</v>
      </c>
    </row>
    <row r="93" spans="2:47" s="1" customFormat="1" ht="54">
      <c r="B93" s="41"/>
      <c r="D93" s="194" t="s">
        <v>148</v>
      </c>
      <c r="F93" s="195" t="s">
        <v>978</v>
      </c>
      <c r="I93" s="156"/>
      <c r="L93" s="41"/>
      <c r="M93" s="196"/>
      <c r="N93" s="42"/>
      <c r="O93" s="42"/>
      <c r="P93" s="42"/>
      <c r="Q93" s="42"/>
      <c r="R93" s="42"/>
      <c r="S93" s="42"/>
      <c r="T93" s="70"/>
      <c r="AT93" s="24" t="s">
        <v>148</v>
      </c>
      <c r="AU93" s="24" t="s">
        <v>85</v>
      </c>
    </row>
    <row r="94" spans="2:51" s="12" customFormat="1" ht="13.5">
      <c r="B94" s="200"/>
      <c r="D94" s="194" t="s">
        <v>202</v>
      </c>
      <c r="E94" s="201" t="s">
        <v>5</v>
      </c>
      <c r="F94" s="202" t="s">
        <v>979</v>
      </c>
      <c r="H94" s="203">
        <v>6</v>
      </c>
      <c r="I94" s="204"/>
      <c r="L94" s="200"/>
      <c r="M94" s="205"/>
      <c r="N94" s="206"/>
      <c r="O94" s="206"/>
      <c r="P94" s="206"/>
      <c r="Q94" s="206"/>
      <c r="R94" s="206"/>
      <c r="S94" s="206"/>
      <c r="T94" s="207"/>
      <c r="AT94" s="201" t="s">
        <v>202</v>
      </c>
      <c r="AU94" s="201" t="s">
        <v>85</v>
      </c>
      <c r="AV94" s="12" t="s">
        <v>85</v>
      </c>
      <c r="AW94" s="12" t="s">
        <v>40</v>
      </c>
      <c r="AX94" s="12" t="s">
        <v>77</v>
      </c>
      <c r="AY94" s="201" t="s">
        <v>141</v>
      </c>
    </row>
    <row r="95" spans="2:51" s="13" customFormat="1" ht="13.5">
      <c r="B95" s="208"/>
      <c r="D95" s="194" t="s">
        <v>202</v>
      </c>
      <c r="E95" s="209" t="s">
        <v>5</v>
      </c>
      <c r="F95" s="210" t="s">
        <v>204</v>
      </c>
      <c r="H95" s="211">
        <v>6</v>
      </c>
      <c r="I95" s="212"/>
      <c r="L95" s="208"/>
      <c r="M95" s="213"/>
      <c r="N95" s="214"/>
      <c r="O95" s="214"/>
      <c r="P95" s="214"/>
      <c r="Q95" s="214"/>
      <c r="R95" s="214"/>
      <c r="S95" s="214"/>
      <c r="T95" s="215"/>
      <c r="AT95" s="209" t="s">
        <v>202</v>
      </c>
      <c r="AU95" s="209" t="s">
        <v>85</v>
      </c>
      <c r="AV95" s="13" t="s">
        <v>140</v>
      </c>
      <c r="AW95" s="13" t="s">
        <v>40</v>
      </c>
      <c r="AX95" s="13" t="s">
        <v>83</v>
      </c>
      <c r="AY95" s="209" t="s">
        <v>141</v>
      </c>
    </row>
    <row r="96" spans="2:65" s="1" customFormat="1" ht="25.5" customHeight="1">
      <c r="B96" s="181"/>
      <c r="C96" s="182" t="s">
        <v>85</v>
      </c>
      <c r="D96" s="182" t="s">
        <v>143</v>
      </c>
      <c r="E96" s="183" t="s">
        <v>980</v>
      </c>
      <c r="F96" s="184" t="s">
        <v>981</v>
      </c>
      <c r="G96" s="185" t="s">
        <v>253</v>
      </c>
      <c r="H96" s="186">
        <v>4</v>
      </c>
      <c r="I96" s="187"/>
      <c r="J96" s="188">
        <f>ROUND(I96*H96,2)</f>
        <v>0</v>
      </c>
      <c r="K96" s="184" t="s">
        <v>199</v>
      </c>
      <c r="L96" s="41"/>
      <c r="M96" s="189" t="s">
        <v>5</v>
      </c>
      <c r="N96" s="190" t="s">
        <v>48</v>
      </c>
      <c r="O96" s="42"/>
      <c r="P96" s="191">
        <f>O96*H96</f>
        <v>0</v>
      </c>
      <c r="Q96" s="191">
        <v>0</v>
      </c>
      <c r="R96" s="191">
        <f>Q96*H96</f>
        <v>0</v>
      </c>
      <c r="S96" s="191">
        <v>0.26</v>
      </c>
      <c r="T96" s="192">
        <f>S96*H96</f>
        <v>1.04</v>
      </c>
      <c r="AR96" s="24" t="s">
        <v>140</v>
      </c>
      <c r="AT96" s="24" t="s">
        <v>143</v>
      </c>
      <c r="AU96" s="24" t="s">
        <v>85</v>
      </c>
      <c r="AY96" s="24" t="s">
        <v>141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24" t="s">
        <v>83</v>
      </c>
      <c r="BK96" s="193">
        <f>ROUND(I96*H96,2)</f>
        <v>0</v>
      </c>
      <c r="BL96" s="24" t="s">
        <v>140</v>
      </c>
      <c r="BM96" s="24" t="s">
        <v>982</v>
      </c>
    </row>
    <row r="97" spans="2:47" s="1" customFormat="1" ht="40.5">
      <c r="B97" s="41"/>
      <c r="D97" s="194" t="s">
        <v>148</v>
      </c>
      <c r="F97" s="195" t="s">
        <v>983</v>
      </c>
      <c r="I97" s="156"/>
      <c r="L97" s="41"/>
      <c r="M97" s="196"/>
      <c r="N97" s="42"/>
      <c r="O97" s="42"/>
      <c r="P97" s="42"/>
      <c r="Q97" s="42"/>
      <c r="R97" s="42"/>
      <c r="S97" s="42"/>
      <c r="T97" s="70"/>
      <c r="AT97" s="24" t="s">
        <v>148</v>
      </c>
      <c r="AU97" s="24" t="s">
        <v>85</v>
      </c>
    </row>
    <row r="98" spans="2:51" s="12" customFormat="1" ht="13.5">
      <c r="B98" s="200"/>
      <c r="D98" s="194" t="s">
        <v>202</v>
      </c>
      <c r="E98" s="201" t="s">
        <v>5</v>
      </c>
      <c r="F98" s="202" t="s">
        <v>984</v>
      </c>
      <c r="H98" s="203">
        <v>4</v>
      </c>
      <c r="I98" s="204"/>
      <c r="L98" s="200"/>
      <c r="M98" s="205"/>
      <c r="N98" s="206"/>
      <c r="O98" s="206"/>
      <c r="P98" s="206"/>
      <c r="Q98" s="206"/>
      <c r="R98" s="206"/>
      <c r="S98" s="206"/>
      <c r="T98" s="207"/>
      <c r="AT98" s="201" t="s">
        <v>202</v>
      </c>
      <c r="AU98" s="201" t="s">
        <v>85</v>
      </c>
      <c r="AV98" s="12" t="s">
        <v>85</v>
      </c>
      <c r="AW98" s="12" t="s">
        <v>40</v>
      </c>
      <c r="AX98" s="12" t="s">
        <v>77</v>
      </c>
      <c r="AY98" s="201" t="s">
        <v>141</v>
      </c>
    </row>
    <row r="99" spans="2:51" s="13" customFormat="1" ht="13.5">
      <c r="B99" s="208"/>
      <c r="D99" s="194" t="s">
        <v>202</v>
      </c>
      <c r="E99" s="209" t="s">
        <v>5</v>
      </c>
      <c r="F99" s="210" t="s">
        <v>204</v>
      </c>
      <c r="H99" s="211">
        <v>4</v>
      </c>
      <c r="I99" s="212"/>
      <c r="L99" s="208"/>
      <c r="M99" s="213"/>
      <c r="N99" s="214"/>
      <c r="O99" s="214"/>
      <c r="P99" s="214"/>
      <c r="Q99" s="214"/>
      <c r="R99" s="214"/>
      <c r="S99" s="214"/>
      <c r="T99" s="215"/>
      <c r="AT99" s="209" t="s">
        <v>202</v>
      </c>
      <c r="AU99" s="209" t="s">
        <v>85</v>
      </c>
      <c r="AV99" s="13" t="s">
        <v>140</v>
      </c>
      <c r="AW99" s="13" t="s">
        <v>40</v>
      </c>
      <c r="AX99" s="13" t="s">
        <v>83</v>
      </c>
      <c r="AY99" s="209" t="s">
        <v>141</v>
      </c>
    </row>
    <row r="100" spans="2:65" s="1" customFormat="1" ht="16.5" customHeight="1">
      <c r="B100" s="181"/>
      <c r="C100" s="182" t="s">
        <v>154</v>
      </c>
      <c r="D100" s="182" t="s">
        <v>143</v>
      </c>
      <c r="E100" s="183" t="s">
        <v>985</v>
      </c>
      <c r="F100" s="184" t="s">
        <v>986</v>
      </c>
      <c r="G100" s="185" t="s">
        <v>253</v>
      </c>
      <c r="H100" s="186">
        <v>10</v>
      </c>
      <c r="I100" s="187"/>
      <c r="J100" s="188">
        <f>ROUND(I100*H100,2)</f>
        <v>0</v>
      </c>
      <c r="K100" s="184" t="s">
        <v>199</v>
      </c>
      <c r="L100" s="41"/>
      <c r="M100" s="189" t="s">
        <v>5</v>
      </c>
      <c r="N100" s="190" t="s">
        <v>48</v>
      </c>
      <c r="O100" s="42"/>
      <c r="P100" s="191">
        <f>O100*H100</f>
        <v>0</v>
      </c>
      <c r="Q100" s="191">
        <v>0</v>
      </c>
      <c r="R100" s="191">
        <f>Q100*H100</f>
        <v>0</v>
      </c>
      <c r="S100" s="191">
        <v>0.29</v>
      </c>
      <c r="T100" s="192">
        <f>S100*H100</f>
        <v>2.9</v>
      </c>
      <c r="AR100" s="24" t="s">
        <v>140</v>
      </c>
      <c r="AT100" s="24" t="s">
        <v>143</v>
      </c>
      <c r="AU100" s="24" t="s">
        <v>85</v>
      </c>
      <c r="AY100" s="24" t="s">
        <v>141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24" t="s">
        <v>83</v>
      </c>
      <c r="BK100" s="193">
        <f>ROUND(I100*H100,2)</f>
        <v>0</v>
      </c>
      <c r="BL100" s="24" t="s">
        <v>140</v>
      </c>
      <c r="BM100" s="24" t="s">
        <v>987</v>
      </c>
    </row>
    <row r="101" spans="2:47" s="1" customFormat="1" ht="40.5">
      <c r="B101" s="41"/>
      <c r="D101" s="194" t="s">
        <v>148</v>
      </c>
      <c r="F101" s="195" t="s">
        <v>988</v>
      </c>
      <c r="I101" s="156"/>
      <c r="L101" s="41"/>
      <c r="M101" s="196"/>
      <c r="N101" s="42"/>
      <c r="O101" s="42"/>
      <c r="P101" s="42"/>
      <c r="Q101" s="42"/>
      <c r="R101" s="42"/>
      <c r="S101" s="42"/>
      <c r="T101" s="70"/>
      <c r="AT101" s="24" t="s">
        <v>148</v>
      </c>
      <c r="AU101" s="24" t="s">
        <v>85</v>
      </c>
    </row>
    <row r="102" spans="2:51" s="12" customFormat="1" ht="13.5">
      <c r="B102" s="200"/>
      <c r="D102" s="194" t="s">
        <v>202</v>
      </c>
      <c r="E102" s="201" t="s">
        <v>5</v>
      </c>
      <c r="F102" s="202" t="s">
        <v>989</v>
      </c>
      <c r="H102" s="203">
        <v>10</v>
      </c>
      <c r="I102" s="204"/>
      <c r="L102" s="200"/>
      <c r="M102" s="205"/>
      <c r="N102" s="206"/>
      <c r="O102" s="206"/>
      <c r="P102" s="206"/>
      <c r="Q102" s="206"/>
      <c r="R102" s="206"/>
      <c r="S102" s="206"/>
      <c r="T102" s="207"/>
      <c r="AT102" s="201" t="s">
        <v>202</v>
      </c>
      <c r="AU102" s="201" t="s">
        <v>85</v>
      </c>
      <c r="AV102" s="12" t="s">
        <v>85</v>
      </c>
      <c r="AW102" s="12" t="s">
        <v>40</v>
      </c>
      <c r="AX102" s="12" t="s">
        <v>77</v>
      </c>
      <c r="AY102" s="201" t="s">
        <v>141</v>
      </c>
    </row>
    <row r="103" spans="2:51" s="13" customFormat="1" ht="13.5">
      <c r="B103" s="208"/>
      <c r="D103" s="194" t="s">
        <v>202</v>
      </c>
      <c r="E103" s="209" t="s">
        <v>5</v>
      </c>
      <c r="F103" s="210" t="s">
        <v>204</v>
      </c>
      <c r="H103" s="211">
        <v>10</v>
      </c>
      <c r="I103" s="212"/>
      <c r="L103" s="208"/>
      <c r="M103" s="213"/>
      <c r="N103" s="214"/>
      <c r="O103" s="214"/>
      <c r="P103" s="214"/>
      <c r="Q103" s="214"/>
      <c r="R103" s="214"/>
      <c r="S103" s="214"/>
      <c r="T103" s="215"/>
      <c r="AT103" s="209" t="s">
        <v>202</v>
      </c>
      <c r="AU103" s="209" t="s">
        <v>85</v>
      </c>
      <c r="AV103" s="13" t="s">
        <v>140</v>
      </c>
      <c r="AW103" s="13" t="s">
        <v>40</v>
      </c>
      <c r="AX103" s="13" t="s">
        <v>83</v>
      </c>
      <c r="AY103" s="209" t="s">
        <v>141</v>
      </c>
    </row>
    <row r="104" spans="2:65" s="1" customFormat="1" ht="16.5" customHeight="1">
      <c r="B104" s="181"/>
      <c r="C104" s="182" t="s">
        <v>140</v>
      </c>
      <c r="D104" s="182" t="s">
        <v>143</v>
      </c>
      <c r="E104" s="183" t="s">
        <v>990</v>
      </c>
      <c r="F104" s="184" t="s">
        <v>991</v>
      </c>
      <c r="G104" s="185" t="s">
        <v>266</v>
      </c>
      <c r="H104" s="186">
        <v>3</v>
      </c>
      <c r="I104" s="187"/>
      <c r="J104" s="188">
        <f>ROUND(I104*H104,2)</f>
        <v>0</v>
      </c>
      <c r="K104" s="184" t="s">
        <v>199</v>
      </c>
      <c r="L104" s="41"/>
      <c r="M104" s="189" t="s">
        <v>5</v>
      </c>
      <c r="N104" s="190" t="s">
        <v>48</v>
      </c>
      <c r="O104" s="42"/>
      <c r="P104" s="191">
        <f>O104*H104</f>
        <v>0</v>
      </c>
      <c r="Q104" s="191">
        <v>0</v>
      </c>
      <c r="R104" s="191">
        <f>Q104*H104</f>
        <v>0</v>
      </c>
      <c r="S104" s="191">
        <v>0.205</v>
      </c>
      <c r="T104" s="192">
        <f>S104*H104</f>
        <v>0.615</v>
      </c>
      <c r="AR104" s="24" t="s">
        <v>140</v>
      </c>
      <c r="AT104" s="24" t="s">
        <v>143</v>
      </c>
      <c r="AU104" s="24" t="s">
        <v>85</v>
      </c>
      <c r="AY104" s="24" t="s">
        <v>141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24" t="s">
        <v>83</v>
      </c>
      <c r="BK104" s="193">
        <f>ROUND(I104*H104,2)</f>
        <v>0</v>
      </c>
      <c r="BL104" s="24" t="s">
        <v>140</v>
      </c>
      <c r="BM104" s="24" t="s">
        <v>992</v>
      </c>
    </row>
    <row r="105" spans="2:47" s="1" customFormat="1" ht="27">
      <c r="B105" s="41"/>
      <c r="D105" s="194" t="s">
        <v>148</v>
      </c>
      <c r="F105" s="195" t="s">
        <v>993</v>
      </c>
      <c r="I105" s="156"/>
      <c r="L105" s="41"/>
      <c r="M105" s="196"/>
      <c r="N105" s="42"/>
      <c r="O105" s="42"/>
      <c r="P105" s="42"/>
      <c r="Q105" s="42"/>
      <c r="R105" s="42"/>
      <c r="S105" s="42"/>
      <c r="T105" s="70"/>
      <c r="AT105" s="24" t="s">
        <v>148</v>
      </c>
      <c r="AU105" s="24" t="s">
        <v>85</v>
      </c>
    </row>
    <row r="106" spans="2:51" s="12" customFormat="1" ht="13.5">
      <c r="B106" s="200"/>
      <c r="D106" s="194" t="s">
        <v>202</v>
      </c>
      <c r="E106" s="201" t="s">
        <v>5</v>
      </c>
      <c r="F106" s="202" t="s">
        <v>994</v>
      </c>
      <c r="H106" s="203">
        <v>3</v>
      </c>
      <c r="I106" s="204"/>
      <c r="L106" s="200"/>
      <c r="M106" s="205"/>
      <c r="N106" s="206"/>
      <c r="O106" s="206"/>
      <c r="P106" s="206"/>
      <c r="Q106" s="206"/>
      <c r="R106" s="206"/>
      <c r="S106" s="206"/>
      <c r="T106" s="207"/>
      <c r="AT106" s="201" t="s">
        <v>202</v>
      </c>
      <c r="AU106" s="201" t="s">
        <v>85</v>
      </c>
      <c r="AV106" s="12" t="s">
        <v>85</v>
      </c>
      <c r="AW106" s="12" t="s">
        <v>40</v>
      </c>
      <c r="AX106" s="12" t="s">
        <v>77</v>
      </c>
      <c r="AY106" s="201" t="s">
        <v>141</v>
      </c>
    </row>
    <row r="107" spans="2:51" s="13" customFormat="1" ht="13.5">
      <c r="B107" s="208"/>
      <c r="D107" s="194" t="s">
        <v>202</v>
      </c>
      <c r="E107" s="209" t="s">
        <v>5</v>
      </c>
      <c r="F107" s="210" t="s">
        <v>204</v>
      </c>
      <c r="H107" s="211">
        <v>3</v>
      </c>
      <c r="I107" s="212"/>
      <c r="L107" s="208"/>
      <c r="M107" s="213"/>
      <c r="N107" s="214"/>
      <c r="O107" s="214"/>
      <c r="P107" s="214"/>
      <c r="Q107" s="214"/>
      <c r="R107" s="214"/>
      <c r="S107" s="214"/>
      <c r="T107" s="215"/>
      <c r="AT107" s="209" t="s">
        <v>202</v>
      </c>
      <c r="AU107" s="209" t="s">
        <v>85</v>
      </c>
      <c r="AV107" s="13" t="s">
        <v>140</v>
      </c>
      <c r="AW107" s="13" t="s">
        <v>40</v>
      </c>
      <c r="AX107" s="13" t="s">
        <v>83</v>
      </c>
      <c r="AY107" s="209" t="s">
        <v>141</v>
      </c>
    </row>
    <row r="108" spans="2:65" s="1" customFormat="1" ht="16.5" customHeight="1">
      <c r="B108" s="181"/>
      <c r="C108" s="182" t="s">
        <v>163</v>
      </c>
      <c r="D108" s="182" t="s">
        <v>143</v>
      </c>
      <c r="E108" s="183" t="s">
        <v>995</v>
      </c>
      <c r="F108" s="184" t="s">
        <v>996</v>
      </c>
      <c r="G108" s="185" t="s">
        <v>198</v>
      </c>
      <c r="H108" s="186">
        <v>6</v>
      </c>
      <c r="I108" s="187"/>
      <c r="J108" s="188">
        <f>ROUND(I108*H108,2)</f>
        <v>0</v>
      </c>
      <c r="K108" s="184" t="s">
        <v>199</v>
      </c>
      <c r="L108" s="41"/>
      <c r="M108" s="189" t="s">
        <v>5</v>
      </c>
      <c r="N108" s="190" t="s">
        <v>48</v>
      </c>
      <c r="O108" s="42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24" t="s">
        <v>140</v>
      </c>
      <c r="AT108" s="24" t="s">
        <v>143</v>
      </c>
      <c r="AU108" s="24" t="s">
        <v>85</v>
      </c>
      <c r="AY108" s="24" t="s">
        <v>141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24" t="s">
        <v>83</v>
      </c>
      <c r="BK108" s="193">
        <f>ROUND(I108*H108,2)</f>
        <v>0</v>
      </c>
      <c r="BL108" s="24" t="s">
        <v>140</v>
      </c>
      <c r="BM108" s="24" t="s">
        <v>997</v>
      </c>
    </row>
    <row r="109" spans="2:47" s="1" customFormat="1" ht="27">
      <c r="B109" s="41"/>
      <c r="D109" s="194" t="s">
        <v>148</v>
      </c>
      <c r="F109" s="195" t="s">
        <v>998</v>
      </c>
      <c r="I109" s="156"/>
      <c r="L109" s="41"/>
      <c r="M109" s="196"/>
      <c r="N109" s="42"/>
      <c r="O109" s="42"/>
      <c r="P109" s="42"/>
      <c r="Q109" s="42"/>
      <c r="R109" s="42"/>
      <c r="S109" s="42"/>
      <c r="T109" s="70"/>
      <c r="AT109" s="24" t="s">
        <v>148</v>
      </c>
      <c r="AU109" s="24" t="s">
        <v>85</v>
      </c>
    </row>
    <row r="110" spans="2:51" s="14" customFormat="1" ht="13.5">
      <c r="B110" s="216"/>
      <c r="D110" s="194" t="s">
        <v>202</v>
      </c>
      <c r="E110" s="217" t="s">
        <v>5</v>
      </c>
      <c r="F110" s="218" t="s">
        <v>999</v>
      </c>
      <c r="H110" s="217" t="s">
        <v>5</v>
      </c>
      <c r="I110" s="219"/>
      <c r="L110" s="216"/>
      <c r="M110" s="220"/>
      <c r="N110" s="221"/>
      <c r="O110" s="221"/>
      <c r="P110" s="221"/>
      <c r="Q110" s="221"/>
      <c r="R110" s="221"/>
      <c r="S110" s="221"/>
      <c r="T110" s="222"/>
      <c r="AT110" s="217" t="s">
        <v>202</v>
      </c>
      <c r="AU110" s="217" t="s">
        <v>85</v>
      </c>
      <c r="AV110" s="14" t="s">
        <v>83</v>
      </c>
      <c r="AW110" s="14" t="s">
        <v>40</v>
      </c>
      <c r="AX110" s="14" t="s">
        <v>77</v>
      </c>
      <c r="AY110" s="217" t="s">
        <v>141</v>
      </c>
    </row>
    <row r="111" spans="2:51" s="12" customFormat="1" ht="13.5">
      <c r="B111" s="200"/>
      <c r="D111" s="194" t="s">
        <v>202</v>
      </c>
      <c r="E111" s="201" t="s">
        <v>5</v>
      </c>
      <c r="F111" s="202" t="s">
        <v>1000</v>
      </c>
      <c r="H111" s="203">
        <v>6</v>
      </c>
      <c r="I111" s="204"/>
      <c r="L111" s="200"/>
      <c r="M111" s="205"/>
      <c r="N111" s="206"/>
      <c r="O111" s="206"/>
      <c r="P111" s="206"/>
      <c r="Q111" s="206"/>
      <c r="R111" s="206"/>
      <c r="S111" s="206"/>
      <c r="T111" s="207"/>
      <c r="AT111" s="201" t="s">
        <v>202</v>
      </c>
      <c r="AU111" s="201" t="s">
        <v>85</v>
      </c>
      <c r="AV111" s="12" t="s">
        <v>85</v>
      </c>
      <c r="AW111" s="12" t="s">
        <v>40</v>
      </c>
      <c r="AX111" s="12" t="s">
        <v>77</v>
      </c>
      <c r="AY111" s="201" t="s">
        <v>141</v>
      </c>
    </row>
    <row r="112" spans="2:51" s="13" customFormat="1" ht="13.5">
      <c r="B112" s="208"/>
      <c r="D112" s="194" t="s">
        <v>202</v>
      </c>
      <c r="E112" s="209" t="s">
        <v>5</v>
      </c>
      <c r="F112" s="210" t="s">
        <v>204</v>
      </c>
      <c r="H112" s="211">
        <v>6</v>
      </c>
      <c r="I112" s="212"/>
      <c r="L112" s="208"/>
      <c r="M112" s="213"/>
      <c r="N112" s="214"/>
      <c r="O112" s="214"/>
      <c r="P112" s="214"/>
      <c r="Q112" s="214"/>
      <c r="R112" s="214"/>
      <c r="S112" s="214"/>
      <c r="T112" s="215"/>
      <c r="AT112" s="209" t="s">
        <v>202</v>
      </c>
      <c r="AU112" s="209" t="s">
        <v>85</v>
      </c>
      <c r="AV112" s="13" t="s">
        <v>140</v>
      </c>
      <c r="AW112" s="13" t="s">
        <v>40</v>
      </c>
      <c r="AX112" s="13" t="s">
        <v>83</v>
      </c>
      <c r="AY112" s="209" t="s">
        <v>141</v>
      </c>
    </row>
    <row r="113" spans="2:65" s="1" customFormat="1" ht="16.5" customHeight="1">
      <c r="B113" s="181"/>
      <c r="C113" s="182" t="s">
        <v>173</v>
      </c>
      <c r="D113" s="182" t="s">
        <v>143</v>
      </c>
      <c r="E113" s="183" t="s">
        <v>1001</v>
      </c>
      <c r="F113" s="184" t="s">
        <v>1002</v>
      </c>
      <c r="G113" s="185" t="s">
        <v>198</v>
      </c>
      <c r="H113" s="186">
        <v>8.125</v>
      </c>
      <c r="I113" s="187"/>
      <c r="J113" s="188">
        <f>ROUND(I113*H113,2)</f>
        <v>0</v>
      </c>
      <c r="K113" s="184" t="s">
        <v>199</v>
      </c>
      <c r="L113" s="41"/>
      <c r="M113" s="189" t="s">
        <v>5</v>
      </c>
      <c r="N113" s="190" t="s">
        <v>48</v>
      </c>
      <c r="O113" s="42"/>
      <c r="P113" s="191">
        <f>O113*H113</f>
        <v>0</v>
      </c>
      <c r="Q113" s="191">
        <v>0</v>
      </c>
      <c r="R113" s="191">
        <f>Q113*H113</f>
        <v>0</v>
      </c>
      <c r="S113" s="191">
        <v>0</v>
      </c>
      <c r="T113" s="192">
        <f>S113*H113</f>
        <v>0</v>
      </c>
      <c r="AR113" s="24" t="s">
        <v>140</v>
      </c>
      <c r="AT113" s="24" t="s">
        <v>143</v>
      </c>
      <c r="AU113" s="24" t="s">
        <v>85</v>
      </c>
      <c r="AY113" s="24" t="s">
        <v>141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24" t="s">
        <v>83</v>
      </c>
      <c r="BK113" s="193">
        <f>ROUND(I113*H113,2)</f>
        <v>0</v>
      </c>
      <c r="BL113" s="24" t="s">
        <v>140</v>
      </c>
      <c r="BM113" s="24" t="s">
        <v>1003</v>
      </c>
    </row>
    <row r="114" spans="2:47" s="1" customFormat="1" ht="27">
      <c r="B114" s="41"/>
      <c r="D114" s="194" t="s">
        <v>148</v>
      </c>
      <c r="F114" s="195" t="s">
        <v>1004</v>
      </c>
      <c r="I114" s="156"/>
      <c r="L114" s="41"/>
      <c r="M114" s="196"/>
      <c r="N114" s="42"/>
      <c r="O114" s="42"/>
      <c r="P114" s="42"/>
      <c r="Q114" s="42"/>
      <c r="R114" s="42"/>
      <c r="S114" s="42"/>
      <c r="T114" s="70"/>
      <c r="AT114" s="24" t="s">
        <v>148</v>
      </c>
      <c r="AU114" s="24" t="s">
        <v>85</v>
      </c>
    </row>
    <row r="115" spans="2:51" s="14" customFormat="1" ht="13.5">
      <c r="B115" s="216"/>
      <c r="D115" s="194" t="s">
        <v>202</v>
      </c>
      <c r="E115" s="217" t="s">
        <v>5</v>
      </c>
      <c r="F115" s="218" t="s">
        <v>1005</v>
      </c>
      <c r="H115" s="217" t="s">
        <v>5</v>
      </c>
      <c r="I115" s="219"/>
      <c r="L115" s="216"/>
      <c r="M115" s="220"/>
      <c r="N115" s="221"/>
      <c r="O115" s="221"/>
      <c r="P115" s="221"/>
      <c r="Q115" s="221"/>
      <c r="R115" s="221"/>
      <c r="S115" s="221"/>
      <c r="T115" s="222"/>
      <c r="AT115" s="217" t="s">
        <v>202</v>
      </c>
      <c r="AU115" s="217" t="s">
        <v>85</v>
      </c>
      <c r="AV115" s="14" t="s">
        <v>83</v>
      </c>
      <c r="AW115" s="14" t="s">
        <v>40</v>
      </c>
      <c r="AX115" s="14" t="s">
        <v>77</v>
      </c>
      <c r="AY115" s="217" t="s">
        <v>141</v>
      </c>
    </row>
    <row r="116" spans="2:51" s="12" customFormat="1" ht="13.5">
      <c r="B116" s="200"/>
      <c r="D116" s="194" t="s">
        <v>202</v>
      </c>
      <c r="E116" s="201" t="s">
        <v>5</v>
      </c>
      <c r="F116" s="202" t="s">
        <v>1006</v>
      </c>
      <c r="H116" s="203">
        <v>8.125</v>
      </c>
      <c r="I116" s="204"/>
      <c r="L116" s="200"/>
      <c r="M116" s="205"/>
      <c r="N116" s="206"/>
      <c r="O116" s="206"/>
      <c r="P116" s="206"/>
      <c r="Q116" s="206"/>
      <c r="R116" s="206"/>
      <c r="S116" s="206"/>
      <c r="T116" s="207"/>
      <c r="AT116" s="201" t="s">
        <v>202</v>
      </c>
      <c r="AU116" s="201" t="s">
        <v>85</v>
      </c>
      <c r="AV116" s="12" t="s">
        <v>85</v>
      </c>
      <c r="AW116" s="12" t="s">
        <v>40</v>
      </c>
      <c r="AX116" s="12" t="s">
        <v>77</v>
      </c>
      <c r="AY116" s="201" t="s">
        <v>141</v>
      </c>
    </row>
    <row r="117" spans="2:51" s="13" customFormat="1" ht="13.5">
      <c r="B117" s="208"/>
      <c r="D117" s="194" t="s">
        <v>202</v>
      </c>
      <c r="E117" s="209" t="s">
        <v>5</v>
      </c>
      <c r="F117" s="210" t="s">
        <v>204</v>
      </c>
      <c r="H117" s="211">
        <v>8.125</v>
      </c>
      <c r="I117" s="212"/>
      <c r="L117" s="208"/>
      <c r="M117" s="213"/>
      <c r="N117" s="214"/>
      <c r="O117" s="214"/>
      <c r="P117" s="214"/>
      <c r="Q117" s="214"/>
      <c r="R117" s="214"/>
      <c r="S117" s="214"/>
      <c r="T117" s="215"/>
      <c r="AT117" s="209" t="s">
        <v>202</v>
      </c>
      <c r="AU117" s="209" t="s">
        <v>85</v>
      </c>
      <c r="AV117" s="13" t="s">
        <v>140</v>
      </c>
      <c r="AW117" s="13" t="s">
        <v>40</v>
      </c>
      <c r="AX117" s="13" t="s">
        <v>83</v>
      </c>
      <c r="AY117" s="209" t="s">
        <v>141</v>
      </c>
    </row>
    <row r="118" spans="2:65" s="1" customFormat="1" ht="16.5" customHeight="1">
      <c r="B118" s="181"/>
      <c r="C118" s="182" t="s">
        <v>168</v>
      </c>
      <c r="D118" s="182" t="s">
        <v>143</v>
      </c>
      <c r="E118" s="183" t="s">
        <v>1007</v>
      </c>
      <c r="F118" s="184" t="s">
        <v>1008</v>
      </c>
      <c r="G118" s="185" t="s">
        <v>253</v>
      </c>
      <c r="H118" s="186">
        <v>12</v>
      </c>
      <c r="I118" s="187"/>
      <c r="J118" s="188">
        <f>ROUND(I118*H118,2)</f>
        <v>0</v>
      </c>
      <c r="K118" s="184" t="s">
        <v>199</v>
      </c>
      <c r="L118" s="41"/>
      <c r="M118" s="189" t="s">
        <v>5</v>
      </c>
      <c r="N118" s="190" t="s">
        <v>48</v>
      </c>
      <c r="O118" s="42"/>
      <c r="P118" s="191">
        <f>O118*H118</f>
        <v>0</v>
      </c>
      <c r="Q118" s="191">
        <v>0.0007</v>
      </c>
      <c r="R118" s="191">
        <f>Q118*H118</f>
        <v>0.0084</v>
      </c>
      <c r="S118" s="191">
        <v>0</v>
      </c>
      <c r="T118" s="192">
        <f>S118*H118</f>
        <v>0</v>
      </c>
      <c r="AR118" s="24" t="s">
        <v>140</v>
      </c>
      <c r="AT118" s="24" t="s">
        <v>143</v>
      </c>
      <c r="AU118" s="24" t="s">
        <v>85</v>
      </c>
      <c r="AY118" s="24" t="s">
        <v>141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24" t="s">
        <v>83</v>
      </c>
      <c r="BK118" s="193">
        <f>ROUND(I118*H118,2)</f>
        <v>0</v>
      </c>
      <c r="BL118" s="24" t="s">
        <v>140</v>
      </c>
      <c r="BM118" s="24" t="s">
        <v>1009</v>
      </c>
    </row>
    <row r="119" spans="2:47" s="1" customFormat="1" ht="13.5">
      <c r="B119" s="41"/>
      <c r="D119" s="194" t="s">
        <v>148</v>
      </c>
      <c r="F119" s="195" t="s">
        <v>1010</v>
      </c>
      <c r="I119" s="156"/>
      <c r="L119" s="41"/>
      <c r="M119" s="196"/>
      <c r="N119" s="42"/>
      <c r="O119" s="42"/>
      <c r="P119" s="42"/>
      <c r="Q119" s="42"/>
      <c r="R119" s="42"/>
      <c r="S119" s="42"/>
      <c r="T119" s="70"/>
      <c r="AT119" s="24" t="s">
        <v>148</v>
      </c>
      <c r="AU119" s="24" t="s">
        <v>85</v>
      </c>
    </row>
    <row r="120" spans="2:51" s="14" customFormat="1" ht="13.5">
      <c r="B120" s="216"/>
      <c r="D120" s="194" t="s">
        <v>202</v>
      </c>
      <c r="E120" s="217" t="s">
        <v>5</v>
      </c>
      <c r="F120" s="218" t="s">
        <v>999</v>
      </c>
      <c r="H120" s="217" t="s">
        <v>5</v>
      </c>
      <c r="I120" s="219"/>
      <c r="L120" s="216"/>
      <c r="M120" s="220"/>
      <c r="N120" s="221"/>
      <c r="O120" s="221"/>
      <c r="P120" s="221"/>
      <c r="Q120" s="221"/>
      <c r="R120" s="221"/>
      <c r="S120" s="221"/>
      <c r="T120" s="222"/>
      <c r="AT120" s="217" t="s">
        <v>202</v>
      </c>
      <c r="AU120" s="217" t="s">
        <v>85</v>
      </c>
      <c r="AV120" s="14" t="s">
        <v>83</v>
      </c>
      <c r="AW120" s="14" t="s">
        <v>40</v>
      </c>
      <c r="AX120" s="14" t="s">
        <v>77</v>
      </c>
      <c r="AY120" s="217" t="s">
        <v>141</v>
      </c>
    </row>
    <row r="121" spans="2:51" s="12" customFormat="1" ht="13.5">
      <c r="B121" s="200"/>
      <c r="D121" s="194" t="s">
        <v>202</v>
      </c>
      <c r="E121" s="201" t="s">
        <v>5</v>
      </c>
      <c r="F121" s="202" t="s">
        <v>1011</v>
      </c>
      <c r="H121" s="203">
        <v>12</v>
      </c>
      <c r="I121" s="204"/>
      <c r="L121" s="200"/>
      <c r="M121" s="205"/>
      <c r="N121" s="206"/>
      <c r="O121" s="206"/>
      <c r="P121" s="206"/>
      <c r="Q121" s="206"/>
      <c r="R121" s="206"/>
      <c r="S121" s="206"/>
      <c r="T121" s="207"/>
      <c r="AT121" s="201" t="s">
        <v>202</v>
      </c>
      <c r="AU121" s="201" t="s">
        <v>85</v>
      </c>
      <c r="AV121" s="12" t="s">
        <v>85</v>
      </c>
      <c r="AW121" s="12" t="s">
        <v>40</v>
      </c>
      <c r="AX121" s="12" t="s">
        <v>77</v>
      </c>
      <c r="AY121" s="201" t="s">
        <v>141</v>
      </c>
    </row>
    <row r="122" spans="2:51" s="13" customFormat="1" ht="13.5">
      <c r="B122" s="208"/>
      <c r="D122" s="194" t="s">
        <v>202</v>
      </c>
      <c r="E122" s="209" t="s">
        <v>5</v>
      </c>
      <c r="F122" s="210" t="s">
        <v>204</v>
      </c>
      <c r="H122" s="211">
        <v>12</v>
      </c>
      <c r="I122" s="212"/>
      <c r="L122" s="208"/>
      <c r="M122" s="213"/>
      <c r="N122" s="214"/>
      <c r="O122" s="214"/>
      <c r="P122" s="214"/>
      <c r="Q122" s="214"/>
      <c r="R122" s="214"/>
      <c r="S122" s="214"/>
      <c r="T122" s="215"/>
      <c r="AT122" s="209" t="s">
        <v>202</v>
      </c>
      <c r="AU122" s="209" t="s">
        <v>85</v>
      </c>
      <c r="AV122" s="13" t="s">
        <v>140</v>
      </c>
      <c r="AW122" s="13" t="s">
        <v>40</v>
      </c>
      <c r="AX122" s="13" t="s">
        <v>83</v>
      </c>
      <c r="AY122" s="209" t="s">
        <v>141</v>
      </c>
    </row>
    <row r="123" spans="2:65" s="1" customFormat="1" ht="16.5" customHeight="1">
      <c r="B123" s="181"/>
      <c r="C123" s="182" t="s">
        <v>237</v>
      </c>
      <c r="D123" s="182" t="s">
        <v>143</v>
      </c>
      <c r="E123" s="183" t="s">
        <v>1012</v>
      </c>
      <c r="F123" s="184" t="s">
        <v>1013</v>
      </c>
      <c r="G123" s="185" t="s">
        <v>253</v>
      </c>
      <c r="H123" s="186">
        <v>12</v>
      </c>
      <c r="I123" s="187"/>
      <c r="J123" s="188">
        <f>ROUND(I123*H123,2)</f>
        <v>0</v>
      </c>
      <c r="K123" s="184" t="s">
        <v>199</v>
      </c>
      <c r="L123" s="41"/>
      <c r="M123" s="189" t="s">
        <v>5</v>
      </c>
      <c r="N123" s="190" t="s">
        <v>48</v>
      </c>
      <c r="O123" s="42"/>
      <c r="P123" s="191">
        <f>O123*H123</f>
        <v>0</v>
      </c>
      <c r="Q123" s="191">
        <v>0</v>
      </c>
      <c r="R123" s="191">
        <f>Q123*H123</f>
        <v>0</v>
      </c>
      <c r="S123" s="191">
        <v>0</v>
      </c>
      <c r="T123" s="192">
        <f>S123*H123</f>
        <v>0</v>
      </c>
      <c r="AR123" s="24" t="s">
        <v>140</v>
      </c>
      <c r="AT123" s="24" t="s">
        <v>143</v>
      </c>
      <c r="AU123" s="24" t="s">
        <v>85</v>
      </c>
      <c r="AY123" s="24" t="s">
        <v>141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24" t="s">
        <v>83</v>
      </c>
      <c r="BK123" s="193">
        <f>ROUND(I123*H123,2)</f>
        <v>0</v>
      </c>
      <c r="BL123" s="24" t="s">
        <v>140</v>
      </c>
      <c r="BM123" s="24" t="s">
        <v>1014</v>
      </c>
    </row>
    <row r="124" spans="2:47" s="1" customFormat="1" ht="27">
      <c r="B124" s="41"/>
      <c r="D124" s="194" t="s">
        <v>148</v>
      </c>
      <c r="F124" s="195" t="s">
        <v>1015</v>
      </c>
      <c r="I124" s="156"/>
      <c r="L124" s="41"/>
      <c r="M124" s="196"/>
      <c r="N124" s="42"/>
      <c r="O124" s="42"/>
      <c r="P124" s="42"/>
      <c r="Q124" s="42"/>
      <c r="R124" s="42"/>
      <c r="S124" s="42"/>
      <c r="T124" s="70"/>
      <c r="AT124" s="24" t="s">
        <v>148</v>
      </c>
      <c r="AU124" s="24" t="s">
        <v>85</v>
      </c>
    </row>
    <row r="125" spans="2:65" s="1" customFormat="1" ht="16.5" customHeight="1">
      <c r="B125" s="181"/>
      <c r="C125" s="182" t="s">
        <v>243</v>
      </c>
      <c r="D125" s="182" t="s">
        <v>143</v>
      </c>
      <c r="E125" s="183" t="s">
        <v>1016</v>
      </c>
      <c r="F125" s="184" t="s">
        <v>1017</v>
      </c>
      <c r="G125" s="185" t="s">
        <v>198</v>
      </c>
      <c r="H125" s="186">
        <v>6</v>
      </c>
      <c r="I125" s="187"/>
      <c r="J125" s="188">
        <f>ROUND(I125*H125,2)</f>
        <v>0</v>
      </c>
      <c r="K125" s="184" t="s">
        <v>199</v>
      </c>
      <c r="L125" s="41"/>
      <c r="M125" s="189" t="s">
        <v>5</v>
      </c>
      <c r="N125" s="190" t="s">
        <v>48</v>
      </c>
      <c r="O125" s="42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24" t="s">
        <v>140</v>
      </c>
      <c r="AT125" s="24" t="s">
        <v>143</v>
      </c>
      <c r="AU125" s="24" t="s">
        <v>85</v>
      </c>
      <c r="AY125" s="24" t="s">
        <v>141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24" t="s">
        <v>83</v>
      </c>
      <c r="BK125" s="193">
        <f>ROUND(I125*H125,2)</f>
        <v>0</v>
      </c>
      <c r="BL125" s="24" t="s">
        <v>140</v>
      </c>
      <c r="BM125" s="24" t="s">
        <v>1018</v>
      </c>
    </row>
    <row r="126" spans="2:47" s="1" customFormat="1" ht="40.5">
      <c r="B126" s="41"/>
      <c r="D126" s="194" t="s">
        <v>148</v>
      </c>
      <c r="F126" s="195" t="s">
        <v>1019</v>
      </c>
      <c r="I126" s="156"/>
      <c r="L126" s="41"/>
      <c r="M126" s="196"/>
      <c r="N126" s="42"/>
      <c r="O126" s="42"/>
      <c r="P126" s="42"/>
      <c r="Q126" s="42"/>
      <c r="R126" s="42"/>
      <c r="S126" s="42"/>
      <c r="T126" s="70"/>
      <c r="AT126" s="24" t="s">
        <v>148</v>
      </c>
      <c r="AU126" s="24" t="s">
        <v>85</v>
      </c>
    </row>
    <row r="127" spans="2:65" s="1" customFormat="1" ht="16.5" customHeight="1">
      <c r="B127" s="181"/>
      <c r="C127" s="182" t="s">
        <v>250</v>
      </c>
      <c r="D127" s="182" t="s">
        <v>143</v>
      </c>
      <c r="E127" s="183" t="s">
        <v>216</v>
      </c>
      <c r="F127" s="184" t="s">
        <v>217</v>
      </c>
      <c r="G127" s="185" t="s">
        <v>198</v>
      </c>
      <c r="H127" s="186">
        <v>1.711</v>
      </c>
      <c r="I127" s="187"/>
      <c r="J127" s="188">
        <f>ROUND(I127*H127,2)</f>
        <v>0</v>
      </c>
      <c r="K127" s="184" t="s">
        <v>199</v>
      </c>
      <c r="L127" s="41"/>
      <c r="M127" s="189" t="s">
        <v>5</v>
      </c>
      <c r="N127" s="190" t="s">
        <v>48</v>
      </c>
      <c r="O127" s="42"/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AR127" s="24" t="s">
        <v>140</v>
      </c>
      <c r="AT127" s="24" t="s">
        <v>143</v>
      </c>
      <c r="AU127" s="24" t="s">
        <v>85</v>
      </c>
      <c r="AY127" s="24" t="s">
        <v>141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24" t="s">
        <v>83</v>
      </c>
      <c r="BK127" s="193">
        <f>ROUND(I127*H127,2)</f>
        <v>0</v>
      </c>
      <c r="BL127" s="24" t="s">
        <v>140</v>
      </c>
      <c r="BM127" s="24" t="s">
        <v>1020</v>
      </c>
    </row>
    <row r="128" spans="2:47" s="1" customFormat="1" ht="40.5">
      <c r="B128" s="41"/>
      <c r="D128" s="194" t="s">
        <v>148</v>
      </c>
      <c r="F128" s="195" t="s">
        <v>219</v>
      </c>
      <c r="I128" s="156"/>
      <c r="L128" s="41"/>
      <c r="M128" s="196"/>
      <c r="N128" s="42"/>
      <c r="O128" s="42"/>
      <c r="P128" s="42"/>
      <c r="Q128" s="42"/>
      <c r="R128" s="42"/>
      <c r="S128" s="42"/>
      <c r="T128" s="70"/>
      <c r="AT128" s="24" t="s">
        <v>148</v>
      </c>
      <c r="AU128" s="24" t="s">
        <v>85</v>
      </c>
    </row>
    <row r="129" spans="2:51" s="12" customFormat="1" ht="13.5">
      <c r="B129" s="200"/>
      <c r="D129" s="194" t="s">
        <v>202</v>
      </c>
      <c r="E129" s="201" t="s">
        <v>5</v>
      </c>
      <c r="F129" s="202" t="s">
        <v>173</v>
      </c>
      <c r="H129" s="203">
        <v>6</v>
      </c>
      <c r="I129" s="204"/>
      <c r="L129" s="200"/>
      <c r="M129" s="205"/>
      <c r="N129" s="206"/>
      <c r="O129" s="206"/>
      <c r="P129" s="206"/>
      <c r="Q129" s="206"/>
      <c r="R129" s="206"/>
      <c r="S129" s="206"/>
      <c r="T129" s="207"/>
      <c r="AT129" s="201" t="s">
        <v>202</v>
      </c>
      <c r="AU129" s="201" t="s">
        <v>85</v>
      </c>
      <c r="AV129" s="12" t="s">
        <v>85</v>
      </c>
      <c r="AW129" s="12" t="s">
        <v>40</v>
      </c>
      <c r="AX129" s="12" t="s">
        <v>77</v>
      </c>
      <c r="AY129" s="201" t="s">
        <v>141</v>
      </c>
    </row>
    <row r="130" spans="2:51" s="12" customFormat="1" ht="13.5">
      <c r="B130" s="200"/>
      <c r="D130" s="194" t="s">
        <v>202</v>
      </c>
      <c r="E130" s="201" t="s">
        <v>5</v>
      </c>
      <c r="F130" s="202" t="s">
        <v>1021</v>
      </c>
      <c r="H130" s="203">
        <v>-4.289</v>
      </c>
      <c r="I130" s="204"/>
      <c r="L130" s="200"/>
      <c r="M130" s="205"/>
      <c r="N130" s="206"/>
      <c r="O130" s="206"/>
      <c r="P130" s="206"/>
      <c r="Q130" s="206"/>
      <c r="R130" s="206"/>
      <c r="S130" s="206"/>
      <c r="T130" s="207"/>
      <c r="AT130" s="201" t="s">
        <v>202</v>
      </c>
      <c r="AU130" s="201" t="s">
        <v>85</v>
      </c>
      <c r="AV130" s="12" t="s">
        <v>85</v>
      </c>
      <c r="AW130" s="12" t="s">
        <v>40</v>
      </c>
      <c r="AX130" s="12" t="s">
        <v>77</v>
      </c>
      <c r="AY130" s="201" t="s">
        <v>141</v>
      </c>
    </row>
    <row r="131" spans="2:51" s="13" customFormat="1" ht="13.5">
      <c r="B131" s="208"/>
      <c r="D131" s="194" t="s">
        <v>202</v>
      </c>
      <c r="E131" s="209" t="s">
        <v>5</v>
      </c>
      <c r="F131" s="210" t="s">
        <v>204</v>
      </c>
      <c r="H131" s="211">
        <v>1.711</v>
      </c>
      <c r="I131" s="212"/>
      <c r="L131" s="208"/>
      <c r="M131" s="213"/>
      <c r="N131" s="214"/>
      <c r="O131" s="214"/>
      <c r="P131" s="214"/>
      <c r="Q131" s="214"/>
      <c r="R131" s="214"/>
      <c r="S131" s="214"/>
      <c r="T131" s="215"/>
      <c r="AT131" s="209" t="s">
        <v>202</v>
      </c>
      <c r="AU131" s="209" t="s">
        <v>85</v>
      </c>
      <c r="AV131" s="13" t="s">
        <v>140</v>
      </c>
      <c r="AW131" s="13" t="s">
        <v>40</v>
      </c>
      <c r="AX131" s="13" t="s">
        <v>83</v>
      </c>
      <c r="AY131" s="209" t="s">
        <v>141</v>
      </c>
    </row>
    <row r="132" spans="2:65" s="1" customFormat="1" ht="16.5" customHeight="1">
      <c r="B132" s="181"/>
      <c r="C132" s="182" t="s">
        <v>257</v>
      </c>
      <c r="D132" s="182" t="s">
        <v>143</v>
      </c>
      <c r="E132" s="183" t="s">
        <v>220</v>
      </c>
      <c r="F132" s="184" t="s">
        <v>221</v>
      </c>
      <c r="G132" s="185" t="s">
        <v>222</v>
      </c>
      <c r="H132" s="186">
        <v>3.593</v>
      </c>
      <c r="I132" s="187"/>
      <c r="J132" s="188">
        <f>ROUND(I132*H132,2)</f>
        <v>0</v>
      </c>
      <c r="K132" s="184" t="s">
        <v>199</v>
      </c>
      <c r="L132" s="41"/>
      <c r="M132" s="189" t="s">
        <v>5</v>
      </c>
      <c r="N132" s="190" t="s">
        <v>48</v>
      </c>
      <c r="O132" s="42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AR132" s="24" t="s">
        <v>140</v>
      </c>
      <c r="AT132" s="24" t="s">
        <v>143</v>
      </c>
      <c r="AU132" s="24" t="s">
        <v>85</v>
      </c>
      <c r="AY132" s="24" t="s">
        <v>141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24" t="s">
        <v>83</v>
      </c>
      <c r="BK132" s="193">
        <f>ROUND(I132*H132,2)</f>
        <v>0</v>
      </c>
      <c r="BL132" s="24" t="s">
        <v>140</v>
      </c>
      <c r="BM132" s="24" t="s">
        <v>1022</v>
      </c>
    </row>
    <row r="133" spans="2:47" s="1" customFormat="1" ht="13.5">
      <c r="B133" s="41"/>
      <c r="D133" s="194" t="s">
        <v>148</v>
      </c>
      <c r="F133" s="195" t="s">
        <v>1023</v>
      </c>
      <c r="I133" s="156"/>
      <c r="L133" s="41"/>
      <c r="M133" s="196"/>
      <c r="N133" s="42"/>
      <c r="O133" s="42"/>
      <c r="P133" s="42"/>
      <c r="Q133" s="42"/>
      <c r="R133" s="42"/>
      <c r="S133" s="42"/>
      <c r="T133" s="70"/>
      <c r="AT133" s="24" t="s">
        <v>148</v>
      </c>
      <c r="AU133" s="24" t="s">
        <v>85</v>
      </c>
    </row>
    <row r="134" spans="2:51" s="12" customFormat="1" ht="13.5">
      <c r="B134" s="200"/>
      <c r="D134" s="194" t="s">
        <v>202</v>
      </c>
      <c r="E134" s="201" t="s">
        <v>5</v>
      </c>
      <c r="F134" s="202" t="s">
        <v>1024</v>
      </c>
      <c r="H134" s="203">
        <v>3.593</v>
      </c>
      <c r="I134" s="204"/>
      <c r="L134" s="200"/>
      <c r="M134" s="205"/>
      <c r="N134" s="206"/>
      <c r="O134" s="206"/>
      <c r="P134" s="206"/>
      <c r="Q134" s="206"/>
      <c r="R134" s="206"/>
      <c r="S134" s="206"/>
      <c r="T134" s="207"/>
      <c r="AT134" s="201" t="s">
        <v>202</v>
      </c>
      <c r="AU134" s="201" t="s">
        <v>85</v>
      </c>
      <c r="AV134" s="12" t="s">
        <v>85</v>
      </c>
      <c r="AW134" s="12" t="s">
        <v>40</v>
      </c>
      <c r="AX134" s="12" t="s">
        <v>77</v>
      </c>
      <c r="AY134" s="201" t="s">
        <v>141</v>
      </c>
    </row>
    <row r="135" spans="2:51" s="13" customFormat="1" ht="13.5">
      <c r="B135" s="208"/>
      <c r="D135" s="194" t="s">
        <v>202</v>
      </c>
      <c r="E135" s="209" t="s">
        <v>5</v>
      </c>
      <c r="F135" s="210" t="s">
        <v>204</v>
      </c>
      <c r="H135" s="211">
        <v>3.593</v>
      </c>
      <c r="I135" s="212"/>
      <c r="L135" s="208"/>
      <c r="M135" s="213"/>
      <c r="N135" s="214"/>
      <c r="O135" s="214"/>
      <c r="P135" s="214"/>
      <c r="Q135" s="214"/>
      <c r="R135" s="214"/>
      <c r="S135" s="214"/>
      <c r="T135" s="215"/>
      <c r="AT135" s="209" t="s">
        <v>202</v>
      </c>
      <c r="AU135" s="209" t="s">
        <v>85</v>
      </c>
      <c r="AV135" s="13" t="s">
        <v>140</v>
      </c>
      <c r="AW135" s="13" t="s">
        <v>40</v>
      </c>
      <c r="AX135" s="13" t="s">
        <v>83</v>
      </c>
      <c r="AY135" s="209" t="s">
        <v>141</v>
      </c>
    </row>
    <row r="136" spans="2:65" s="1" customFormat="1" ht="25.5" customHeight="1">
      <c r="B136" s="181"/>
      <c r="C136" s="182" t="s">
        <v>263</v>
      </c>
      <c r="D136" s="182" t="s">
        <v>143</v>
      </c>
      <c r="E136" s="183" t="s">
        <v>1025</v>
      </c>
      <c r="F136" s="184" t="s">
        <v>1026</v>
      </c>
      <c r="G136" s="185" t="s">
        <v>198</v>
      </c>
      <c r="H136" s="186">
        <v>4.289</v>
      </c>
      <c r="I136" s="187"/>
      <c r="J136" s="188">
        <f>ROUND(I136*H136,2)</f>
        <v>0</v>
      </c>
      <c r="K136" s="184" t="s">
        <v>199</v>
      </c>
      <c r="L136" s="41"/>
      <c r="M136" s="189" t="s">
        <v>5</v>
      </c>
      <c r="N136" s="190" t="s">
        <v>48</v>
      </c>
      <c r="O136" s="42"/>
      <c r="P136" s="191">
        <f>O136*H136</f>
        <v>0</v>
      </c>
      <c r="Q136" s="191">
        <v>0</v>
      </c>
      <c r="R136" s="191">
        <f>Q136*H136</f>
        <v>0</v>
      </c>
      <c r="S136" s="191">
        <v>0</v>
      </c>
      <c r="T136" s="192">
        <f>S136*H136</f>
        <v>0</v>
      </c>
      <c r="AR136" s="24" t="s">
        <v>140</v>
      </c>
      <c r="AT136" s="24" t="s">
        <v>143</v>
      </c>
      <c r="AU136" s="24" t="s">
        <v>85</v>
      </c>
      <c r="AY136" s="24" t="s">
        <v>141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24" t="s">
        <v>83</v>
      </c>
      <c r="BK136" s="193">
        <f>ROUND(I136*H136,2)</f>
        <v>0</v>
      </c>
      <c r="BL136" s="24" t="s">
        <v>140</v>
      </c>
      <c r="BM136" s="24" t="s">
        <v>1027</v>
      </c>
    </row>
    <row r="137" spans="2:47" s="1" customFormat="1" ht="40.5">
      <c r="B137" s="41"/>
      <c r="D137" s="194" t="s">
        <v>148</v>
      </c>
      <c r="F137" s="195" t="s">
        <v>1028</v>
      </c>
      <c r="I137" s="156"/>
      <c r="L137" s="41"/>
      <c r="M137" s="196"/>
      <c r="N137" s="42"/>
      <c r="O137" s="42"/>
      <c r="P137" s="42"/>
      <c r="Q137" s="42"/>
      <c r="R137" s="42"/>
      <c r="S137" s="42"/>
      <c r="T137" s="70"/>
      <c r="AT137" s="24" t="s">
        <v>148</v>
      </c>
      <c r="AU137" s="24" t="s">
        <v>85</v>
      </c>
    </row>
    <row r="138" spans="2:51" s="14" customFormat="1" ht="13.5">
      <c r="B138" s="216"/>
      <c r="D138" s="194" t="s">
        <v>202</v>
      </c>
      <c r="E138" s="217" t="s">
        <v>5</v>
      </c>
      <c r="F138" s="218" t="s">
        <v>999</v>
      </c>
      <c r="H138" s="217" t="s">
        <v>5</v>
      </c>
      <c r="I138" s="219"/>
      <c r="L138" s="216"/>
      <c r="M138" s="220"/>
      <c r="N138" s="221"/>
      <c r="O138" s="221"/>
      <c r="P138" s="221"/>
      <c r="Q138" s="221"/>
      <c r="R138" s="221"/>
      <c r="S138" s="221"/>
      <c r="T138" s="222"/>
      <c r="AT138" s="217" t="s">
        <v>202</v>
      </c>
      <c r="AU138" s="217" t="s">
        <v>85</v>
      </c>
      <c r="AV138" s="14" t="s">
        <v>83</v>
      </c>
      <c r="AW138" s="14" t="s">
        <v>40</v>
      </c>
      <c r="AX138" s="14" t="s">
        <v>77</v>
      </c>
      <c r="AY138" s="217" t="s">
        <v>141</v>
      </c>
    </row>
    <row r="139" spans="2:51" s="14" customFormat="1" ht="13.5">
      <c r="B139" s="216"/>
      <c r="D139" s="194" t="s">
        <v>202</v>
      </c>
      <c r="E139" s="217" t="s">
        <v>5</v>
      </c>
      <c r="F139" s="218" t="s">
        <v>1029</v>
      </c>
      <c r="H139" s="217" t="s">
        <v>5</v>
      </c>
      <c r="I139" s="219"/>
      <c r="L139" s="216"/>
      <c r="M139" s="220"/>
      <c r="N139" s="221"/>
      <c r="O139" s="221"/>
      <c r="P139" s="221"/>
      <c r="Q139" s="221"/>
      <c r="R139" s="221"/>
      <c r="S139" s="221"/>
      <c r="T139" s="222"/>
      <c r="AT139" s="217" t="s">
        <v>202</v>
      </c>
      <c r="AU139" s="217" t="s">
        <v>85</v>
      </c>
      <c r="AV139" s="14" t="s">
        <v>83</v>
      </c>
      <c r="AW139" s="14" t="s">
        <v>40</v>
      </c>
      <c r="AX139" s="14" t="s">
        <v>77</v>
      </c>
      <c r="AY139" s="217" t="s">
        <v>141</v>
      </c>
    </row>
    <row r="140" spans="2:51" s="12" customFormat="1" ht="13.5">
      <c r="B140" s="200"/>
      <c r="D140" s="194" t="s">
        <v>202</v>
      </c>
      <c r="E140" s="201" t="s">
        <v>5</v>
      </c>
      <c r="F140" s="202" t="s">
        <v>1000</v>
      </c>
      <c r="H140" s="203">
        <v>6</v>
      </c>
      <c r="I140" s="204"/>
      <c r="L140" s="200"/>
      <c r="M140" s="205"/>
      <c r="N140" s="206"/>
      <c r="O140" s="206"/>
      <c r="P140" s="206"/>
      <c r="Q140" s="206"/>
      <c r="R140" s="206"/>
      <c r="S140" s="206"/>
      <c r="T140" s="207"/>
      <c r="AT140" s="201" t="s">
        <v>202</v>
      </c>
      <c r="AU140" s="201" t="s">
        <v>85</v>
      </c>
      <c r="AV140" s="12" t="s">
        <v>85</v>
      </c>
      <c r="AW140" s="12" t="s">
        <v>40</v>
      </c>
      <c r="AX140" s="12" t="s">
        <v>77</v>
      </c>
      <c r="AY140" s="201" t="s">
        <v>141</v>
      </c>
    </row>
    <row r="141" spans="2:51" s="12" customFormat="1" ht="13.5">
      <c r="B141" s="200"/>
      <c r="D141" s="194" t="s">
        <v>202</v>
      </c>
      <c r="E141" s="201" t="s">
        <v>5</v>
      </c>
      <c r="F141" s="202" t="s">
        <v>1030</v>
      </c>
      <c r="H141" s="203">
        <v>-0.76</v>
      </c>
      <c r="I141" s="204"/>
      <c r="L141" s="200"/>
      <c r="M141" s="205"/>
      <c r="N141" s="206"/>
      <c r="O141" s="206"/>
      <c r="P141" s="206"/>
      <c r="Q141" s="206"/>
      <c r="R141" s="206"/>
      <c r="S141" s="206"/>
      <c r="T141" s="207"/>
      <c r="AT141" s="201" t="s">
        <v>202</v>
      </c>
      <c r="AU141" s="201" t="s">
        <v>85</v>
      </c>
      <c r="AV141" s="12" t="s">
        <v>85</v>
      </c>
      <c r="AW141" s="12" t="s">
        <v>40</v>
      </c>
      <c r="AX141" s="12" t="s">
        <v>77</v>
      </c>
      <c r="AY141" s="201" t="s">
        <v>141</v>
      </c>
    </row>
    <row r="142" spans="2:51" s="12" customFormat="1" ht="13.5">
      <c r="B142" s="200"/>
      <c r="D142" s="194" t="s">
        <v>202</v>
      </c>
      <c r="E142" s="201" t="s">
        <v>5</v>
      </c>
      <c r="F142" s="202" t="s">
        <v>1031</v>
      </c>
      <c r="H142" s="203">
        <v>-0.845</v>
      </c>
      <c r="I142" s="204"/>
      <c r="L142" s="200"/>
      <c r="M142" s="205"/>
      <c r="N142" s="206"/>
      <c r="O142" s="206"/>
      <c r="P142" s="206"/>
      <c r="Q142" s="206"/>
      <c r="R142" s="206"/>
      <c r="S142" s="206"/>
      <c r="T142" s="207"/>
      <c r="AT142" s="201" t="s">
        <v>202</v>
      </c>
      <c r="AU142" s="201" t="s">
        <v>85</v>
      </c>
      <c r="AV142" s="12" t="s">
        <v>85</v>
      </c>
      <c r="AW142" s="12" t="s">
        <v>40</v>
      </c>
      <c r="AX142" s="12" t="s">
        <v>77</v>
      </c>
      <c r="AY142" s="201" t="s">
        <v>141</v>
      </c>
    </row>
    <row r="143" spans="2:51" s="14" customFormat="1" ht="13.5">
      <c r="B143" s="216"/>
      <c r="D143" s="194" t="s">
        <v>202</v>
      </c>
      <c r="E143" s="217" t="s">
        <v>5</v>
      </c>
      <c r="F143" s="218" t="s">
        <v>1032</v>
      </c>
      <c r="H143" s="217" t="s">
        <v>5</v>
      </c>
      <c r="I143" s="219"/>
      <c r="L143" s="216"/>
      <c r="M143" s="220"/>
      <c r="N143" s="221"/>
      <c r="O143" s="221"/>
      <c r="P143" s="221"/>
      <c r="Q143" s="221"/>
      <c r="R143" s="221"/>
      <c r="S143" s="221"/>
      <c r="T143" s="222"/>
      <c r="AT143" s="217" t="s">
        <v>202</v>
      </c>
      <c r="AU143" s="217" t="s">
        <v>85</v>
      </c>
      <c r="AV143" s="14" t="s">
        <v>83</v>
      </c>
      <c r="AW143" s="14" t="s">
        <v>40</v>
      </c>
      <c r="AX143" s="14" t="s">
        <v>77</v>
      </c>
      <c r="AY143" s="217" t="s">
        <v>141</v>
      </c>
    </row>
    <row r="144" spans="2:51" s="12" customFormat="1" ht="13.5">
      <c r="B144" s="200"/>
      <c r="D144" s="194" t="s">
        <v>202</v>
      </c>
      <c r="E144" s="201" t="s">
        <v>5</v>
      </c>
      <c r="F144" s="202" t="s">
        <v>1033</v>
      </c>
      <c r="H144" s="203">
        <v>-0.106</v>
      </c>
      <c r="I144" s="204"/>
      <c r="L144" s="200"/>
      <c r="M144" s="205"/>
      <c r="N144" s="206"/>
      <c r="O144" s="206"/>
      <c r="P144" s="206"/>
      <c r="Q144" s="206"/>
      <c r="R144" s="206"/>
      <c r="S144" s="206"/>
      <c r="T144" s="207"/>
      <c r="AT144" s="201" t="s">
        <v>202</v>
      </c>
      <c r="AU144" s="201" t="s">
        <v>85</v>
      </c>
      <c r="AV144" s="12" t="s">
        <v>85</v>
      </c>
      <c r="AW144" s="12" t="s">
        <v>40</v>
      </c>
      <c r="AX144" s="12" t="s">
        <v>77</v>
      </c>
      <c r="AY144" s="201" t="s">
        <v>141</v>
      </c>
    </row>
    <row r="145" spans="2:51" s="13" customFormat="1" ht="13.5">
      <c r="B145" s="208"/>
      <c r="D145" s="194" t="s">
        <v>202</v>
      </c>
      <c r="E145" s="209" t="s">
        <v>5</v>
      </c>
      <c r="F145" s="210" t="s">
        <v>204</v>
      </c>
      <c r="H145" s="211">
        <v>4.289</v>
      </c>
      <c r="I145" s="212"/>
      <c r="L145" s="208"/>
      <c r="M145" s="213"/>
      <c r="N145" s="214"/>
      <c r="O145" s="214"/>
      <c r="P145" s="214"/>
      <c r="Q145" s="214"/>
      <c r="R145" s="214"/>
      <c r="S145" s="214"/>
      <c r="T145" s="215"/>
      <c r="AT145" s="209" t="s">
        <v>202</v>
      </c>
      <c r="AU145" s="209" t="s">
        <v>85</v>
      </c>
      <c r="AV145" s="13" t="s">
        <v>140</v>
      </c>
      <c r="AW145" s="13" t="s">
        <v>40</v>
      </c>
      <c r="AX145" s="13" t="s">
        <v>83</v>
      </c>
      <c r="AY145" s="209" t="s">
        <v>141</v>
      </c>
    </row>
    <row r="146" spans="2:65" s="1" customFormat="1" ht="16.5" customHeight="1">
      <c r="B146" s="181"/>
      <c r="C146" s="182" t="s">
        <v>269</v>
      </c>
      <c r="D146" s="182" t="s">
        <v>143</v>
      </c>
      <c r="E146" s="183" t="s">
        <v>1034</v>
      </c>
      <c r="F146" s="184" t="s">
        <v>1035</v>
      </c>
      <c r="G146" s="185" t="s">
        <v>198</v>
      </c>
      <c r="H146" s="186">
        <v>8.125</v>
      </c>
      <c r="I146" s="187"/>
      <c r="J146" s="188">
        <f>ROUND(I146*H146,2)</f>
        <v>0</v>
      </c>
      <c r="K146" s="184" t="s">
        <v>199</v>
      </c>
      <c r="L146" s="41"/>
      <c r="M146" s="189" t="s">
        <v>5</v>
      </c>
      <c r="N146" s="190" t="s">
        <v>48</v>
      </c>
      <c r="O146" s="42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AR146" s="24" t="s">
        <v>140</v>
      </c>
      <c r="AT146" s="24" t="s">
        <v>143</v>
      </c>
      <c r="AU146" s="24" t="s">
        <v>85</v>
      </c>
      <c r="AY146" s="24" t="s">
        <v>141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24" t="s">
        <v>83</v>
      </c>
      <c r="BK146" s="193">
        <f>ROUND(I146*H146,2)</f>
        <v>0</v>
      </c>
      <c r="BL146" s="24" t="s">
        <v>140</v>
      </c>
      <c r="BM146" s="24" t="s">
        <v>1036</v>
      </c>
    </row>
    <row r="147" spans="2:47" s="1" customFormat="1" ht="40.5">
      <c r="B147" s="41"/>
      <c r="D147" s="194" t="s">
        <v>148</v>
      </c>
      <c r="F147" s="195" t="s">
        <v>1037</v>
      </c>
      <c r="I147" s="156"/>
      <c r="L147" s="41"/>
      <c r="M147" s="196"/>
      <c r="N147" s="42"/>
      <c r="O147" s="42"/>
      <c r="P147" s="42"/>
      <c r="Q147" s="42"/>
      <c r="R147" s="42"/>
      <c r="S147" s="42"/>
      <c r="T147" s="70"/>
      <c r="AT147" s="24" t="s">
        <v>148</v>
      </c>
      <c r="AU147" s="24" t="s">
        <v>85</v>
      </c>
    </row>
    <row r="148" spans="2:65" s="1" customFormat="1" ht="25.5" customHeight="1">
      <c r="B148" s="181"/>
      <c r="C148" s="182" t="s">
        <v>276</v>
      </c>
      <c r="D148" s="182" t="s">
        <v>143</v>
      </c>
      <c r="E148" s="183" t="s">
        <v>1038</v>
      </c>
      <c r="F148" s="184" t="s">
        <v>1039</v>
      </c>
      <c r="G148" s="185" t="s">
        <v>198</v>
      </c>
      <c r="H148" s="186">
        <v>4.063</v>
      </c>
      <c r="I148" s="187"/>
      <c r="J148" s="188">
        <f>ROUND(I148*H148,2)</f>
        <v>0</v>
      </c>
      <c r="K148" s="184" t="s">
        <v>199</v>
      </c>
      <c r="L148" s="41"/>
      <c r="M148" s="189" t="s">
        <v>5</v>
      </c>
      <c r="N148" s="190" t="s">
        <v>48</v>
      </c>
      <c r="O148" s="42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AR148" s="24" t="s">
        <v>140</v>
      </c>
      <c r="AT148" s="24" t="s">
        <v>143</v>
      </c>
      <c r="AU148" s="24" t="s">
        <v>85</v>
      </c>
      <c r="AY148" s="24" t="s">
        <v>141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24" t="s">
        <v>83</v>
      </c>
      <c r="BK148" s="193">
        <f>ROUND(I148*H148,2)</f>
        <v>0</v>
      </c>
      <c r="BL148" s="24" t="s">
        <v>140</v>
      </c>
      <c r="BM148" s="24" t="s">
        <v>1040</v>
      </c>
    </row>
    <row r="149" spans="2:47" s="1" customFormat="1" ht="40.5">
      <c r="B149" s="41"/>
      <c r="D149" s="194" t="s">
        <v>148</v>
      </c>
      <c r="F149" s="195" t="s">
        <v>1041</v>
      </c>
      <c r="I149" s="156"/>
      <c r="L149" s="41"/>
      <c r="M149" s="196"/>
      <c r="N149" s="42"/>
      <c r="O149" s="42"/>
      <c r="P149" s="42"/>
      <c r="Q149" s="42"/>
      <c r="R149" s="42"/>
      <c r="S149" s="42"/>
      <c r="T149" s="70"/>
      <c r="AT149" s="24" t="s">
        <v>148</v>
      </c>
      <c r="AU149" s="24" t="s">
        <v>85</v>
      </c>
    </row>
    <row r="150" spans="2:51" s="12" customFormat="1" ht="13.5">
      <c r="B150" s="200"/>
      <c r="D150" s="194" t="s">
        <v>202</v>
      </c>
      <c r="E150" s="201" t="s">
        <v>5</v>
      </c>
      <c r="F150" s="202" t="s">
        <v>1042</v>
      </c>
      <c r="H150" s="203">
        <v>4.063</v>
      </c>
      <c r="I150" s="204"/>
      <c r="L150" s="200"/>
      <c r="M150" s="205"/>
      <c r="N150" s="206"/>
      <c r="O150" s="206"/>
      <c r="P150" s="206"/>
      <c r="Q150" s="206"/>
      <c r="R150" s="206"/>
      <c r="S150" s="206"/>
      <c r="T150" s="207"/>
      <c r="AT150" s="201" t="s">
        <v>202</v>
      </c>
      <c r="AU150" s="201" t="s">
        <v>85</v>
      </c>
      <c r="AV150" s="12" t="s">
        <v>85</v>
      </c>
      <c r="AW150" s="12" t="s">
        <v>40</v>
      </c>
      <c r="AX150" s="12" t="s">
        <v>77</v>
      </c>
      <c r="AY150" s="201" t="s">
        <v>141</v>
      </c>
    </row>
    <row r="151" spans="2:51" s="13" customFormat="1" ht="13.5">
      <c r="B151" s="208"/>
      <c r="D151" s="194" t="s">
        <v>202</v>
      </c>
      <c r="E151" s="209" t="s">
        <v>5</v>
      </c>
      <c r="F151" s="210" t="s">
        <v>204</v>
      </c>
      <c r="H151" s="211">
        <v>4.063</v>
      </c>
      <c r="I151" s="212"/>
      <c r="L151" s="208"/>
      <c r="M151" s="213"/>
      <c r="N151" s="214"/>
      <c r="O151" s="214"/>
      <c r="P151" s="214"/>
      <c r="Q151" s="214"/>
      <c r="R151" s="214"/>
      <c r="S151" s="214"/>
      <c r="T151" s="215"/>
      <c r="AT151" s="209" t="s">
        <v>202</v>
      </c>
      <c r="AU151" s="209" t="s">
        <v>85</v>
      </c>
      <c r="AV151" s="13" t="s">
        <v>140</v>
      </c>
      <c r="AW151" s="13" t="s">
        <v>40</v>
      </c>
      <c r="AX151" s="13" t="s">
        <v>83</v>
      </c>
      <c r="AY151" s="209" t="s">
        <v>141</v>
      </c>
    </row>
    <row r="152" spans="2:65" s="1" customFormat="1" ht="16.5" customHeight="1">
      <c r="B152" s="181"/>
      <c r="C152" s="182" t="s">
        <v>11</v>
      </c>
      <c r="D152" s="182" t="s">
        <v>143</v>
      </c>
      <c r="E152" s="183" t="s">
        <v>1043</v>
      </c>
      <c r="F152" s="184" t="s">
        <v>1044</v>
      </c>
      <c r="G152" s="185" t="s">
        <v>253</v>
      </c>
      <c r="H152" s="186">
        <v>8.926</v>
      </c>
      <c r="I152" s="187"/>
      <c r="J152" s="188">
        <f>ROUND(I152*H152,2)</f>
        <v>0</v>
      </c>
      <c r="K152" s="184" t="s">
        <v>199</v>
      </c>
      <c r="L152" s="41"/>
      <c r="M152" s="189" t="s">
        <v>5</v>
      </c>
      <c r="N152" s="190" t="s">
        <v>48</v>
      </c>
      <c r="O152" s="42"/>
      <c r="P152" s="191">
        <f>O152*H152</f>
        <v>0</v>
      </c>
      <c r="Q152" s="191">
        <v>0</v>
      </c>
      <c r="R152" s="191">
        <f>Q152*H152</f>
        <v>0</v>
      </c>
      <c r="S152" s="191">
        <v>0</v>
      </c>
      <c r="T152" s="192">
        <f>S152*H152</f>
        <v>0</v>
      </c>
      <c r="AR152" s="24" t="s">
        <v>140</v>
      </c>
      <c r="AT152" s="24" t="s">
        <v>143</v>
      </c>
      <c r="AU152" s="24" t="s">
        <v>85</v>
      </c>
      <c r="AY152" s="24" t="s">
        <v>141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24" t="s">
        <v>83</v>
      </c>
      <c r="BK152" s="193">
        <f>ROUND(I152*H152,2)</f>
        <v>0</v>
      </c>
      <c r="BL152" s="24" t="s">
        <v>140</v>
      </c>
      <c r="BM152" s="24" t="s">
        <v>1045</v>
      </c>
    </row>
    <row r="153" spans="2:47" s="1" customFormat="1" ht="13.5">
      <c r="B153" s="41"/>
      <c r="D153" s="194" t="s">
        <v>148</v>
      </c>
      <c r="F153" s="195" t="s">
        <v>1046</v>
      </c>
      <c r="I153" s="156"/>
      <c r="L153" s="41"/>
      <c r="M153" s="196"/>
      <c r="N153" s="42"/>
      <c r="O153" s="42"/>
      <c r="P153" s="42"/>
      <c r="Q153" s="42"/>
      <c r="R153" s="42"/>
      <c r="S153" s="42"/>
      <c r="T153" s="70"/>
      <c r="AT153" s="24" t="s">
        <v>148</v>
      </c>
      <c r="AU153" s="24" t="s">
        <v>85</v>
      </c>
    </row>
    <row r="154" spans="2:63" s="11" customFormat="1" ht="29.85" customHeight="1">
      <c r="B154" s="168"/>
      <c r="D154" s="169" t="s">
        <v>76</v>
      </c>
      <c r="E154" s="179" t="s">
        <v>163</v>
      </c>
      <c r="F154" s="179" t="s">
        <v>1047</v>
      </c>
      <c r="I154" s="171"/>
      <c r="J154" s="180">
        <f>BK154</f>
        <v>0</v>
      </c>
      <c r="L154" s="168"/>
      <c r="M154" s="173"/>
      <c r="N154" s="174"/>
      <c r="O154" s="174"/>
      <c r="P154" s="175">
        <f>SUM(P155:P171)</f>
        <v>0</v>
      </c>
      <c r="Q154" s="174"/>
      <c r="R154" s="175">
        <f>SUM(R155:R171)</f>
        <v>3.58969794</v>
      </c>
      <c r="S154" s="174"/>
      <c r="T154" s="176">
        <f>SUM(T155:T171)</f>
        <v>0</v>
      </c>
      <c r="AR154" s="169" t="s">
        <v>83</v>
      </c>
      <c r="AT154" s="177" t="s">
        <v>76</v>
      </c>
      <c r="AU154" s="177" t="s">
        <v>83</v>
      </c>
      <c r="AY154" s="169" t="s">
        <v>141</v>
      </c>
      <c r="BK154" s="178">
        <f>SUM(BK155:BK171)</f>
        <v>0</v>
      </c>
    </row>
    <row r="155" spans="2:65" s="1" customFormat="1" ht="16.5" customHeight="1">
      <c r="B155" s="181"/>
      <c r="C155" s="182" t="s">
        <v>288</v>
      </c>
      <c r="D155" s="182" t="s">
        <v>143</v>
      </c>
      <c r="E155" s="183" t="s">
        <v>1048</v>
      </c>
      <c r="F155" s="184" t="s">
        <v>1049</v>
      </c>
      <c r="G155" s="185" t="s">
        <v>253</v>
      </c>
      <c r="H155" s="186">
        <v>8.926</v>
      </c>
      <c r="I155" s="187"/>
      <c r="J155" s="188">
        <f>ROUND(I155*H155,2)</f>
        <v>0</v>
      </c>
      <c r="K155" s="184" t="s">
        <v>199</v>
      </c>
      <c r="L155" s="41"/>
      <c r="M155" s="189" t="s">
        <v>5</v>
      </c>
      <c r="N155" s="190" t="s">
        <v>48</v>
      </c>
      <c r="O155" s="42"/>
      <c r="P155" s="191">
        <f>O155*H155</f>
        <v>0</v>
      </c>
      <c r="Q155" s="191">
        <v>0.27994</v>
      </c>
      <c r="R155" s="191">
        <f>Q155*H155</f>
        <v>2.4987444400000003</v>
      </c>
      <c r="S155" s="191">
        <v>0</v>
      </c>
      <c r="T155" s="192">
        <f>S155*H155</f>
        <v>0</v>
      </c>
      <c r="AR155" s="24" t="s">
        <v>140</v>
      </c>
      <c r="AT155" s="24" t="s">
        <v>143</v>
      </c>
      <c r="AU155" s="24" t="s">
        <v>85</v>
      </c>
      <c r="AY155" s="24" t="s">
        <v>141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24" t="s">
        <v>83</v>
      </c>
      <c r="BK155" s="193">
        <f>ROUND(I155*H155,2)</f>
        <v>0</v>
      </c>
      <c r="BL155" s="24" t="s">
        <v>140</v>
      </c>
      <c r="BM155" s="24" t="s">
        <v>1050</v>
      </c>
    </row>
    <row r="156" spans="2:47" s="1" customFormat="1" ht="13.5">
      <c r="B156" s="41"/>
      <c r="D156" s="194" t="s">
        <v>148</v>
      </c>
      <c r="F156" s="195" t="s">
        <v>1051</v>
      </c>
      <c r="I156" s="156"/>
      <c r="L156" s="41"/>
      <c r="M156" s="196"/>
      <c r="N156" s="42"/>
      <c r="O156" s="42"/>
      <c r="P156" s="42"/>
      <c r="Q156" s="42"/>
      <c r="R156" s="42"/>
      <c r="S156" s="42"/>
      <c r="T156" s="70"/>
      <c r="AT156" s="24" t="s">
        <v>148</v>
      </c>
      <c r="AU156" s="24" t="s">
        <v>85</v>
      </c>
    </row>
    <row r="157" spans="2:51" s="12" customFormat="1" ht="13.5">
      <c r="B157" s="200"/>
      <c r="D157" s="194" t="s">
        <v>202</v>
      </c>
      <c r="E157" s="201" t="s">
        <v>5</v>
      </c>
      <c r="F157" s="202" t="s">
        <v>1052</v>
      </c>
      <c r="H157" s="203">
        <v>3.446</v>
      </c>
      <c r="I157" s="204"/>
      <c r="L157" s="200"/>
      <c r="M157" s="205"/>
      <c r="N157" s="206"/>
      <c r="O157" s="206"/>
      <c r="P157" s="206"/>
      <c r="Q157" s="206"/>
      <c r="R157" s="206"/>
      <c r="S157" s="206"/>
      <c r="T157" s="207"/>
      <c r="AT157" s="201" t="s">
        <v>202</v>
      </c>
      <c r="AU157" s="201" t="s">
        <v>85</v>
      </c>
      <c r="AV157" s="12" t="s">
        <v>85</v>
      </c>
      <c r="AW157" s="12" t="s">
        <v>40</v>
      </c>
      <c r="AX157" s="12" t="s">
        <v>77</v>
      </c>
      <c r="AY157" s="201" t="s">
        <v>141</v>
      </c>
    </row>
    <row r="158" spans="2:51" s="12" customFormat="1" ht="13.5">
      <c r="B158" s="200"/>
      <c r="D158" s="194" t="s">
        <v>202</v>
      </c>
      <c r="E158" s="201" t="s">
        <v>5</v>
      </c>
      <c r="F158" s="202" t="s">
        <v>1053</v>
      </c>
      <c r="H158" s="203">
        <v>5.48</v>
      </c>
      <c r="I158" s="204"/>
      <c r="L158" s="200"/>
      <c r="M158" s="205"/>
      <c r="N158" s="206"/>
      <c r="O158" s="206"/>
      <c r="P158" s="206"/>
      <c r="Q158" s="206"/>
      <c r="R158" s="206"/>
      <c r="S158" s="206"/>
      <c r="T158" s="207"/>
      <c r="AT158" s="201" t="s">
        <v>202</v>
      </c>
      <c r="AU158" s="201" t="s">
        <v>85</v>
      </c>
      <c r="AV158" s="12" t="s">
        <v>85</v>
      </c>
      <c r="AW158" s="12" t="s">
        <v>40</v>
      </c>
      <c r="AX158" s="12" t="s">
        <v>77</v>
      </c>
      <c r="AY158" s="201" t="s">
        <v>141</v>
      </c>
    </row>
    <row r="159" spans="2:51" s="13" customFormat="1" ht="13.5">
      <c r="B159" s="208"/>
      <c r="D159" s="194" t="s">
        <v>202</v>
      </c>
      <c r="E159" s="209" t="s">
        <v>5</v>
      </c>
      <c r="F159" s="210" t="s">
        <v>204</v>
      </c>
      <c r="H159" s="211">
        <v>8.926</v>
      </c>
      <c r="I159" s="212"/>
      <c r="L159" s="208"/>
      <c r="M159" s="213"/>
      <c r="N159" s="214"/>
      <c r="O159" s="214"/>
      <c r="P159" s="214"/>
      <c r="Q159" s="214"/>
      <c r="R159" s="214"/>
      <c r="S159" s="214"/>
      <c r="T159" s="215"/>
      <c r="AT159" s="209" t="s">
        <v>202</v>
      </c>
      <c r="AU159" s="209" t="s">
        <v>85</v>
      </c>
      <c r="AV159" s="13" t="s">
        <v>140</v>
      </c>
      <c r="AW159" s="13" t="s">
        <v>40</v>
      </c>
      <c r="AX159" s="13" t="s">
        <v>83</v>
      </c>
      <c r="AY159" s="209" t="s">
        <v>141</v>
      </c>
    </row>
    <row r="160" spans="2:65" s="1" customFormat="1" ht="25.5" customHeight="1">
      <c r="B160" s="181"/>
      <c r="C160" s="182" t="s">
        <v>293</v>
      </c>
      <c r="D160" s="182" t="s">
        <v>143</v>
      </c>
      <c r="E160" s="183" t="s">
        <v>1054</v>
      </c>
      <c r="F160" s="184" t="s">
        <v>1055</v>
      </c>
      <c r="G160" s="185" t="s">
        <v>253</v>
      </c>
      <c r="H160" s="186">
        <v>3.446</v>
      </c>
      <c r="I160" s="187"/>
      <c r="J160" s="188">
        <f>ROUND(I160*H160,2)</f>
        <v>0</v>
      </c>
      <c r="K160" s="184" t="s">
        <v>199</v>
      </c>
      <c r="L160" s="41"/>
      <c r="M160" s="189" t="s">
        <v>5</v>
      </c>
      <c r="N160" s="190" t="s">
        <v>48</v>
      </c>
      <c r="O160" s="42"/>
      <c r="P160" s="191">
        <f>O160*H160</f>
        <v>0</v>
      </c>
      <c r="Q160" s="191">
        <v>0.08425</v>
      </c>
      <c r="R160" s="191">
        <f>Q160*H160</f>
        <v>0.2903255</v>
      </c>
      <c r="S160" s="191">
        <v>0</v>
      </c>
      <c r="T160" s="192">
        <f>S160*H160</f>
        <v>0</v>
      </c>
      <c r="AR160" s="24" t="s">
        <v>140</v>
      </c>
      <c r="AT160" s="24" t="s">
        <v>143</v>
      </c>
      <c r="AU160" s="24" t="s">
        <v>85</v>
      </c>
      <c r="AY160" s="24" t="s">
        <v>141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24" t="s">
        <v>83</v>
      </c>
      <c r="BK160" s="193">
        <f>ROUND(I160*H160,2)</f>
        <v>0</v>
      </c>
      <c r="BL160" s="24" t="s">
        <v>140</v>
      </c>
      <c r="BM160" s="24" t="s">
        <v>1056</v>
      </c>
    </row>
    <row r="161" spans="2:47" s="1" customFormat="1" ht="40.5">
      <c r="B161" s="41"/>
      <c r="D161" s="194" t="s">
        <v>148</v>
      </c>
      <c r="F161" s="195" t="s">
        <v>1057</v>
      </c>
      <c r="I161" s="156"/>
      <c r="L161" s="41"/>
      <c r="M161" s="196"/>
      <c r="N161" s="42"/>
      <c r="O161" s="42"/>
      <c r="P161" s="42"/>
      <c r="Q161" s="42"/>
      <c r="R161" s="42"/>
      <c r="S161" s="42"/>
      <c r="T161" s="70"/>
      <c r="AT161" s="24" t="s">
        <v>148</v>
      </c>
      <c r="AU161" s="24" t="s">
        <v>85</v>
      </c>
    </row>
    <row r="162" spans="2:51" s="14" customFormat="1" ht="13.5">
      <c r="B162" s="216"/>
      <c r="D162" s="194" t="s">
        <v>202</v>
      </c>
      <c r="E162" s="217" t="s">
        <v>5</v>
      </c>
      <c r="F162" s="218" t="s">
        <v>1058</v>
      </c>
      <c r="H162" s="217" t="s">
        <v>5</v>
      </c>
      <c r="I162" s="219"/>
      <c r="L162" s="216"/>
      <c r="M162" s="220"/>
      <c r="N162" s="221"/>
      <c r="O162" s="221"/>
      <c r="P162" s="221"/>
      <c r="Q162" s="221"/>
      <c r="R162" s="221"/>
      <c r="S162" s="221"/>
      <c r="T162" s="222"/>
      <c r="AT162" s="217" t="s">
        <v>202</v>
      </c>
      <c r="AU162" s="217" t="s">
        <v>85</v>
      </c>
      <c r="AV162" s="14" t="s">
        <v>83</v>
      </c>
      <c r="AW162" s="14" t="s">
        <v>40</v>
      </c>
      <c r="AX162" s="14" t="s">
        <v>77</v>
      </c>
      <c r="AY162" s="217" t="s">
        <v>141</v>
      </c>
    </row>
    <row r="163" spans="2:51" s="12" customFormat="1" ht="13.5">
      <c r="B163" s="200"/>
      <c r="D163" s="194" t="s">
        <v>202</v>
      </c>
      <c r="E163" s="201" t="s">
        <v>5</v>
      </c>
      <c r="F163" s="202" t="s">
        <v>984</v>
      </c>
      <c r="H163" s="203">
        <v>4</v>
      </c>
      <c r="I163" s="204"/>
      <c r="L163" s="200"/>
      <c r="M163" s="205"/>
      <c r="N163" s="206"/>
      <c r="O163" s="206"/>
      <c r="P163" s="206"/>
      <c r="Q163" s="206"/>
      <c r="R163" s="206"/>
      <c r="S163" s="206"/>
      <c r="T163" s="207"/>
      <c r="AT163" s="201" t="s">
        <v>202</v>
      </c>
      <c r="AU163" s="201" t="s">
        <v>85</v>
      </c>
      <c r="AV163" s="12" t="s">
        <v>85</v>
      </c>
      <c r="AW163" s="12" t="s">
        <v>40</v>
      </c>
      <c r="AX163" s="12" t="s">
        <v>77</v>
      </c>
      <c r="AY163" s="201" t="s">
        <v>141</v>
      </c>
    </row>
    <row r="164" spans="2:51" s="12" customFormat="1" ht="13.5">
      <c r="B164" s="200"/>
      <c r="D164" s="194" t="s">
        <v>202</v>
      </c>
      <c r="E164" s="201" t="s">
        <v>5</v>
      </c>
      <c r="F164" s="202" t="s">
        <v>1059</v>
      </c>
      <c r="H164" s="203">
        <v>-0.554</v>
      </c>
      <c r="I164" s="204"/>
      <c r="L164" s="200"/>
      <c r="M164" s="205"/>
      <c r="N164" s="206"/>
      <c r="O164" s="206"/>
      <c r="P164" s="206"/>
      <c r="Q164" s="206"/>
      <c r="R164" s="206"/>
      <c r="S164" s="206"/>
      <c r="T164" s="207"/>
      <c r="AT164" s="201" t="s">
        <v>202</v>
      </c>
      <c r="AU164" s="201" t="s">
        <v>85</v>
      </c>
      <c r="AV164" s="12" t="s">
        <v>85</v>
      </c>
      <c r="AW164" s="12" t="s">
        <v>40</v>
      </c>
      <c r="AX164" s="12" t="s">
        <v>77</v>
      </c>
      <c r="AY164" s="201" t="s">
        <v>141</v>
      </c>
    </row>
    <row r="165" spans="2:51" s="13" customFormat="1" ht="13.5">
      <c r="B165" s="208"/>
      <c r="D165" s="194" t="s">
        <v>202</v>
      </c>
      <c r="E165" s="209" t="s">
        <v>5</v>
      </c>
      <c r="F165" s="210" t="s">
        <v>204</v>
      </c>
      <c r="H165" s="211">
        <v>3.446</v>
      </c>
      <c r="I165" s="212"/>
      <c r="L165" s="208"/>
      <c r="M165" s="213"/>
      <c r="N165" s="214"/>
      <c r="O165" s="214"/>
      <c r="P165" s="214"/>
      <c r="Q165" s="214"/>
      <c r="R165" s="214"/>
      <c r="S165" s="214"/>
      <c r="T165" s="215"/>
      <c r="AT165" s="209" t="s">
        <v>202</v>
      </c>
      <c r="AU165" s="209" t="s">
        <v>85</v>
      </c>
      <c r="AV165" s="13" t="s">
        <v>140</v>
      </c>
      <c r="AW165" s="13" t="s">
        <v>40</v>
      </c>
      <c r="AX165" s="13" t="s">
        <v>83</v>
      </c>
      <c r="AY165" s="209" t="s">
        <v>141</v>
      </c>
    </row>
    <row r="166" spans="2:65" s="1" customFormat="1" ht="25.5" customHeight="1">
      <c r="B166" s="181"/>
      <c r="C166" s="182" t="s">
        <v>298</v>
      </c>
      <c r="D166" s="182" t="s">
        <v>143</v>
      </c>
      <c r="E166" s="183" t="s">
        <v>1060</v>
      </c>
      <c r="F166" s="184" t="s">
        <v>1061</v>
      </c>
      <c r="G166" s="185" t="s">
        <v>253</v>
      </c>
      <c r="H166" s="186">
        <v>5.48</v>
      </c>
      <c r="I166" s="187"/>
      <c r="J166" s="188">
        <f>ROUND(I166*H166,2)</f>
        <v>0</v>
      </c>
      <c r="K166" s="184" t="s">
        <v>199</v>
      </c>
      <c r="L166" s="41"/>
      <c r="M166" s="189" t="s">
        <v>5</v>
      </c>
      <c r="N166" s="190" t="s">
        <v>48</v>
      </c>
      <c r="O166" s="42"/>
      <c r="P166" s="191">
        <f>O166*H166</f>
        <v>0</v>
      </c>
      <c r="Q166" s="191">
        <v>0.1461</v>
      </c>
      <c r="R166" s="191">
        <f>Q166*H166</f>
        <v>0.8006280000000001</v>
      </c>
      <c r="S166" s="191">
        <v>0</v>
      </c>
      <c r="T166" s="192">
        <f>S166*H166</f>
        <v>0</v>
      </c>
      <c r="AR166" s="24" t="s">
        <v>140</v>
      </c>
      <c r="AT166" s="24" t="s">
        <v>143</v>
      </c>
      <c r="AU166" s="24" t="s">
        <v>85</v>
      </c>
      <c r="AY166" s="24" t="s">
        <v>141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24" t="s">
        <v>83</v>
      </c>
      <c r="BK166" s="193">
        <f>ROUND(I166*H166,2)</f>
        <v>0</v>
      </c>
      <c r="BL166" s="24" t="s">
        <v>140</v>
      </c>
      <c r="BM166" s="24" t="s">
        <v>1062</v>
      </c>
    </row>
    <row r="167" spans="2:47" s="1" customFormat="1" ht="40.5">
      <c r="B167" s="41"/>
      <c r="D167" s="194" t="s">
        <v>148</v>
      </c>
      <c r="F167" s="195" t="s">
        <v>1063</v>
      </c>
      <c r="I167" s="156"/>
      <c r="L167" s="41"/>
      <c r="M167" s="196"/>
      <c r="N167" s="42"/>
      <c r="O167" s="42"/>
      <c r="P167" s="42"/>
      <c r="Q167" s="42"/>
      <c r="R167" s="42"/>
      <c r="S167" s="42"/>
      <c r="T167" s="70"/>
      <c r="AT167" s="24" t="s">
        <v>148</v>
      </c>
      <c r="AU167" s="24" t="s">
        <v>85</v>
      </c>
    </row>
    <row r="168" spans="2:51" s="14" customFormat="1" ht="13.5">
      <c r="B168" s="216"/>
      <c r="D168" s="194" t="s">
        <v>202</v>
      </c>
      <c r="E168" s="217" t="s">
        <v>5</v>
      </c>
      <c r="F168" s="218" t="s">
        <v>1064</v>
      </c>
      <c r="H168" s="217" t="s">
        <v>5</v>
      </c>
      <c r="I168" s="219"/>
      <c r="L168" s="216"/>
      <c r="M168" s="220"/>
      <c r="N168" s="221"/>
      <c r="O168" s="221"/>
      <c r="P168" s="221"/>
      <c r="Q168" s="221"/>
      <c r="R168" s="221"/>
      <c r="S168" s="221"/>
      <c r="T168" s="222"/>
      <c r="AT168" s="217" t="s">
        <v>202</v>
      </c>
      <c r="AU168" s="217" t="s">
        <v>85</v>
      </c>
      <c r="AV168" s="14" t="s">
        <v>83</v>
      </c>
      <c r="AW168" s="14" t="s">
        <v>40</v>
      </c>
      <c r="AX168" s="14" t="s">
        <v>77</v>
      </c>
      <c r="AY168" s="217" t="s">
        <v>141</v>
      </c>
    </row>
    <row r="169" spans="2:51" s="12" customFormat="1" ht="13.5">
      <c r="B169" s="200"/>
      <c r="D169" s="194" t="s">
        <v>202</v>
      </c>
      <c r="E169" s="201" t="s">
        <v>5</v>
      </c>
      <c r="F169" s="202" t="s">
        <v>979</v>
      </c>
      <c r="H169" s="203">
        <v>6</v>
      </c>
      <c r="I169" s="204"/>
      <c r="L169" s="200"/>
      <c r="M169" s="205"/>
      <c r="N169" s="206"/>
      <c r="O169" s="206"/>
      <c r="P169" s="206"/>
      <c r="Q169" s="206"/>
      <c r="R169" s="206"/>
      <c r="S169" s="206"/>
      <c r="T169" s="207"/>
      <c r="AT169" s="201" t="s">
        <v>202</v>
      </c>
      <c r="AU169" s="201" t="s">
        <v>85</v>
      </c>
      <c r="AV169" s="12" t="s">
        <v>85</v>
      </c>
      <c r="AW169" s="12" t="s">
        <v>40</v>
      </c>
      <c r="AX169" s="12" t="s">
        <v>77</v>
      </c>
      <c r="AY169" s="201" t="s">
        <v>141</v>
      </c>
    </row>
    <row r="170" spans="2:51" s="12" customFormat="1" ht="13.5">
      <c r="B170" s="200"/>
      <c r="D170" s="194" t="s">
        <v>202</v>
      </c>
      <c r="E170" s="201" t="s">
        <v>5</v>
      </c>
      <c r="F170" s="202" t="s">
        <v>1065</v>
      </c>
      <c r="H170" s="203">
        <v>-0.52</v>
      </c>
      <c r="I170" s="204"/>
      <c r="L170" s="200"/>
      <c r="M170" s="205"/>
      <c r="N170" s="206"/>
      <c r="O170" s="206"/>
      <c r="P170" s="206"/>
      <c r="Q170" s="206"/>
      <c r="R170" s="206"/>
      <c r="S170" s="206"/>
      <c r="T170" s="207"/>
      <c r="AT170" s="201" t="s">
        <v>202</v>
      </c>
      <c r="AU170" s="201" t="s">
        <v>85</v>
      </c>
      <c r="AV170" s="12" t="s">
        <v>85</v>
      </c>
      <c r="AW170" s="12" t="s">
        <v>40</v>
      </c>
      <c r="AX170" s="12" t="s">
        <v>77</v>
      </c>
      <c r="AY170" s="201" t="s">
        <v>141</v>
      </c>
    </row>
    <row r="171" spans="2:51" s="13" customFormat="1" ht="13.5">
      <c r="B171" s="208"/>
      <c r="D171" s="194" t="s">
        <v>202</v>
      </c>
      <c r="E171" s="209" t="s">
        <v>5</v>
      </c>
      <c r="F171" s="210" t="s">
        <v>204</v>
      </c>
      <c r="H171" s="211">
        <v>5.48</v>
      </c>
      <c r="I171" s="212"/>
      <c r="L171" s="208"/>
      <c r="M171" s="213"/>
      <c r="N171" s="214"/>
      <c r="O171" s="214"/>
      <c r="P171" s="214"/>
      <c r="Q171" s="214"/>
      <c r="R171" s="214"/>
      <c r="S171" s="214"/>
      <c r="T171" s="215"/>
      <c r="AT171" s="209" t="s">
        <v>202</v>
      </c>
      <c r="AU171" s="209" t="s">
        <v>85</v>
      </c>
      <c r="AV171" s="13" t="s">
        <v>140</v>
      </c>
      <c r="AW171" s="13" t="s">
        <v>40</v>
      </c>
      <c r="AX171" s="13" t="s">
        <v>83</v>
      </c>
      <c r="AY171" s="209" t="s">
        <v>141</v>
      </c>
    </row>
    <row r="172" spans="2:63" s="11" customFormat="1" ht="29.85" customHeight="1">
      <c r="B172" s="168"/>
      <c r="D172" s="169" t="s">
        <v>76</v>
      </c>
      <c r="E172" s="179" t="s">
        <v>237</v>
      </c>
      <c r="F172" s="179" t="s">
        <v>287</v>
      </c>
      <c r="I172" s="171"/>
      <c r="J172" s="180">
        <f>BK172</f>
        <v>0</v>
      </c>
      <c r="L172" s="168"/>
      <c r="M172" s="173"/>
      <c r="N172" s="174"/>
      <c r="O172" s="174"/>
      <c r="P172" s="175">
        <f>SUM(P173:P204)</f>
        <v>0</v>
      </c>
      <c r="Q172" s="174"/>
      <c r="R172" s="175">
        <f>SUM(R173:R204)</f>
        <v>5.13156</v>
      </c>
      <c r="S172" s="174"/>
      <c r="T172" s="176">
        <f>SUM(T173:T204)</f>
        <v>0</v>
      </c>
      <c r="AR172" s="169" t="s">
        <v>83</v>
      </c>
      <c r="AT172" s="177" t="s">
        <v>76</v>
      </c>
      <c r="AU172" s="177" t="s">
        <v>83</v>
      </c>
      <c r="AY172" s="169" t="s">
        <v>141</v>
      </c>
      <c r="BK172" s="178">
        <f>SUM(BK173:BK204)</f>
        <v>0</v>
      </c>
    </row>
    <row r="173" spans="2:65" s="1" customFormat="1" ht="16.5" customHeight="1">
      <c r="B173" s="181"/>
      <c r="C173" s="182" t="s">
        <v>304</v>
      </c>
      <c r="D173" s="182" t="s">
        <v>143</v>
      </c>
      <c r="E173" s="183" t="s">
        <v>289</v>
      </c>
      <c r="F173" s="184" t="s">
        <v>1066</v>
      </c>
      <c r="G173" s="185" t="s">
        <v>146</v>
      </c>
      <c r="H173" s="186">
        <v>1</v>
      </c>
      <c r="I173" s="187"/>
      <c r="J173" s="188">
        <f>ROUND(I173*H173,2)</f>
        <v>0</v>
      </c>
      <c r="K173" s="184" t="s">
        <v>5</v>
      </c>
      <c r="L173" s="41"/>
      <c r="M173" s="189" t="s">
        <v>5</v>
      </c>
      <c r="N173" s="190" t="s">
        <v>48</v>
      </c>
      <c r="O173" s="42"/>
      <c r="P173" s="191">
        <f>O173*H173</f>
        <v>0</v>
      </c>
      <c r="Q173" s="191">
        <v>0</v>
      </c>
      <c r="R173" s="191">
        <f>Q173*H173</f>
        <v>0</v>
      </c>
      <c r="S173" s="191">
        <v>0</v>
      </c>
      <c r="T173" s="192">
        <f>S173*H173</f>
        <v>0</v>
      </c>
      <c r="AR173" s="24" t="s">
        <v>140</v>
      </c>
      <c r="AT173" s="24" t="s">
        <v>143</v>
      </c>
      <c r="AU173" s="24" t="s">
        <v>85</v>
      </c>
      <c r="AY173" s="24" t="s">
        <v>141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24" t="s">
        <v>83</v>
      </c>
      <c r="BK173" s="193">
        <f>ROUND(I173*H173,2)</f>
        <v>0</v>
      </c>
      <c r="BL173" s="24" t="s">
        <v>140</v>
      </c>
      <c r="BM173" s="24" t="s">
        <v>1067</v>
      </c>
    </row>
    <row r="174" spans="2:65" s="1" customFormat="1" ht="16.5" customHeight="1">
      <c r="B174" s="181"/>
      <c r="C174" s="182" t="s">
        <v>310</v>
      </c>
      <c r="D174" s="182" t="s">
        <v>143</v>
      </c>
      <c r="E174" s="183" t="s">
        <v>1068</v>
      </c>
      <c r="F174" s="184" t="s">
        <v>1069</v>
      </c>
      <c r="G174" s="185" t="s">
        <v>266</v>
      </c>
      <c r="H174" s="186">
        <v>6.5</v>
      </c>
      <c r="I174" s="187"/>
      <c r="J174" s="188">
        <f>ROUND(I174*H174,2)</f>
        <v>0</v>
      </c>
      <c r="K174" s="184" t="s">
        <v>199</v>
      </c>
      <c r="L174" s="41"/>
      <c r="M174" s="189" t="s">
        <v>5</v>
      </c>
      <c r="N174" s="190" t="s">
        <v>48</v>
      </c>
      <c r="O174" s="42"/>
      <c r="P174" s="191">
        <f>O174*H174</f>
        <v>0</v>
      </c>
      <c r="Q174" s="191">
        <v>0.00128</v>
      </c>
      <c r="R174" s="191">
        <f>Q174*H174</f>
        <v>0.008320000000000001</v>
      </c>
      <c r="S174" s="191">
        <v>0</v>
      </c>
      <c r="T174" s="192">
        <f>S174*H174</f>
        <v>0</v>
      </c>
      <c r="AR174" s="24" t="s">
        <v>140</v>
      </c>
      <c r="AT174" s="24" t="s">
        <v>143</v>
      </c>
      <c r="AU174" s="24" t="s">
        <v>85</v>
      </c>
      <c r="AY174" s="24" t="s">
        <v>141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24" t="s">
        <v>83</v>
      </c>
      <c r="BK174" s="193">
        <f>ROUND(I174*H174,2)</f>
        <v>0</v>
      </c>
      <c r="BL174" s="24" t="s">
        <v>140</v>
      </c>
      <c r="BM174" s="24" t="s">
        <v>1070</v>
      </c>
    </row>
    <row r="175" spans="2:47" s="1" customFormat="1" ht="27">
      <c r="B175" s="41"/>
      <c r="D175" s="194" t="s">
        <v>148</v>
      </c>
      <c r="F175" s="195" t="s">
        <v>1071</v>
      </c>
      <c r="I175" s="156"/>
      <c r="L175" s="41"/>
      <c r="M175" s="196"/>
      <c r="N175" s="42"/>
      <c r="O175" s="42"/>
      <c r="P175" s="42"/>
      <c r="Q175" s="42"/>
      <c r="R175" s="42"/>
      <c r="S175" s="42"/>
      <c r="T175" s="70"/>
      <c r="AT175" s="24" t="s">
        <v>148</v>
      </c>
      <c r="AU175" s="24" t="s">
        <v>85</v>
      </c>
    </row>
    <row r="176" spans="2:51" s="12" customFormat="1" ht="13.5">
      <c r="B176" s="200"/>
      <c r="D176" s="194" t="s">
        <v>202</v>
      </c>
      <c r="E176" s="201" t="s">
        <v>5</v>
      </c>
      <c r="F176" s="202" t="s">
        <v>1072</v>
      </c>
      <c r="H176" s="203">
        <v>6.5</v>
      </c>
      <c r="I176" s="204"/>
      <c r="L176" s="200"/>
      <c r="M176" s="205"/>
      <c r="N176" s="206"/>
      <c r="O176" s="206"/>
      <c r="P176" s="206"/>
      <c r="Q176" s="206"/>
      <c r="R176" s="206"/>
      <c r="S176" s="206"/>
      <c r="T176" s="207"/>
      <c r="AT176" s="201" t="s">
        <v>202</v>
      </c>
      <c r="AU176" s="201" t="s">
        <v>85</v>
      </c>
      <c r="AV176" s="12" t="s">
        <v>85</v>
      </c>
      <c r="AW176" s="12" t="s">
        <v>40</v>
      </c>
      <c r="AX176" s="12" t="s">
        <v>77</v>
      </c>
      <c r="AY176" s="201" t="s">
        <v>141</v>
      </c>
    </row>
    <row r="177" spans="2:51" s="13" customFormat="1" ht="13.5">
      <c r="B177" s="208"/>
      <c r="D177" s="194" t="s">
        <v>202</v>
      </c>
      <c r="E177" s="209" t="s">
        <v>5</v>
      </c>
      <c r="F177" s="210" t="s">
        <v>204</v>
      </c>
      <c r="H177" s="211">
        <v>6.5</v>
      </c>
      <c r="I177" s="212"/>
      <c r="L177" s="208"/>
      <c r="M177" s="213"/>
      <c r="N177" s="214"/>
      <c r="O177" s="214"/>
      <c r="P177" s="214"/>
      <c r="Q177" s="214"/>
      <c r="R177" s="214"/>
      <c r="S177" s="214"/>
      <c r="T177" s="215"/>
      <c r="AT177" s="209" t="s">
        <v>202</v>
      </c>
      <c r="AU177" s="209" t="s">
        <v>85</v>
      </c>
      <c r="AV177" s="13" t="s">
        <v>140</v>
      </c>
      <c r="AW177" s="13" t="s">
        <v>40</v>
      </c>
      <c r="AX177" s="13" t="s">
        <v>83</v>
      </c>
      <c r="AY177" s="209" t="s">
        <v>141</v>
      </c>
    </row>
    <row r="178" spans="2:65" s="1" customFormat="1" ht="25.5" customHeight="1">
      <c r="B178" s="181"/>
      <c r="C178" s="182" t="s">
        <v>10</v>
      </c>
      <c r="D178" s="182" t="s">
        <v>143</v>
      </c>
      <c r="E178" s="183" t="s">
        <v>1073</v>
      </c>
      <c r="F178" s="184" t="s">
        <v>1074</v>
      </c>
      <c r="G178" s="185" t="s">
        <v>291</v>
      </c>
      <c r="H178" s="186">
        <v>2</v>
      </c>
      <c r="I178" s="187"/>
      <c r="J178" s="188">
        <f>ROUND(I178*H178,2)</f>
        <v>0</v>
      </c>
      <c r="K178" s="184" t="s">
        <v>199</v>
      </c>
      <c r="L178" s="41"/>
      <c r="M178" s="189" t="s">
        <v>5</v>
      </c>
      <c r="N178" s="190" t="s">
        <v>48</v>
      </c>
      <c r="O178" s="42"/>
      <c r="P178" s="191">
        <f>O178*H178</f>
        <v>0</v>
      </c>
      <c r="Q178" s="191">
        <v>7E-05</v>
      </c>
      <c r="R178" s="191">
        <f>Q178*H178</f>
        <v>0.00014</v>
      </c>
      <c r="S178" s="191">
        <v>0</v>
      </c>
      <c r="T178" s="192">
        <f>S178*H178</f>
        <v>0</v>
      </c>
      <c r="AR178" s="24" t="s">
        <v>140</v>
      </c>
      <c r="AT178" s="24" t="s">
        <v>143</v>
      </c>
      <c r="AU178" s="24" t="s">
        <v>85</v>
      </c>
      <c r="AY178" s="24" t="s">
        <v>141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24" t="s">
        <v>83</v>
      </c>
      <c r="BK178" s="193">
        <f>ROUND(I178*H178,2)</f>
        <v>0</v>
      </c>
      <c r="BL178" s="24" t="s">
        <v>140</v>
      </c>
      <c r="BM178" s="24" t="s">
        <v>1075</v>
      </c>
    </row>
    <row r="179" spans="2:47" s="1" customFormat="1" ht="13.5">
      <c r="B179" s="41"/>
      <c r="D179" s="194" t="s">
        <v>148</v>
      </c>
      <c r="F179" s="195" t="s">
        <v>1076</v>
      </c>
      <c r="I179" s="156"/>
      <c r="L179" s="41"/>
      <c r="M179" s="196"/>
      <c r="N179" s="42"/>
      <c r="O179" s="42"/>
      <c r="P179" s="42"/>
      <c r="Q179" s="42"/>
      <c r="R179" s="42"/>
      <c r="S179" s="42"/>
      <c r="T179" s="70"/>
      <c r="AT179" s="24" t="s">
        <v>148</v>
      </c>
      <c r="AU179" s="24" t="s">
        <v>85</v>
      </c>
    </row>
    <row r="180" spans="2:51" s="14" customFormat="1" ht="13.5">
      <c r="B180" s="216"/>
      <c r="D180" s="194" t="s">
        <v>202</v>
      </c>
      <c r="E180" s="217" t="s">
        <v>5</v>
      </c>
      <c r="F180" s="218" t="s">
        <v>1077</v>
      </c>
      <c r="H180" s="217" t="s">
        <v>5</v>
      </c>
      <c r="I180" s="219"/>
      <c r="L180" s="216"/>
      <c r="M180" s="220"/>
      <c r="N180" s="221"/>
      <c r="O180" s="221"/>
      <c r="P180" s="221"/>
      <c r="Q180" s="221"/>
      <c r="R180" s="221"/>
      <c r="S180" s="221"/>
      <c r="T180" s="222"/>
      <c r="AT180" s="217" t="s">
        <v>202</v>
      </c>
      <c r="AU180" s="217" t="s">
        <v>85</v>
      </c>
      <c r="AV180" s="14" t="s">
        <v>83</v>
      </c>
      <c r="AW180" s="14" t="s">
        <v>40</v>
      </c>
      <c r="AX180" s="14" t="s">
        <v>77</v>
      </c>
      <c r="AY180" s="217" t="s">
        <v>141</v>
      </c>
    </row>
    <row r="181" spans="2:51" s="12" customFormat="1" ht="13.5">
      <c r="B181" s="200"/>
      <c r="D181" s="194" t="s">
        <v>202</v>
      </c>
      <c r="E181" s="201" t="s">
        <v>5</v>
      </c>
      <c r="F181" s="202" t="s">
        <v>85</v>
      </c>
      <c r="H181" s="203">
        <v>2</v>
      </c>
      <c r="I181" s="204"/>
      <c r="L181" s="200"/>
      <c r="M181" s="205"/>
      <c r="N181" s="206"/>
      <c r="O181" s="206"/>
      <c r="P181" s="206"/>
      <c r="Q181" s="206"/>
      <c r="R181" s="206"/>
      <c r="S181" s="206"/>
      <c r="T181" s="207"/>
      <c r="AT181" s="201" t="s">
        <v>202</v>
      </c>
      <c r="AU181" s="201" t="s">
        <v>85</v>
      </c>
      <c r="AV181" s="12" t="s">
        <v>85</v>
      </c>
      <c r="AW181" s="12" t="s">
        <v>40</v>
      </c>
      <c r="AX181" s="12" t="s">
        <v>77</v>
      </c>
      <c r="AY181" s="201" t="s">
        <v>141</v>
      </c>
    </row>
    <row r="182" spans="2:51" s="13" customFormat="1" ht="13.5">
      <c r="B182" s="208"/>
      <c r="D182" s="194" t="s">
        <v>202</v>
      </c>
      <c r="E182" s="209" t="s">
        <v>5</v>
      </c>
      <c r="F182" s="210" t="s">
        <v>204</v>
      </c>
      <c r="H182" s="211">
        <v>2</v>
      </c>
      <c r="I182" s="212"/>
      <c r="L182" s="208"/>
      <c r="M182" s="213"/>
      <c r="N182" s="214"/>
      <c r="O182" s="214"/>
      <c r="P182" s="214"/>
      <c r="Q182" s="214"/>
      <c r="R182" s="214"/>
      <c r="S182" s="214"/>
      <c r="T182" s="215"/>
      <c r="AT182" s="209" t="s">
        <v>202</v>
      </c>
      <c r="AU182" s="209" t="s">
        <v>85</v>
      </c>
      <c r="AV182" s="13" t="s">
        <v>140</v>
      </c>
      <c r="AW182" s="13" t="s">
        <v>40</v>
      </c>
      <c r="AX182" s="13" t="s">
        <v>83</v>
      </c>
      <c r="AY182" s="209" t="s">
        <v>141</v>
      </c>
    </row>
    <row r="183" spans="2:65" s="1" customFormat="1" ht="16.5" customHeight="1">
      <c r="B183" s="181"/>
      <c r="C183" s="223" t="s">
        <v>318</v>
      </c>
      <c r="D183" s="223" t="s">
        <v>299</v>
      </c>
      <c r="E183" s="224" t="s">
        <v>1078</v>
      </c>
      <c r="F183" s="225" t="s">
        <v>1079</v>
      </c>
      <c r="G183" s="226" t="s">
        <v>266</v>
      </c>
      <c r="H183" s="227">
        <v>2</v>
      </c>
      <c r="I183" s="228"/>
      <c r="J183" s="229">
        <f>ROUND(I183*H183,2)</f>
        <v>0</v>
      </c>
      <c r="K183" s="225" t="s">
        <v>5</v>
      </c>
      <c r="L183" s="230"/>
      <c r="M183" s="231" t="s">
        <v>5</v>
      </c>
      <c r="N183" s="232" t="s">
        <v>48</v>
      </c>
      <c r="O183" s="42"/>
      <c r="P183" s="191">
        <f>O183*H183</f>
        <v>0</v>
      </c>
      <c r="Q183" s="191">
        <v>0.00172</v>
      </c>
      <c r="R183" s="191">
        <f>Q183*H183</f>
        <v>0.00344</v>
      </c>
      <c r="S183" s="191">
        <v>0</v>
      </c>
      <c r="T183" s="192">
        <f>S183*H183</f>
        <v>0</v>
      </c>
      <c r="AR183" s="24" t="s">
        <v>237</v>
      </c>
      <c r="AT183" s="24" t="s">
        <v>299</v>
      </c>
      <c r="AU183" s="24" t="s">
        <v>85</v>
      </c>
      <c r="AY183" s="24" t="s">
        <v>141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24" t="s">
        <v>83</v>
      </c>
      <c r="BK183" s="193">
        <f>ROUND(I183*H183,2)</f>
        <v>0</v>
      </c>
      <c r="BL183" s="24" t="s">
        <v>140</v>
      </c>
      <c r="BM183" s="24" t="s">
        <v>1080</v>
      </c>
    </row>
    <row r="184" spans="2:47" s="1" customFormat="1" ht="13.5">
      <c r="B184" s="41"/>
      <c r="D184" s="194" t="s">
        <v>148</v>
      </c>
      <c r="F184" s="195" t="s">
        <v>1079</v>
      </c>
      <c r="I184" s="156"/>
      <c r="L184" s="41"/>
      <c r="M184" s="196"/>
      <c r="N184" s="42"/>
      <c r="O184" s="42"/>
      <c r="P184" s="42"/>
      <c r="Q184" s="42"/>
      <c r="R184" s="42"/>
      <c r="S184" s="42"/>
      <c r="T184" s="70"/>
      <c r="AT184" s="24" t="s">
        <v>148</v>
      </c>
      <c r="AU184" s="24" t="s">
        <v>85</v>
      </c>
    </row>
    <row r="185" spans="2:65" s="1" customFormat="1" ht="16.5" customHeight="1">
      <c r="B185" s="181"/>
      <c r="C185" s="223" t="s">
        <v>326</v>
      </c>
      <c r="D185" s="223" t="s">
        <v>299</v>
      </c>
      <c r="E185" s="224" t="s">
        <v>1081</v>
      </c>
      <c r="F185" s="225" t="s">
        <v>1082</v>
      </c>
      <c r="G185" s="226" t="s">
        <v>291</v>
      </c>
      <c r="H185" s="227">
        <v>4</v>
      </c>
      <c r="I185" s="228"/>
      <c r="J185" s="229">
        <f>ROUND(I185*H185,2)</f>
        <v>0</v>
      </c>
      <c r="K185" s="225" t="s">
        <v>199</v>
      </c>
      <c r="L185" s="230"/>
      <c r="M185" s="231" t="s">
        <v>5</v>
      </c>
      <c r="N185" s="232" t="s">
        <v>48</v>
      </c>
      <c r="O185" s="42"/>
      <c r="P185" s="191">
        <f>O185*H185</f>
        <v>0</v>
      </c>
      <c r="Q185" s="191">
        <v>0.00028</v>
      </c>
      <c r="R185" s="191">
        <f>Q185*H185</f>
        <v>0.00112</v>
      </c>
      <c r="S185" s="191">
        <v>0</v>
      </c>
      <c r="T185" s="192">
        <f>S185*H185</f>
        <v>0</v>
      </c>
      <c r="AR185" s="24" t="s">
        <v>237</v>
      </c>
      <c r="AT185" s="24" t="s">
        <v>299</v>
      </c>
      <c r="AU185" s="24" t="s">
        <v>85</v>
      </c>
      <c r="AY185" s="24" t="s">
        <v>141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24" t="s">
        <v>83</v>
      </c>
      <c r="BK185" s="193">
        <f>ROUND(I185*H185,2)</f>
        <v>0</v>
      </c>
      <c r="BL185" s="24" t="s">
        <v>140</v>
      </c>
      <c r="BM185" s="24" t="s">
        <v>1083</v>
      </c>
    </row>
    <row r="186" spans="2:47" s="1" customFormat="1" ht="13.5">
      <c r="B186" s="41"/>
      <c r="D186" s="194" t="s">
        <v>148</v>
      </c>
      <c r="F186" s="195" t="s">
        <v>1082</v>
      </c>
      <c r="I186" s="156"/>
      <c r="L186" s="41"/>
      <c r="M186" s="196"/>
      <c r="N186" s="42"/>
      <c r="O186" s="42"/>
      <c r="P186" s="42"/>
      <c r="Q186" s="42"/>
      <c r="R186" s="42"/>
      <c r="S186" s="42"/>
      <c r="T186" s="70"/>
      <c r="AT186" s="24" t="s">
        <v>148</v>
      </c>
      <c r="AU186" s="24" t="s">
        <v>85</v>
      </c>
    </row>
    <row r="187" spans="2:65" s="1" customFormat="1" ht="16.5" customHeight="1">
      <c r="B187" s="181"/>
      <c r="C187" s="223" t="s">
        <v>332</v>
      </c>
      <c r="D187" s="223" t="s">
        <v>299</v>
      </c>
      <c r="E187" s="224" t="s">
        <v>1084</v>
      </c>
      <c r="F187" s="225" t="s">
        <v>1085</v>
      </c>
      <c r="G187" s="226" t="s">
        <v>291</v>
      </c>
      <c r="H187" s="227">
        <v>2</v>
      </c>
      <c r="I187" s="228"/>
      <c r="J187" s="229">
        <f>ROUND(I187*H187,2)</f>
        <v>0</v>
      </c>
      <c r="K187" s="225" t="s">
        <v>199</v>
      </c>
      <c r="L187" s="230"/>
      <c r="M187" s="231" t="s">
        <v>5</v>
      </c>
      <c r="N187" s="232" t="s">
        <v>48</v>
      </c>
      <c r="O187" s="42"/>
      <c r="P187" s="191">
        <f>O187*H187</f>
        <v>0</v>
      </c>
      <c r="Q187" s="191">
        <v>0.00237</v>
      </c>
      <c r="R187" s="191">
        <f>Q187*H187</f>
        <v>0.00474</v>
      </c>
      <c r="S187" s="191">
        <v>0</v>
      </c>
      <c r="T187" s="192">
        <f>S187*H187</f>
        <v>0</v>
      </c>
      <c r="AR187" s="24" t="s">
        <v>237</v>
      </c>
      <c r="AT187" s="24" t="s">
        <v>299</v>
      </c>
      <c r="AU187" s="24" t="s">
        <v>85</v>
      </c>
      <c r="AY187" s="24" t="s">
        <v>141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24" t="s">
        <v>83</v>
      </c>
      <c r="BK187" s="193">
        <f>ROUND(I187*H187,2)</f>
        <v>0</v>
      </c>
      <c r="BL187" s="24" t="s">
        <v>140</v>
      </c>
      <c r="BM187" s="24" t="s">
        <v>1086</v>
      </c>
    </row>
    <row r="188" spans="2:47" s="1" customFormat="1" ht="13.5">
      <c r="B188" s="41"/>
      <c r="D188" s="194" t="s">
        <v>148</v>
      </c>
      <c r="F188" s="195" t="s">
        <v>1085</v>
      </c>
      <c r="I188" s="156"/>
      <c r="L188" s="41"/>
      <c r="M188" s="196"/>
      <c r="N188" s="42"/>
      <c r="O188" s="42"/>
      <c r="P188" s="42"/>
      <c r="Q188" s="42"/>
      <c r="R188" s="42"/>
      <c r="S188" s="42"/>
      <c r="T188" s="70"/>
      <c r="AT188" s="24" t="s">
        <v>148</v>
      </c>
      <c r="AU188" s="24" t="s">
        <v>85</v>
      </c>
    </row>
    <row r="189" spans="2:65" s="1" customFormat="1" ht="16.5" customHeight="1">
      <c r="B189" s="181"/>
      <c r="C189" s="223" t="s">
        <v>338</v>
      </c>
      <c r="D189" s="223" t="s">
        <v>299</v>
      </c>
      <c r="E189" s="224" t="s">
        <v>1087</v>
      </c>
      <c r="F189" s="225" t="s">
        <v>1088</v>
      </c>
      <c r="G189" s="226" t="s">
        <v>291</v>
      </c>
      <c r="H189" s="227">
        <v>2</v>
      </c>
      <c r="I189" s="228"/>
      <c r="J189" s="229">
        <f>ROUND(I189*H189,2)</f>
        <v>0</v>
      </c>
      <c r="K189" s="225" t="s">
        <v>199</v>
      </c>
      <c r="L189" s="230"/>
      <c r="M189" s="231" t="s">
        <v>5</v>
      </c>
      <c r="N189" s="232" t="s">
        <v>48</v>
      </c>
      <c r="O189" s="42"/>
      <c r="P189" s="191">
        <f>O189*H189</f>
        <v>0</v>
      </c>
      <c r="Q189" s="191">
        <v>0.00102</v>
      </c>
      <c r="R189" s="191">
        <f>Q189*H189</f>
        <v>0.00204</v>
      </c>
      <c r="S189" s="191">
        <v>0</v>
      </c>
      <c r="T189" s="192">
        <f>S189*H189</f>
        <v>0</v>
      </c>
      <c r="AR189" s="24" t="s">
        <v>237</v>
      </c>
      <c r="AT189" s="24" t="s">
        <v>299</v>
      </c>
      <c r="AU189" s="24" t="s">
        <v>85</v>
      </c>
      <c r="AY189" s="24" t="s">
        <v>141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24" t="s">
        <v>83</v>
      </c>
      <c r="BK189" s="193">
        <f>ROUND(I189*H189,2)</f>
        <v>0</v>
      </c>
      <c r="BL189" s="24" t="s">
        <v>140</v>
      </c>
      <c r="BM189" s="24" t="s">
        <v>1089</v>
      </c>
    </row>
    <row r="190" spans="2:47" s="1" customFormat="1" ht="13.5">
      <c r="B190" s="41"/>
      <c r="D190" s="194" t="s">
        <v>148</v>
      </c>
      <c r="F190" s="195" t="s">
        <v>1088</v>
      </c>
      <c r="I190" s="156"/>
      <c r="L190" s="41"/>
      <c r="M190" s="196"/>
      <c r="N190" s="42"/>
      <c r="O190" s="42"/>
      <c r="P190" s="42"/>
      <c r="Q190" s="42"/>
      <c r="R190" s="42"/>
      <c r="S190" s="42"/>
      <c r="T190" s="70"/>
      <c r="AT190" s="24" t="s">
        <v>148</v>
      </c>
      <c r="AU190" s="24" t="s">
        <v>85</v>
      </c>
    </row>
    <row r="191" spans="2:65" s="1" customFormat="1" ht="25.5" customHeight="1">
      <c r="B191" s="181"/>
      <c r="C191" s="182" t="s">
        <v>343</v>
      </c>
      <c r="D191" s="182" t="s">
        <v>143</v>
      </c>
      <c r="E191" s="183" t="s">
        <v>1090</v>
      </c>
      <c r="F191" s="184" t="s">
        <v>1091</v>
      </c>
      <c r="G191" s="185" t="s">
        <v>291</v>
      </c>
      <c r="H191" s="186">
        <v>2</v>
      </c>
      <c r="I191" s="187"/>
      <c r="J191" s="188">
        <f>ROUND(I191*H191,2)</f>
        <v>0</v>
      </c>
      <c r="K191" s="184" t="s">
        <v>199</v>
      </c>
      <c r="L191" s="41"/>
      <c r="M191" s="189" t="s">
        <v>5</v>
      </c>
      <c r="N191" s="190" t="s">
        <v>48</v>
      </c>
      <c r="O191" s="42"/>
      <c r="P191" s="191">
        <f>O191*H191</f>
        <v>0</v>
      </c>
      <c r="Q191" s="191">
        <v>1E-05</v>
      </c>
      <c r="R191" s="191">
        <f>Q191*H191</f>
        <v>2E-05</v>
      </c>
      <c r="S191" s="191">
        <v>0</v>
      </c>
      <c r="T191" s="192">
        <f>S191*H191</f>
        <v>0</v>
      </c>
      <c r="AR191" s="24" t="s">
        <v>140</v>
      </c>
      <c r="AT191" s="24" t="s">
        <v>143</v>
      </c>
      <c r="AU191" s="24" t="s">
        <v>85</v>
      </c>
      <c r="AY191" s="24" t="s">
        <v>141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24" t="s">
        <v>83</v>
      </c>
      <c r="BK191" s="193">
        <f>ROUND(I191*H191,2)</f>
        <v>0</v>
      </c>
      <c r="BL191" s="24" t="s">
        <v>140</v>
      </c>
      <c r="BM191" s="24" t="s">
        <v>1092</v>
      </c>
    </row>
    <row r="192" spans="2:47" s="1" customFormat="1" ht="27">
      <c r="B192" s="41"/>
      <c r="D192" s="194" t="s">
        <v>148</v>
      </c>
      <c r="F192" s="195" t="s">
        <v>1093</v>
      </c>
      <c r="I192" s="156"/>
      <c r="L192" s="41"/>
      <c r="M192" s="196"/>
      <c r="N192" s="42"/>
      <c r="O192" s="42"/>
      <c r="P192" s="42"/>
      <c r="Q192" s="42"/>
      <c r="R192" s="42"/>
      <c r="S192" s="42"/>
      <c r="T192" s="70"/>
      <c r="AT192" s="24" t="s">
        <v>148</v>
      </c>
      <c r="AU192" s="24" t="s">
        <v>85</v>
      </c>
    </row>
    <row r="193" spans="2:65" s="1" customFormat="1" ht="16.5" customHeight="1">
      <c r="B193" s="181"/>
      <c r="C193" s="223" t="s">
        <v>349</v>
      </c>
      <c r="D193" s="223" t="s">
        <v>299</v>
      </c>
      <c r="E193" s="224" t="s">
        <v>1087</v>
      </c>
      <c r="F193" s="225" t="s">
        <v>1088</v>
      </c>
      <c r="G193" s="226" t="s">
        <v>291</v>
      </c>
      <c r="H193" s="227">
        <v>2</v>
      </c>
      <c r="I193" s="228"/>
      <c r="J193" s="229">
        <f>ROUND(I193*H193,2)</f>
        <v>0</v>
      </c>
      <c r="K193" s="225" t="s">
        <v>199</v>
      </c>
      <c r="L193" s="230"/>
      <c r="M193" s="231" t="s">
        <v>5</v>
      </c>
      <c r="N193" s="232" t="s">
        <v>48</v>
      </c>
      <c r="O193" s="42"/>
      <c r="P193" s="191">
        <f>O193*H193</f>
        <v>0</v>
      </c>
      <c r="Q193" s="191">
        <v>0.00102</v>
      </c>
      <c r="R193" s="191">
        <f>Q193*H193</f>
        <v>0.00204</v>
      </c>
      <c r="S193" s="191">
        <v>0</v>
      </c>
      <c r="T193" s="192">
        <f>S193*H193</f>
        <v>0</v>
      </c>
      <c r="AR193" s="24" t="s">
        <v>237</v>
      </c>
      <c r="AT193" s="24" t="s">
        <v>299</v>
      </c>
      <c r="AU193" s="24" t="s">
        <v>85</v>
      </c>
      <c r="AY193" s="24" t="s">
        <v>141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24" t="s">
        <v>83</v>
      </c>
      <c r="BK193" s="193">
        <f>ROUND(I193*H193,2)</f>
        <v>0</v>
      </c>
      <c r="BL193" s="24" t="s">
        <v>140</v>
      </c>
      <c r="BM193" s="24" t="s">
        <v>1094</v>
      </c>
    </row>
    <row r="194" spans="2:47" s="1" customFormat="1" ht="13.5">
      <c r="B194" s="41"/>
      <c r="D194" s="194" t="s">
        <v>148</v>
      </c>
      <c r="F194" s="195" t="s">
        <v>1088</v>
      </c>
      <c r="I194" s="156"/>
      <c r="L194" s="41"/>
      <c r="M194" s="196"/>
      <c r="N194" s="42"/>
      <c r="O194" s="42"/>
      <c r="P194" s="42"/>
      <c r="Q194" s="42"/>
      <c r="R194" s="42"/>
      <c r="S194" s="42"/>
      <c r="T194" s="70"/>
      <c r="AT194" s="24" t="s">
        <v>148</v>
      </c>
      <c r="AU194" s="24" t="s">
        <v>85</v>
      </c>
    </row>
    <row r="195" spans="2:65" s="1" customFormat="1" ht="25.5" customHeight="1">
      <c r="B195" s="181"/>
      <c r="C195" s="182" t="s">
        <v>357</v>
      </c>
      <c r="D195" s="182" t="s">
        <v>143</v>
      </c>
      <c r="E195" s="183" t="s">
        <v>1095</v>
      </c>
      <c r="F195" s="184" t="s">
        <v>1096</v>
      </c>
      <c r="G195" s="185" t="s">
        <v>291</v>
      </c>
      <c r="H195" s="186">
        <v>1</v>
      </c>
      <c r="I195" s="187"/>
      <c r="J195" s="188">
        <f>ROUND(I195*H195,2)</f>
        <v>0</v>
      </c>
      <c r="K195" s="184" t="s">
        <v>199</v>
      </c>
      <c r="L195" s="41"/>
      <c r="M195" s="189" t="s">
        <v>5</v>
      </c>
      <c r="N195" s="190" t="s">
        <v>48</v>
      </c>
      <c r="O195" s="42"/>
      <c r="P195" s="191">
        <f>O195*H195</f>
        <v>0</v>
      </c>
      <c r="Q195" s="191">
        <v>2.11676</v>
      </c>
      <c r="R195" s="191">
        <f>Q195*H195</f>
        <v>2.11676</v>
      </c>
      <c r="S195" s="191">
        <v>0</v>
      </c>
      <c r="T195" s="192">
        <f>S195*H195</f>
        <v>0</v>
      </c>
      <c r="AR195" s="24" t="s">
        <v>140</v>
      </c>
      <c r="AT195" s="24" t="s">
        <v>143</v>
      </c>
      <c r="AU195" s="24" t="s">
        <v>85</v>
      </c>
      <c r="AY195" s="24" t="s">
        <v>141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24" t="s">
        <v>83</v>
      </c>
      <c r="BK195" s="193">
        <f>ROUND(I195*H195,2)</f>
        <v>0</v>
      </c>
      <c r="BL195" s="24" t="s">
        <v>140</v>
      </c>
      <c r="BM195" s="24" t="s">
        <v>1097</v>
      </c>
    </row>
    <row r="196" spans="2:47" s="1" customFormat="1" ht="27">
      <c r="B196" s="41"/>
      <c r="D196" s="194" t="s">
        <v>148</v>
      </c>
      <c r="F196" s="195" t="s">
        <v>1098</v>
      </c>
      <c r="I196" s="156"/>
      <c r="L196" s="41"/>
      <c r="M196" s="196"/>
      <c r="N196" s="42"/>
      <c r="O196" s="42"/>
      <c r="P196" s="42"/>
      <c r="Q196" s="42"/>
      <c r="R196" s="42"/>
      <c r="S196" s="42"/>
      <c r="T196" s="70"/>
      <c r="AT196" s="24" t="s">
        <v>148</v>
      </c>
      <c r="AU196" s="24" t="s">
        <v>85</v>
      </c>
    </row>
    <row r="197" spans="2:65" s="1" customFormat="1" ht="16.5" customHeight="1">
      <c r="B197" s="181"/>
      <c r="C197" s="223" t="s">
        <v>362</v>
      </c>
      <c r="D197" s="223" t="s">
        <v>299</v>
      </c>
      <c r="E197" s="224" t="s">
        <v>1099</v>
      </c>
      <c r="F197" s="225" t="s">
        <v>1100</v>
      </c>
      <c r="G197" s="226" t="s">
        <v>291</v>
      </c>
      <c r="H197" s="227">
        <v>1</v>
      </c>
      <c r="I197" s="228"/>
      <c r="J197" s="229">
        <f>ROUND(I197*H197,2)</f>
        <v>0</v>
      </c>
      <c r="K197" s="225" t="s">
        <v>199</v>
      </c>
      <c r="L197" s="230"/>
      <c r="M197" s="231" t="s">
        <v>5</v>
      </c>
      <c r="N197" s="232" t="s">
        <v>48</v>
      </c>
      <c r="O197" s="42"/>
      <c r="P197" s="191">
        <f>O197*H197</f>
        <v>0</v>
      </c>
      <c r="Q197" s="191">
        <v>1.614</v>
      </c>
      <c r="R197" s="191">
        <f>Q197*H197</f>
        <v>1.614</v>
      </c>
      <c r="S197" s="191">
        <v>0</v>
      </c>
      <c r="T197" s="192">
        <f>S197*H197</f>
        <v>0</v>
      </c>
      <c r="AR197" s="24" t="s">
        <v>237</v>
      </c>
      <c r="AT197" s="24" t="s">
        <v>299</v>
      </c>
      <c r="AU197" s="24" t="s">
        <v>85</v>
      </c>
      <c r="AY197" s="24" t="s">
        <v>141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24" t="s">
        <v>83</v>
      </c>
      <c r="BK197" s="193">
        <f>ROUND(I197*H197,2)</f>
        <v>0</v>
      </c>
      <c r="BL197" s="24" t="s">
        <v>140</v>
      </c>
      <c r="BM197" s="24" t="s">
        <v>1101</v>
      </c>
    </row>
    <row r="198" spans="2:65" s="1" customFormat="1" ht="16.5" customHeight="1">
      <c r="B198" s="181"/>
      <c r="C198" s="223" t="s">
        <v>367</v>
      </c>
      <c r="D198" s="223" t="s">
        <v>299</v>
      </c>
      <c r="E198" s="224" t="s">
        <v>1102</v>
      </c>
      <c r="F198" s="225" t="s">
        <v>1103</v>
      </c>
      <c r="G198" s="226" t="s">
        <v>291</v>
      </c>
      <c r="H198" s="227">
        <v>2</v>
      </c>
      <c r="I198" s="228"/>
      <c r="J198" s="229">
        <f>ROUND(I198*H198,2)</f>
        <v>0</v>
      </c>
      <c r="K198" s="225" t="s">
        <v>199</v>
      </c>
      <c r="L198" s="230"/>
      <c r="M198" s="231" t="s">
        <v>5</v>
      </c>
      <c r="N198" s="232" t="s">
        <v>48</v>
      </c>
      <c r="O198" s="42"/>
      <c r="P198" s="191">
        <f>O198*H198</f>
        <v>0</v>
      </c>
      <c r="Q198" s="191">
        <v>0.254</v>
      </c>
      <c r="R198" s="191">
        <f>Q198*H198</f>
        <v>0.508</v>
      </c>
      <c r="S198" s="191">
        <v>0</v>
      </c>
      <c r="T198" s="192">
        <f>S198*H198</f>
        <v>0</v>
      </c>
      <c r="AR198" s="24" t="s">
        <v>237</v>
      </c>
      <c r="AT198" s="24" t="s">
        <v>299</v>
      </c>
      <c r="AU198" s="24" t="s">
        <v>85</v>
      </c>
      <c r="AY198" s="24" t="s">
        <v>141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24" t="s">
        <v>83</v>
      </c>
      <c r="BK198" s="193">
        <f>ROUND(I198*H198,2)</f>
        <v>0</v>
      </c>
      <c r="BL198" s="24" t="s">
        <v>140</v>
      </c>
      <c r="BM198" s="24" t="s">
        <v>1104</v>
      </c>
    </row>
    <row r="199" spans="2:65" s="1" customFormat="1" ht="16.5" customHeight="1">
      <c r="B199" s="181"/>
      <c r="C199" s="223" t="s">
        <v>374</v>
      </c>
      <c r="D199" s="223" t="s">
        <v>299</v>
      </c>
      <c r="E199" s="224" t="s">
        <v>1105</v>
      </c>
      <c r="F199" s="225" t="s">
        <v>1106</v>
      </c>
      <c r="G199" s="226" t="s">
        <v>291</v>
      </c>
      <c r="H199" s="227">
        <v>1</v>
      </c>
      <c r="I199" s="228"/>
      <c r="J199" s="229">
        <f>ROUND(I199*H199,2)</f>
        <v>0</v>
      </c>
      <c r="K199" s="225" t="s">
        <v>199</v>
      </c>
      <c r="L199" s="230"/>
      <c r="M199" s="231" t="s">
        <v>5</v>
      </c>
      <c r="N199" s="232" t="s">
        <v>48</v>
      </c>
      <c r="O199" s="42"/>
      <c r="P199" s="191">
        <f>O199*H199</f>
        <v>0</v>
      </c>
      <c r="Q199" s="191">
        <v>0.548</v>
      </c>
      <c r="R199" s="191">
        <f>Q199*H199</f>
        <v>0.548</v>
      </c>
      <c r="S199" s="191">
        <v>0</v>
      </c>
      <c r="T199" s="192">
        <f>S199*H199</f>
        <v>0</v>
      </c>
      <c r="AR199" s="24" t="s">
        <v>237</v>
      </c>
      <c r="AT199" s="24" t="s">
        <v>299</v>
      </c>
      <c r="AU199" s="24" t="s">
        <v>85</v>
      </c>
      <c r="AY199" s="24" t="s">
        <v>141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24" t="s">
        <v>83</v>
      </c>
      <c r="BK199" s="193">
        <f>ROUND(I199*H199,2)</f>
        <v>0</v>
      </c>
      <c r="BL199" s="24" t="s">
        <v>140</v>
      </c>
      <c r="BM199" s="24" t="s">
        <v>1107</v>
      </c>
    </row>
    <row r="200" spans="2:65" s="1" customFormat="1" ht="16.5" customHeight="1">
      <c r="B200" s="181"/>
      <c r="C200" s="223" t="s">
        <v>381</v>
      </c>
      <c r="D200" s="223" t="s">
        <v>299</v>
      </c>
      <c r="E200" s="224" t="s">
        <v>1108</v>
      </c>
      <c r="F200" s="225" t="s">
        <v>1109</v>
      </c>
      <c r="G200" s="226" t="s">
        <v>291</v>
      </c>
      <c r="H200" s="227">
        <v>1</v>
      </c>
      <c r="I200" s="228"/>
      <c r="J200" s="229">
        <f>ROUND(I200*H200,2)</f>
        <v>0</v>
      </c>
      <c r="K200" s="225" t="s">
        <v>199</v>
      </c>
      <c r="L200" s="230"/>
      <c r="M200" s="231" t="s">
        <v>5</v>
      </c>
      <c r="N200" s="232" t="s">
        <v>48</v>
      </c>
      <c r="O200" s="42"/>
      <c r="P200" s="191">
        <f>O200*H200</f>
        <v>0</v>
      </c>
      <c r="Q200" s="191">
        <v>0.051</v>
      </c>
      <c r="R200" s="191">
        <f>Q200*H200</f>
        <v>0.051</v>
      </c>
      <c r="S200" s="191">
        <v>0</v>
      </c>
      <c r="T200" s="192">
        <f>S200*H200</f>
        <v>0</v>
      </c>
      <c r="AR200" s="24" t="s">
        <v>237</v>
      </c>
      <c r="AT200" s="24" t="s">
        <v>299</v>
      </c>
      <c r="AU200" s="24" t="s">
        <v>85</v>
      </c>
      <c r="AY200" s="24" t="s">
        <v>141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24" t="s">
        <v>83</v>
      </c>
      <c r="BK200" s="193">
        <f>ROUND(I200*H200,2)</f>
        <v>0</v>
      </c>
      <c r="BL200" s="24" t="s">
        <v>140</v>
      </c>
      <c r="BM200" s="24" t="s">
        <v>1110</v>
      </c>
    </row>
    <row r="201" spans="2:65" s="1" customFormat="1" ht="25.5" customHeight="1">
      <c r="B201" s="181"/>
      <c r="C201" s="182" t="s">
        <v>390</v>
      </c>
      <c r="D201" s="182" t="s">
        <v>143</v>
      </c>
      <c r="E201" s="183" t="s">
        <v>1111</v>
      </c>
      <c r="F201" s="184" t="s">
        <v>1112</v>
      </c>
      <c r="G201" s="185" t="s">
        <v>291</v>
      </c>
      <c r="H201" s="186">
        <v>1</v>
      </c>
      <c r="I201" s="187"/>
      <c r="J201" s="188">
        <f>ROUND(I201*H201,2)</f>
        <v>0</v>
      </c>
      <c r="K201" s="184" t="s">
        <v>199</v>
      </c>
      <c r="L201" s="41"/>
      <c r="M201" s="189" t="s">
        <v>5</v>
      </c>
      <c r="N201" s="190" t="s">
        <v>48</v>
      </c>
      <c r="O201" s="42"/>
      <c r="P201" s="191">
        <f>O201*H201</f>
        <v>0</v>
      </c>
      <c r="Q201" s="191">
        <v>0.21734</v>
      </c>
      <c r="R201" s="191">
        <f>Q201*H201</f>
        <v>0.21734</v>
      </c>
      <c r="S201" s="191">
        <v>0</v>
      </c>
      <c r="T201" s="192">
        <f>S201*H201</f>
        <v>0</v>
      </c>
      <c r="AR201" s="24" t="s">
        <v>140</v>
      </c>
      <c r="AT201" s="24" t="s">
        <v>143</v>
      </c>
      <c r="AU201" s="24" t="s">
        <v>85</v>
      </c>
      <c r="AY201" s="24" t="s">
        <v>141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24" t="s">
        <v>83</v>
      </c>
      <c r="BK201" s="193">
        <f>ROUND(I201*H201,2)</f>
        <v>0</v>
      </c>
      <c r="BL201" s="24" t="s">
        <v>140</v>
      </c>
      <c r="BM201" s="24" t="s">
        <v>1113</v>
      </c>
    </row>
    <row r="202" spans="2:47" s="1" customFormat="1" ht="13.5">
      <c r="B202" s="41"/>
      <c r="D202" s="194" t="s">
        <v>148</v>
      </c>
      <c r="F202" s="195" t="s">
        <v>1112</v>
      </c>
      <c r="I202" s="156"/>
      <c r="L202" s="41"/>
      <c r="M202" s="196"/>
      <c r="N202" s="42"/>
      <c r="O202" s="42"/>
      <c r="P202" s="42"/>
      <c r="Q202" s="42"/>
      <c r="R202" s="42"/>
      <c r="S202" s="42"/>
      <c r="T202" s="70"/>
      <c r="AT202" s="24" t="s">
        <v>148</v>
      </c>
      <c r="AU202" s="24" t="s">
        <v>85</v>
      </c>
    </row>
    <row r="203" spans="2:65" s="1" customFormat="1" ht="16.5" customHeight="1">
      <c r="B203" s="181"/>
      <c r="C203" s="223" t="s">
        <v>399</v>
      </c>
      <c r="D203" s="223" t="s">
        <v>299</v>
      </c>
      <c r="E203" s="224" t="s">
        <v>1114</v>
      </c>
      <c r="F203" s="225" t="s">
        <v>1115</v>
      </c>
      <c r="G203" s="226" t="s">
        <v>291</v>
      </c>
      <c r="H203" s="227">
        <v>1</v>
      </c>
      <c r="I203" s="228"/>
      <c r="J203" s="229">
        <f>ROUND(I203*H203,2)</f>
        <v>0</v>
      </c>
      <c r="K203" s="225" t="s">
        <v>199</v>
      </c>
      <c r="L203" s="230"/>
      <c r="M203" s="231" t="s">
        <v>5</v>
      </c>
      <c r="N203" s="232" t="s">
        <v>48</v>
      </c>
      <c r="O203" s="42"/>
      <c r="P203" s="191">
        <f>O203*H203</f>
        <v>0</v>
      </c>
      <c r="Q203" s="191">
        <v>0.0546</v>
      </c>
      <c r="R203" s="191">
        <f>Q203*H203</f>
        <v>0.0546</v>
      </c>
      <c r="S203" s="191">
        <v>0</v>
      </c>
      <c r="T203" s="192">
        <f>S203*H203</f>
        <v>0</v>
      </c>
      <c r="AR203" s="24" t="s">
        <v>237</v>
      </c>
      <c r="AT203" s="24" t="s">
        <v>299</v>
      </c>
      <c r="AU203" s="24" t="s">
        <v>85</v>
      </c>
      <c r="AY203" s="24" t="s">
        <v>141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24" t="s">
        <v>83</v>
      </c>
      <c r="BK203" s="193">
        <f>ROUND(I203*H203,2)</f>
        <v>0</v>
      </c>
      <c r="BL203" s="24" t="s">
        <v>140</v>
      </c>
      <c r="BM203" s="24" t="s">
        <v>1116</v>
      </c>
    </row>
    <row r="204" spans="2:47" s="1" customFormat="1" ht="13.5">
      <c r="B204" s="41"/>
      <c r="D204" s="194" t="s">
        <v>148</v>
      </c>
      <c r="F204" s="195" t="s">
        <v>1115</v>
      </c>
      <c r="I204" s="156"/>
      <c r="L204" s="41"/>
      <c r="M204" s="196"/>
      <c r="N204" s="42"/>
      <c r="O204" s="42"/>
      <c r="P204" s="42"/>
      <c r="Q204" s="42"/>
      <c r="R204" s="42"/>
      <c r="S204" s="42"/>
      <c r="T204" s="70"/>
      <c r="AT204" s="24" t="s">
        <v>148</v>
      </c>
      <c r="AU204" s="24" t="s">
        <v>85</v>
      </c>
    </row>
    <row r="205" spans="2:63" s="11" customFormat="1" ht="29.85" customHeight="1">
      <c r="B205" s="168"/>
      <c r="D205" s="169" t="s">
        <v>76</v>
      </c>
      <c r="E205" s="179" t="s">
        <v>243</v>
      </c>
      <c r="F205" s="179" t="s">
        <v>303</v>
      </c>
      <c r="I205" s="171"/>
      <c r="J205" s="180">
        <f>BK205</f>
        <v>0</v>
      </c>
      <c r="L205" s="168"/>
      <c r="M205" s="173"/>
      <c r="N205" s="174"/>
      <c r="O205" s="174"/>
      <c r="P205" s="175">
        <f>SUM(P206:P220)</f>
        <v>0</v>
      </c>
      <c r="Q205" s="174"/>
      <c r="R205" s="175">
        <f>SUM(R206:R220)</f>
        <v>2.6005126</v>
      </c>
      <c r="S205" s="174"/>
      <c r="T205" s="176">
        <f>SUM(T206:T220)</f>
        <v>0</v>
      </c>
      <c r="AR205" s="169" t="s">
        <v>83</v>
      </c>
      <c r="AT205" s="177" t="s">
        <v>76</v>
      </c>
      <c r="AU205" s="177" t="s">
        <v>83</v>
      </c>
      <c r="AY205" s="169" t="s">
        <v>141</v>
      </c>
      <c r="BK205" s="178">
        <f>SUM(BK206:BK220)</f>
        <v>0</v>
      </c>
    </row>
    <row r="206" spans="2:65" s="1" customFormat="1" ht="25.5" customHeight="1">
      <c r="B206" s="181"/>
      <c r="C206" s="182" t="s">
        <v>404</v>
      </c>
      <c r="D206" s="182" t="s">
        <v>143</v>
      </c>
      <c r="E206" s="183" t="s">
        <v>1117</v>
      </c>
      <c r="F206" s="184" t="s">
        <v>1118</v>
      </c>
      <c r="G206" s="185" t="s">
        <v>266</v>
      </c>
      <c r="H206" s="186">
        <v>3</v>
      </c>
      <c r="I206" s="187"/>
      <c r="J206" s="188">
        <f>ROUND(I206*H206,2)</f>
        <v>0</v>
      </c>
      <c r="K206" s="184" t="s">
        <v>199</v>
      </c>
      <c r="L206" s="41"/>
      <c r="M206" s="189" t="s">
        <v>5</v>
      </c>
      <c r="N206" s="190" t="s">
        <v>48</v>
      </c>
      <c r="O206" s="42"/>
      <c r="P206" s="191">
        <f>O206*H206</f>
        <v>0</v>
      </c>
      <c r="Q206" s="191">
        <v>0.1295</v>
      </c>
      <c r="R206" s="191">
        <f>Q206*H206</f>
        <v>0.3885</v>
      </c>
      <c r="S206" s="191">
        <v>0</v>
      </c>
      <c r="T206" s="192">
        <f>S206*H206</f>
        <v>0</v>
      </c>
      <c r="AR206" s="24" t="s">
        <v>140</v>
      </c>
      <c r="AT206" s="24" t="s">
        <v>143</v>
      </c>
      <c r="AU206" s="24" t="s">
        <v>85</v>
      </c>
      <c r="AY206" s="24" t="s">
        <v>141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24" t="s">
        <v>83</v>
      </c>
      <c r="BK206" s="193">
        <f>ROUND(I206*H206,2)</f>
        <v>0</v>
      </c>
      <c r="BL206" s="24" t="s">
        <v>140</v>
      </c>
      <c r="BM206" s="24" t="s">
        <v>1119</v>
      </c>
    </row>
    <row r="207" spans="2:47" s="1" customFormat="1" ht="27">
      <c r="B207" s="41"/>
      <c r="D207" s="194" t="s">
        <v>148</v>
      </c>
      <c r="F207" s="195" t="s">
        <v>1120</v>
      </c>
      <c r="I207" s="156"/>
      <c r="L207" s="41"/>
      <c r="M207" s="196"/>
      <c r="N207" s="42"/>
      <c r="O207" s="42"/>
      <c r="P207" s="42"/>
      <c r="Q207" s="42"/>
      <c r="R207" s="42"/>
      <c r="S207" s="42"/>
      <c r="T207" s="70"/>
      <c r="AT207" s="24" t="s">
        <v>148</v>
      </c>
      <c r="AU207" s="24" t="s">
        <v>85</v>
      </c>
    </row>
    <row r="208" spans="2:65" s="1" customFormat="1" ht="16.5" customHeight="1">
      <c r="B208" s="181"/>
      <c r="C208" s="223" t="s">
        <v>409</v>
      </c>
      <c r="D208" s="223" t="s">
        <v>299</v>
      </c>
      <c r="E208" s="224" t="s">
        <v>1121</v>
      </c>
      <c r="F208" s="225" t="s">
        <v>1122</v>
      </c>
      <c r="G208" s="226" t="s">
        <v>266</v>
      </c>
      <c r="H208" s="227">
        <v>6</v>
      </c>
      <c r="I208" s="228"/>
      <c r="J208" s="229">
        <f>ROUND(I208*H208,2)</f>
        <v>0</v>
      </c>
      <c r="K208" s="225" t="s">
        <v>199</v>
      </c>
      <c r="L208" s="230"/>
      <c r="M208" s="231" t="s">
        <v>5</v>
      </c>
      <c r="N208" s="232" t="s">
        <v>48</v>
      </c>
      <c r="O208" s="42"/>
      <c r="P208" s="191">
        <f>O208*H208</f>
        <v>0</v>
      </c>
      <c r="Q208" s="191">
        <v>0.022</v>
      </c>
      <c r="R208" s="191">
        <f>Q208*H208</f>
        <v>0.132</v>
      </c>
      <c r="S208" s="191">
        <v>0</v>
      </c>
      <c r="T208" s="192">
        <f>S208*H208</f>
        <v>0</v>
      </c>
      <c r="AR208" s="24" t="s">
        <v>237</v>
      </c>
      <c r="AT208" s="24" t="s">
        <v>299</v>
      </c>
      <c r="AU208" s="24" t="s">
        <v>85</v>
      </c>
      <c r="AY208" s="24" t="s">
        <v>141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24" t="s">
        <v>83</v>
      </c>
      <c r="BK208" s="193">
        <f>ROUND(I208*H208,2)</f>
        <v>0</v>
      </c>
      <c r="BL208" s="24" t="s">
        <v>140</v>
      </c>
      <c r="BM208" s="24" t="s">
        <v>1123</v>
      </c>
    </row>
    <row r="209" spans="2:47" s="1" customFormat="1" ht="13.5">
      <c r="B209" s="41"/>
      <c r="D209" s="194" t="s">
        <v>148</v>
      </c>
      <c r="F209" s="195" t="s">
        <v>1122</v>
      </c>
      <c r="I209" s="156"/>
      <c r="L209" s="41"/>
      <c r="M209" s="196"/>
      <c r="N209" s="42"/>
      <c r="O209" s="42"/>
      <c r="P209" s="42"/>
      <c r="Q209" s="42"/>
      <c r="R209" s="42"/>
      <c r="S209" s="42"/>
      <c r="T209" s="70"/>
      <c r="AT209" s="24" t="s">
        <v>148</v>
      </c>
      <c r="AU209" s="24" t="s">
        <v>85</v>
      </c>
    </row>
    <row r="210" spans="2:65" s="1" customFormat="1" ht="25.5" customHeight="1">
      <c r="B210" s="181"/>
      <c r="C210" s="182" t="s">
        <v>414</v>
      </c>
      <c r="D210" s="182" t="s">
        <v>143</v>
      </c>
      <c r="E210" s="183" t="s">
        <v>1124</v>
      </c>
      <c r="F210" s="184" t="s">
        <v>1125</v>
      </c>
      <c r="G210" s="185" t="s">
        <v>198</v>
      </c>
      <c r="H210" s="186">
        <v>0.39</v>
      </c>
      <c r="I210" s="187"/>
      <c r="J210" s="188">
        <f>ROUND(I210*H210,2)</f>
        <v>0</v>
      </c>
      <c r="K210" s="184" t="s">
        <v>199</v>
      </c>
      <c r="L210" s="41"/>
      <c r="M210" s="189" t="s">
        <v>5</v>
      </c>
      <c r="N210" s="190" t="s">
        <v>48</v>
      </c>
      <c r="O210" s="42"/>
      <c r="P210" s="191">
        <f>O210*H210</f>
        <v>0</v>
      </c>
      <c r="Q210" s="191">
        <v>2.25634</v>
      </c>
      <c r="R210" s="191">
        <f>Q210*H210</f>
        <v>0.8799726</v>
      </c>
      <c r="S210" s="191">
        <v>0</v>
      </c>
      <c r="T210" s="192">
        <f>S210*H210</f>
        <v>0</v>
      </c>
      <c r="AR210" s="24" t="s">
        <v>140</v>
      </c>
      <c r="AT210" s="24" t="s">
        <v>143</v>
      </c>
      <c r="AU210" s="24" t="s">
        <v>85</v>
      </c>
      <c r="AY210" s="24" t="s">
        <v>141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24" t="s">
        <v>83</v>
      </c>
      <c r="BK210" s="193">
        <f>ROUND(I210*H210,2)</f>
        <v>0</v>
      </c>
      <c r="BL210" s="24" t="s">
        <v>140</v>
      </c>
      <c r="BM210" s="24" t="s">
        <v>1126</v>
      </c>
    </row>
    <row r="211" spans="2:47" s="1" customFormat="1" ht="13.5">
      <c r="B211" s="41"/>
      <c r="D211" s="194" t="s">
        <v>148</v>
      </c>
      <c r="F211" s="195" t="s">
        <v>1127</v>
      </c>
      <c r="I211" s="156"/>
      <c r="L211" s="41"/>
      <c r="M211" s="196"/>
      <c r="N211" s="42"/>
      <c r="O211" s="42"/>
      <c r="P211" s="42"/>
      <c r="Q211" s="42"/>
      <c r="R211" s="42"/>
      <c r="S211" s="42"/>
      <c r="T211" s="70"/>
      <c r="AT211" s="24" t="s">
        <v>148</v>
      </c>
      <c r="AU211" s="24" t="s">
        <v>85</v>
      </c>
    </row>
    <row r="212" spans="2:51" s="14" customFormat="1" ht="13.5">
      <c r="B212" s="216"/>
      <c r="D212" s="194" t="s">
        <v>202</v>
      </c>
      <c r="E212" s="217" t="s">
        <v>5</v>
      </c>
      <c r="F212" s="218" t="s">
        <v>1128</v>
      </c>
      <c r="H212" s="217" t="s">
        <v>5</v>
      </c>
      <c r="I212" s="219"/>
      <c r="L212" s="216"/>
      <c r="M212" s="220"/>
      <c r="N212" s="221"/>
      <c r="O212" s="221"/>
      <c r="P212" s="221"/>
      <c r="Q212" s="221"/>
      <c r="R212" s="221"/>
      <c r="S212" s="221"/>
      <c r="T212" s="222"/>
      <c r="AT212" s="217" t="s">
        <v>202</v>
      </c>
      <c r="AU212" s="217" t="s">
        <v>85</v>
      </c>
      <c r="AV212" s="14" t="s">
        <v>83</v>
      </c>
      <c r="AW212" s="14" t="s">
        <v>40</v>
      </c>
      <c r="AX212" s="14" t="s">
        <v>77</v>
      </c>
      <c r="AY212" s="217" t="s">
        <v>141</v>
      </c>
    </row>
    <row r="213" spans="2:51" s="12" customFormat="1" ht="13.5">
      <c r="B213" s="200"/>
      <c r="D213" s="194" t="s">
        <v>202</v>
      </c>
      <c r="E213" s="201" t="s">
        <v>5</v>
      </c>
      <c r="F213" s="202" t="s">
        <v>1129</v>
      </c>
      <c r="H213" s="203">
        <v>0.27</v>
      </c>
      <c r="I213" s="204"/>
      <c r="L213" s="200"/>
      <c r="M213" s="205"/>
      <c r="N213" s="206"/>
      <c r="O213" s="206"/>
      <c r="P213" s="206"/>
      <c r="Q213" s="206"/>
      <c r="R213" s="206"/>
      <c r="S213" s="206"/>
      <c r="T213" s="207"/>
      <c r="AT213" s="201" t="s">
        <v>202</v>
      </c>
      <c r="AU213" s="201" t="s">
        <v>85</v>
      </c>
      <c r="AV213" s="12" t="s">
        <v>85</v>
      </c>
      <c r="AW213" s="12" t="s">
        <v>40</v>
      </c>
      <c r="AX213" s="12" t="s">
        <v>77</v>
      </c>
      <c r="AY213" s="201" t="s">
        <v>141</v>
      </c>
    </row>
    <row r="214" spans="2:51" s="14" customFormat="1" ht="13.5">
      <c r="B214" s="216"/>
      <c r="D214" s="194" t="s">
        <v>202</v>
      </c>
      <c r="E214" s="217" t="s">
        <v>5</v>
      </c>
      <c r="F214" s="218" t="s">
        <v>1130</v>
      </c>
      <c r="H214" s="217" t="s">
        <v>5</v>
      </c>
      <c r="I214" s="219"/>
      <c r="L214" s="216"/>
      <c r="M214" s="220"/>
      <c r="N214" s="221"/>
      <c r="O214" s="221"/>
      <c r="P214" s="221"/>
      <c r="Q214" s="221"/>
      <c r="R214" s="221"/>
      <c r="S214" s="221"/>
      <c r="T214" s="222"/>
      <c r="AT214" s="217" t="s">
        <v>202</v>
      </c>
      <c r="AU214" s="217" t="s">
        <v>85</v>
      </c>
      <c r="AV214" s="14" t="s">
        <v>83</v>
      </c>
      <c r="AW214" s="14" t="s">
        <v>40</v>
      </c>
      <c r="AX214" s="14" t="s">
        <v>77</v>
      </c>
      <c r="AY214" s="217" t="s">
        <v>141</v>
      </c>
    </row>
    <row r="215" spans="2:51" s="12" customFormat="1" ht="13.5">
      <c r="B215" s="200"/>
      <c r="D215" s="194" t="s">
        <v>202</v>
      </c>
      <c r="E215" s="201" t="s">
        <v>5</v>
      </c>
      <c r="F215" s="202" t="s">
        <v>1131</v>
      </c>
      <c r="H215" s="203">
        <v>0.12</v>
      </c>
      <c r="I215" s="204"/>
      <c r="L215" s="200"/>
      <c r="M215" s="205"/>
      <c r="N215" s="206"/>
      <c r="O215" s="206"/>
      <c r="P215" s="206"/>
      <c r="Q215" s="206"/>
      <c r="R215" s="206"/>
      <c r="S215" s="206"/>
      <c r="T215" s="207"/>
      <c r="AT215" s="201" t="s">
        <v>202</v>
      </c>
      <c r="AU215" s="201" t="s">
        <v>85</v>
      </c>
      <c r="AV215" s="12" t="s">
        <v>85</v>
      </c>
      <c r="AW215" s="12" t="s">
        <v>40</v>
      </c>
      <c r="AX215" s="12" t="s">
        <v>77</v>
      </c>
      <c r="AY215" s="201" t="s">
        <v>141</v>
      </c>
    </row>
    <row r="216" spans="2:51" s="13" customFormat="1" ht="13.5">
      <c r="B216" s="208"/>
      <c r="D216" s="194" t="s">
        <v>202</v>
      </c>
      <c r="E216" s="209" t="s">
        <v>5</v>
      </c>
      <c r="F216" s="210" t="s">
        <v>204</v>
      </c>
      <c r="H216" s="211">
        <v>0.39</v>
      </c>
      <c r="I216" s="212"/>
      <c r="L216" s="208"/>
      <c r="M216" s="213"/>
      <c r="N216" s="214"/>
      <c r="O216" s="214"/>
      <c r="P216" s="214"/>
      <c r="Q216" s="214"/>
      <c r="R216" s="214"/>
      <c r="S216" s="214"/>
      <c r="T216" s="215"/>
      <c r="AT216" s="209" t="s">
        <v>202</v>
      </c>
      <c r="AU216" s="209" t="s">
        <v>85</v>
      </c>
      <c r="AV216" s="13" t="s">
        <v>140</v>
      </c>
      <c r="AW216" s="13" t="s">
        <v>40</v>
      </c>
      <c r="AX216" s="13" t="s">
        <v>83</v>
      </c>
      <c r="AY216" s="209" t="s">
        <v>141</v>
      </c>
    </row>
    <row r="217" spans="2:65" s="1" customFormat="1" ht="16.5" customHeight="1">
      <c r="B217" s="181"/>
      <c r="C217" s="182" t="s">
        <v>420</v>
      </c>
      <c r="D217" s="182" t="s">
        <v>143</v>
      </c>
      <c r="E217" s="183" t="s">
        <v>1132</v>
      </c>
      <c r="F217" s="184" t="s">
        <v>1133</v>
      </c>
      <c r="G217" s="185" t="s">
        <v>266</v>
      </c>
      <c r="H217" s="186">
        <v>4</v>
      </c>
      <c r="I217" s="187"/>
      <c r="J217" s="188">
        <f>ROUND(I217*H217,2)</f>
        <v>0</v>
      </c>
      <c r="K217" s="184" t="s">
        <v>199</v>
      </c>
      <c r="L217" s="41"/>
      <c r="M217" s="189" t="s">
        <v>5</v>
      </c>
      <c r="N217" s="190" t="s">
        <v>48</v>
      </c>
      <c r="O217" s="42"/>
      <c r="P217" s="191">
        <f>O217*H217</f>
        <v>0</v>
      </c>
      <c r="Q217" s="191">
        <v>0.29221</v>
      </c>
      <c r="R217" s="191">
        <f>Q217*H217</f>
        <v>1.16884</v>
      </c>
      <c r="S217" s="191">
        <v>0</v>
      </c>
      <c r="T217" s="192">
        <f>S217*H217</f>
        <v>0</v>
      </c>
      <c r="AR217" s="24" t="s">
        <v>140</v>
      </c>
      <c r="AT217" s="24" t="s">
        <v>143</v>
      </c>
      <c r="AU217" s="24" t="s">
        <v>85</v>
      </c>
      <c r="AY217" s="24" t="s">
        <v>141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24" t="s">
        <v>83</v>
      </c>
      <c r="BK217" s="193">
        <f>ROUND(I217*H217,2)</f>
        <v>0</v>
      </c>
      <c r="BL217" s="24" t="s">
        <v>140</v>
      </c>
      <c r="BM217" s="24" t="s">
        <v>1134</v>
      </c>
    </row>
    <row r="218" spans="2:47" s="1" customFormat="1" ht="13.5">
      <c r="B218" s="41"/>
      <c r="D218" s="194" t="s">
        <v>148</v>
      </c>
      <c r="F218" s="195" t="s">
        <v>1135</v>
      </c>
      <c r="I218" s="156"/>
      <c r="L218" s="41"/>
      <c r="M218" s="196"/>
      <c r="N218" s="42"/>
      <c r="O218" s="42"/>
      <c r="P218" s="42"/>
      <c r="Q218" s="42"/>
      <c r="R218" s="42"/>
      <c r="S218" s="42"/>
      <c r="T218" s="70"/>
      <c r="AT218" s="24" t="s">
        <v>148</v>
      </c>
      <c r="AU218" s="24" t="s">
        <v>85</v>
      </c>
    </row>
    <row r="219" spans="2:65" s="1" customFormat="1" ht="25.5" customHeight="1">
      <c r="B219" s="181"/>
      <c r="C219" s="223" t="s">
        <v>425</v>
      </c>
      <c r="D219" s="223" t="s">
        <v>299</v>
      </c>
      <c r="E219" s="224" t="s">
        <v>1136</v>
      </c>
      <c r="F219" s="225" t="s">
        <v>1137</v>
      </c>
      <c r="G219" s="226" t="s">
        <v>146</v>
      </c>
      <c r="H219" s="227">
        <v>2</v>
      </c>
      <c r="I219" s="228"/>
      <c r="J219" s="229">
        <f>ROUND(I219*H219,2)</f>
        <v>0</v>
      </c>
      <c r="K219" s="225" t="s">
        <v>5</v>
      </c>
      <c r="L219" s="230"/>
      <c r="M219" s="231" t="s">
        <v>5</v>
      </c>
      <c r="N219" s="232" t="s">
        <v>48</v>
      </c>
      <c r="O219" s="42"/>
      <c r="P219" s="191">
        <f>O219*H219</f>
        <v>0</v>
      </c>
      <c r="Q219" s="191">
        <v>0.0156</v>
      </c>
      <c r="R219" s="191">
        <f>Q219*H219</f>
        <v>0.0312</v>
      </c>
      <c r="S219" s="191">
        <v>0</v>
      </c>
      <c r="T219" s="192">
        <f>S219*H219</f>
        <v>0</v>
      </c>
      <c r="AR219" s="24" t="s">
        <v>237</v>
      </c>
      <c r="AT219" s="24" t="s">
        <v>299</v>
      </c>
      <c r="AU219" s="24" t="s">
        <v>85</v>
      </c>
      <c r="AY219" s="24" t="s">
        <v>141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24" t="s">
        <v>83</v>
      </c>
      <c r="BK219" s="193">
        <f>ROUND(I219*H219,2)</f>
        <v>0</v>
      </c>
      <c r="BL219" s="24" t="s">
        <v>140</v>
      </c>
      <c r="BM219" s="24" t="s">
        <v>1138</v>
      </c>
    </row>
    <row r="220" spans="2:47" s="1" customFormat="1" ht="81">
      <c r="B220" s="41"/>
      <c r="D220" s="194" t="s">
        <v>148</v>
      </c>
      <c r="F220" s="195" t="s">
        <v>1139</v>
      </c>
      <c r="I220" s="156"/>
      <c r="L220" s="41"/>
      <c r="M220" s="196"/>
      <c r="N220" s="42"/>
      <c r="O220" s="42"/>
      <c r="P220" s="42"/>
      <c r="Q220" s="42"/>
      <c r="R220" s="42"/>
      <c r="S220" s="42"/>
      <c r="T220" s="70"/>
      <c r="AT220" s="24" t="s">
        <v>148</v>
      </c>
      <c r="AU220" s="24" t="s">
        <v>85</v>
      </c>
    </row>
    <row r="221" spans="2:63" s="11" customFormat="1" ht="29.85" customHeight="1">
      <c r="B221" s="168"/>
      <c r="D221" s="169" t="s">
        <v>76</v>
      </c>
      <c r="E221" s="179" t="s">
        <v>355</v>
      </c>
      <c r="F221" s="179" t="s">
        <v>356</v>
      </c>
      <c r="I221" s="171"/>
      <c r="J221" s="180">
        <f>BK221</f>
        <v>0</v>
      </c>
      <c r="L221" s="168"/>
      <c r="M221" s="173"/>
      <c r="N221" s="174"/>
      <c r="O221" s="174"/>
      <c r="P221" s="175">
        <f>SUM(P222:P231)</f>
        <v>0</v>
      </c>
      <c r="Q221" s="174"/>
      <c r="R221" s="175">
        <f>SUM(R222:R231)</f>
        <v>0</v>
      </c>
      <c r="S221" s="174"/>
      <c r="T221" s="176">
        <f>SUM(T222:T231)</f>
        <v>0</v>
      </c>
      <c r="AR221" s="169" t="s">
        <v>83</v>
      </c>
      <c r="AT221" s="177" t="s">
        <v>76</v>
      </c>
      <c r="AU221" s="177" t="s">
        <v>83</v>
      </c>
      <c r="AY221" s="169" t="s">
        <v>141</v>
      </c>
      <c r="BK221" s="178">
        <f>SUM(BK222:BK231)</f>
        <v>0</v>
      </c>
    </row>
    <row r="222" spans="2:65" s="1" customFormat="1" ht="16.5" customHeight="1">
      <c r="B222" s="181"/>
      <c r="C222" s="182" t="s">
        <v>430</v>
      </c>
      <c r="D222" s="182" t="s">
        <v>143</v>
      </c>
      <c r="E222" s="183" t="s">
        <v>1140</v>
      </c>
      <c r="F222" s="184" t="s">
        <v>1141</v>
      </c>
      <c r="G222" s="185" t="s">
        <v>222</v>
      </c>
      <c r="H222" s="186">
        <v>6.085</v>
      </c>
      <c r="I222" s="187"/>
      <c r="J222" s="188">
        <f>ROUND(I222*H222,2)</f>
        <v>0</v>
      </c>
      <c r="K222" s="184" t="s">
        <v>199</v>
      </c>
      <c r="L222" s="41"/>
      <c r="M222" s="189" t="s">
        <v>5</v>
      </c>
      <c r="N222" s="190" t="s">
        <v>48</v>
      </c>
      <c r="O222" s="42"/>
      <c r="P222" s="191">
        <f>O222*H222</f>
        <v>0</v>
      </c>
      <c r="Q222" s="191">
        <v>0</v>
      </c>
      <c r="R222" s="191">
        <f>Q222*H222</f>
        <v>0</v>
      </c>
      <c r="S222" s="191">
        <v>0</v>
      </c>
      <c r="T222" s="192">
        <f>S222*H222</f>
        <v>0</v>
      </c>
      <c r="AR222" s="24" t="s">
        <v>140</v>
      </c>
      <c r="AT222" s="24" t="s">
        <v>143</v>
      </c>
      <c r="AU222" s="24" t="s">
        <v>85</v>
      </c>
      <c r="AY222" s="24" t="s">
        <v>141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24" t="s">
        <v>83</v>
      </c>
      <c r="BK222" s="193">
        <f>ROUND(I222*H222,2)</f>
        <v>0</v>
      </c>
      <c r="BL222" s="24" t="s">
        <v>140</v>
      </c>
      <c r="BM222" s="24" t="s">
        <v>1142</v>
      </c>
    </row>
    <row r="223" spans="2:47" s="1" customFormat="1" ht="27">
      <c r="B223" s="41"/>
      <c r="D223" s="194" t="s">
        <v>148</v>
      </c>
      <c r="F223" s="195" t="s">
        <v>1143</v>
      </c>
      <c r="I223" s="156"/>
      <c r="L223" s="41"/>
      <c r="M223" s="196"/>
      <c r="N223" s="42"/>
      <c r="O223" s="42"/>
      <c r="P223" s="42"/>
      <c r="Q223" s="42"/>
      <c r="R223" s="42"/>
      <c r="S223" s="42"/>
      <c r="T223" s="70"/>
      <c r="AT223" s="24" t="s">
        <v>148</v>
      </c>
      <c r="AU223" s="24" t="s">
        <v>85</v>
      </c>
    </row>
    <row r="224" spans="2:65" s="1" customFormat="1" ht="16.5" customHeight="1">
      <c r="B224" s="181"/>
      <c r="C224" s="182" t="s">
        <v>436</v>
      </c>
      <c r="D224" s="182" t="s">
        <v>143</v>
      </c>
      <c r="E224" s="183" t="s">
        <v>1144</v>
      </c>
      <c r="F224" s="184" t="s">
        <v>1145</v>
      </c>
      <c r="G224" s="185" t="s">
        <v>222</v>
      </c>
      <c r="H224" s="186">
        <v>6.085</v>
      </c>
      <c r="I224" s="187"/>
      <c r="J224" s="188">
        <f>ROUND(I224*H224,2)</f>
        <v>0</v>
      </c>
      <c r="K224" s="184" t="s">
        <v>199</v>
      </c>
      <c r="L224" s="41"/>
      <c r="M224" s="189" t="s">
        <v>5</v>
      </c>
      <c r="N224" s="190" t="s">
        <v>48</v>
      </c>
      <c r="O224" s="42"/>
      <c r="P224" s="191">
        <f>O224*H224</f>
        <v>0</v>
      </c>
      <c r="Q224" s="191">
        <v>0</v>
      </c>
      <c r="R224" s="191">
        <f>Q224*H224</f>
        <v>0</v>
      </c>
      <c r="S224" s="191">
        <v>0</v>
      </c>
      <c r="T224" s="192">
        <f>S224*H224</f>
        <v>0</v>
      </c>
      <c r="AR224" s="24" t="s">
        <v>140</v>
      </c>
      <c r="AT224" s="24" t="s">
        <v>143</v>
      </c>
      <c r="AU224" s="24" t="s">
        <v>85</v>
      </c>
      <c r="AY224" s="24" t="s">
        <v>141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24" t="s">
        <v>83</v>
      </c>
      <c r="BK224" s="193">
        <f>ROUND(I224*H224,2)</f>
        <v>0</v>
      </c>
      <c r="BL224" s="24" t="s">
        <v>140</v>
      </c>
      <c r="BM224" s="24" t="s">
        <v>1146</v>
      </c>
    </row>
    <row r="225" spans="2:47" s="1" customFormat="1" ht="27">
      <c r="B225" s="41"/>
      <c r="D225" s="194" t="s">
        <v>148</v>
      </c>
      <c r="F225" s="195" t="s">
        <v>1147</v>
      </c>
      <c r="I225" s="156"/>
      <c r="L225" s="41"/>
      <c r="M225" s="196"/>
      <c r="N225" s="42"/>
      <c r="O225" s="42"/>
      <c r="P225" s="42"/>
      <c r="Q225" s="42"/>
      <c r="R225" s="42"/>
      <c r="S225" s="42"/>
      <c r="T225" s="70"/>
      <c r="AT225" s="24" t="s">
        <v>148</v>
      </c>
      <c r="AU225" s="24" t="s">
        <v>85</v>
      </c>
    </row>
    <row r="226" spans="2:65" s="1" customFormat="1" ht="16.5" customHeight="1">
      <c r="B226" s="181"/>
      <c r="C226" s="182" t="s">
        <v>443</v>
      </c>
      <c r="D226" s="182" t="s">
        <v>143</v>
      </c>
      <c r="E226" s="183" t="s">
        <v>1148</v>
      </c>
      <c r="F226" s="184" t="s">
        <v>1149</v>
      </c>
      <c r="G226" s="185" t="s">
        <v>222</v>
      </c>
      <c r="H226" s="186">
        <v>24.34</v>
      </c>
      <c r="I226" s="187"/>
      <c r="J226" s="188">
        <f>ROUND(I226*H226,2)</f>
        <v>0</v>
      </c>
      <c r="K226" s="184" t="s">
        <v>199</v>
      </c>
      <c r="L226" s="41"/>
      <c r="M226" s="189" t="s">
        <v>5</v>
      </c>
      <c r="N226" s="190" t="s">
        <v>48</v>
      </c>
      <c r="O226" s="42"/>
      <c r="P226" s="191">
        <f>O226*H226</f>
        <v>0</v>
      </c>
      <c r="Q226" s="191">
        <v>0</v>
      </c>
      <c r="R226" s="191">
        <f>Q226*H226</f>
        <v>0</v>
      </c>
      <c r="S226" s="191">
        <v>0</v>
      </c>
      <c r="T226" s="192">
        <f>S226*H226</f>
        <v>0</v>
      </c>
      <c r="AR226" s="24" t="s">
        <v>140</v>
      </c>
      <c r="AT226" s="24" t="s">
        <v>143</v>
      </c>
      <c r="AU226" s="24" t="s">
        <v>85</v>
      </c>
      <c r="AY226" s="24" t="s">
        <v>141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24" t="s">
        <v>83</v>
      </c>
      <c r="BK226" s="193">
        <f>ROUND(I226*H226,2)</f>
        <v>0</v>
      </c>
      <c r="BL226" s="24" t="s">
        <v>140</v>
      </c>
      <c r="BM226" s="24" t="s">
        <v>1150</v>
      </c>
    </row>
    <row r="227" spans="2:47" s="1" customFormat="1" ht="27">
      <c r="B227" s="41"/>
      <c r="D227" s="194" t="s">
        <v>148</v>
      </c>
      <c r="F227" s="195" t="s">
        <v>1151</v>
      </c>
      <c r="I227" s="156"/>
      <c r="L227" s="41"/>
      <c r="M227" s="196"/>
      <c r="N227" s="42"/>
      <c r="O227" s="42"/>
      <c r="P227" s="42"/>
      <c r="Q227" s="42"/>
      <c r="R227" s="42"/>
      <c r="S227" s="42"/>
      <c r="T227" s="70"/>
      <c r="AT227" s="24" t="s">
        <v>148</v>
      </c>
      <c r="AU227" s="24" t="s">
        <v>85</v>
      </c>
    </row>
    <row r="228" spans="2:51" s="12" customFormat="1" ht="13.5">
      <c r="B228" s="200"/>
      <c r="D228" s="194" t="s">
        <v>202</v>
      </c>
      <c r="E228" s="201" t="s">
        <v>5</v>
      </c>
      <c r="F228" s="202" t="s">
        <v>1152</v>
      </c>
      <c r="H228" s="203">
        <v>24.34</v>
      </c>
      <c r="I228" s="204"/>
      <c r="L228" s="200"/>
      <c r="M228" s="205"/>
      <c r="N228" s="206"/>
      <c r="O228" s="206"/>
      <c r="P228" s="206"/>
      <c r="Q228" s="206"/>
      <c r="R228" s="206"/>
      <c r="S228" s="206"/>
      <c r="T228" s="207"/>
      <c r="AT228" s="201" t="s">
        <v>202</v>
      </c>
      <c r="AU228" s="201" t="s">
        <v>85</v>
      </c>
      <c r="AV228" s="12" t="s">
        <v>85</v>
      </c>
      <c r="AW228" s="12" t="s">
        <v>40</v>
      </c>
      <c r="AX228" s="12" t="s">
        <v>77</v>
      </c>
      <c r="AY228" s="201" t="s">
        <v>141</v>
      </c>
    </row>
    <row r="229" spans="2:51" s="13" customFormat="1" ht="13.5">
      <c r="B229" s="208"/>
      <c r="D229" s="194" t="s">
        <v>202</v>
      </c>
      <c r="E229" s="209" t="s">
        <v>5</v>
      </c>
      <c r="F229" s="210" t="s">
        <v>204</v>
      </c>
      <c r="H229" s="211">
        <v>24.34</v>
      </c>
      <c r="I229" s="212"/>
      <c r="L229" s="208"/>
      <c r="M229" s="213"/>
      <c r="N229" s="214"/>
      <c r="O229" s="214"/>
      <c r="P229" s="214"/>
      <c r="Q229" s="214"/>
      <c r="R229" s="214"/>
      <c r="S229" s="214"/>
      <c r="T229" s="215"/>
      <c r="AT229" s="209" t="s">
        <v>202</v>
      </c>
      <c r="AU229" s="209" t="s">
        <v>85</v>
      </c>
      <c r="AV229" s="13" t="s">
        <v>140</v>
      </c>
      <c r="AW229" s="13" t="s">
        <v>40</v>
      </c>
      <c r="AX229" s="13" t="s">
        <v>83</v>
      </c>
      <c r="AY229" s="209" t="s">
        <v>141</v>
      </c>
    </row>
    <row r="230" spans="2:65" s="1" customFormat="1" ht="16.5" customHeight="1">
      <c r="B230" s="181"/>
      <c r="C230" s="182" t="s">
        <v>450</v>
      </c>
      <c r="D230" s="182" t="s">
        <v>143</v>
      </c>
      <c r="E230" s="183" t="s">
        <v>1153</v>
      </c>
      <c r="F230" s="184" t="s">
        <v>1154</v>
      </c>
      <c r="G230" s="185" t="s">
        <v>222</v>
      </c>
      <c r="H230" s="186">
        <v>6.085</v>
      </c>
      <c r="I230" s="187"/>
      <c r="J230" s="188">
        <f>ROUND(I230*H230,2)</f>
        <v>0</v>
      </c>
      <c r="K230" s="184" t="s">
        <v>199</v>
      </c>
      <c r="L230" s="41"/>
      <c r="M230" s="189" t="s">
        <v>5</v>
      </c>
      <c r="N230" s="190" t="s">
        <v>48</v>
      </c>
      <c r="O230" s="42"/>
      <c r="P230" s="191">
        <f>O230*H230</f>
        <v>0</v>
      </c>
      <c r="Q230" s="191">
        <v>0</v>
      </c>
      <c r="R230" s="191">
        <f>Q230*H230</f>
        <v>0</v>
      </c>
      <c r="S230" s="191">
        <v>0</v>
      </c>
      <c r="T230" s="192">
        <f>S230*H230</f>
        <v>0</v>
      </c>
      <c r="AR230" s="24" t="s">
        <v>140</v>
      </c>
      <c r="AT230" s="24" t="s">
        <v>143</v>
      </c>
      <c r="AU230" s="24" t="s">
        <v>85</v>
      </c>
      <c r="AY230" s="24" t="s">
        <v>141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24" t="s">
        <v>83</v>
      </c>
      <c r="BK230" s="193">
        <f>ROUND(I230*H230,2)</f>
        <v>0</v>
      </c>
      <c r="BL230" s="24" t="s">
        <v>140</v>
      </c>
      <c r="BM230" s="24" t="s">
        <v>1155</v>
      </c>
    </row>
    <row r="231" spans="2:47" s="1" customFormat="1" ht="13.5">
      <c r="B231" s="41"/>
      <c r="D231" s="194" t="s">
        <v>148</v>
      </c>
      <c r="F231" s="195" t="s">
        <v>1156</v>
      </c>
      <c r="I231" s="156"/>
      <c r="L231" s="41"/>
      <c r="M231" s="196"/>
      <c r="N231" s="42"/>
      <c r="O231" s="42"/>
      <c r="P231" s="42"/>
      <c r="Q231" s="42"/>
      <c r="R231" s="42"/>
      <c r="S231" s="42"/>
      <c r="T231" s="70"/>
      <c r="AT231" s="24" t="s">
        <v>148</v>
      </c>
      <c r="AU231" s="24" t="s">
        <v>85</v>
      </c>
    </row>
    <row r="232" spans="2:63" s="11" customFormat="1" ht="29.85" customHeight="1">
      <c r="B232" s="168"/>
      <c r="D232" s="169" t="s">
        <v>76</v>
      </c>
      <c r="E232" s="179" t="s">
        <v>388</v>
      </c>
      <c r="F232" s="179" t="s">
        <v>389</v>
      </c>
      <c r="I232" s="171"/>
      <c r="J232" s="180">
        <f>BK232</f>
        <v>0</v>
      </c>
      <c r="L232" s="168"/>
      <c r="M232" s="173"/>
      <c r="N232" s="174"/>
      <c r="O232" s="174"/>
      <c r="P232" s="175">
        <f>SUM(P233:P234)</f>
        <v>0</v>
      </c>
      <c r="Q232" s="174"/>
      <c r="R232" s="175">
        <f>SUM(R233:R234)</f>
        <v>0</v>
      </c>
      <c r="S232" s="174"/>
      <c r="T232" s="176">
        <f>SUM(T233:T234)</f>
        <v>0</v>
      </c>
      <c r="AR232" s="169" t="s">
        <v>83</v>
      </c>
      <c r="AT232" s="177" t="s">
        <v>76</v>
      </c>
      <c r="AU232" s="177" t="s">
        <v>83</v>
      </c>
      <c r="AY232" s="169" t="s">
        <v>141</v>
      </c>
      <c r="BK232" s="178">
        <f>SUM(BK233:BK234)</f>
        <v>0</v>
      </c>
    </row>
    <row r="233" spans="2:65" s="1" customFormat="1" ht="16.5" customHeight="1">
      <c r="B233" s="181"/>
      <c r="C233" s="182" t="s">
        <v>456</v>
      </c>
      <c r="D233" s="182" t="s">
        <v>143</v>
      </c>
      <c r="E233" s="183" t="s">
        <v>1157</v>
      </c>
      <c r="F233" s="184" t="s">
        <v>1158</v>
      </c>
      <c r="G233" s="185" t="s">
        <v>222</v>
      </c>
      <c r="H233" s="186">
        <v>11.33</v>
      </c>
      <c r="I233" s="187"/>
      <c r="J233" s="188">
        <f>ROUND(I233*H233,2)</f>
        <v>0</v>
      </c>
      <c r="K233" s="184" t="s">
        <v>199</v>
      </c>
      <c r="L233" s="41"/>
      <c r="M233" s="189" t="s">
        <v>5</v>
      </c>
      <c r="N233" s="190" t="s">
        <v>48</v>
      </c>
      <c r="O233" s="42"/>
      <c r="P233" s="191">
        <f>O233*H233</f>
        <v>0</v>
      </c>
      <c r="Q233" s="191">
        <v>0</v>
      </c>
      <c r="R233" s="191">
        <f>Q233*H233</f>
        <v>0</v>
      </c>
      <c r="S233" s="191">
        <v>0</v>
      </c>
      <c r="T233" s="192">
        <f>S233*H233</f>
        <v>0</v>
      </c>
      <c r="AR233" s="24" t="s">
        <v>140</v>
      </c>
      <c r="AT233" s="24" t="s">
        <v>143</v>
      </c>
      <c r="AU233" s="24" t="s">
        <v>85</v>
      </c>
      <c r="AY233" s="24" t="s">
        <v>141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24" t="s">
        <v>83</v>
      </c>
      <c r="BK233" s="193">
        <f>ROUND(I233*H233,2)</f>
        <v>0</v>
      </c>
      <c r="BL233" s="24" t="s">
        <v>140</v>
      </c>
      <c r="BM233" s="24" t="s">
        <v>1159</v>
      </c>
    </row>
    <row r="234" spans="2:47" s="1" customFormat="1" ht="27">
      <c r="B234" s="41"/>
      <c r="D234" s="194" t="s">
        <v>148</v>
      </c>
      <c r="F234" s="195" t="s">
        <v>1160</v>
      </c>
      <c r="I234" s="156"/>
      <c r="L234" s="41"/>
      <c r="M234" s="197"/>
      <c r="N234" s="198"/>
      <c r="O234" s="198"/>
      <c r="P234" s="198"/>
      <c r="Q234" s="198"/>
      <c r="R234" s="198"/>
      <c r="S234" s="198"/>
      <c r="T234" s="199"/>
      <c r="AT234" s="24" t="s">
        <v>148</v>
      </c>
      <c r="AU234" s="24" t="s">
        <v>85</v>
      </c>
    </row>
    <row r="235" spans="2:12" s="1" customFormat="1" ht="6.95" customHeight="1">
      <c r="B235" s="56"/>
      <c r="C235" s="57"/>
      <c r="D235" s="57"/>
      <c r="E235" s="57"/>
      <c r="F235" s="57"/>
      <c r="G235" s="57"/>
      <c r="H235" s="57"/>
      <c r="I235" s="134"/>
      <c r="J235" s="57"/>
      <c r="K235" s="57"/>
      <c r="L235" s="41"/>
    </row>
  </sheetData>
  <autoFilter ref="C88:K234"/>
  <mergeCells count="13">
    <mergeCell ref="E81:H81"/>
    <mergeCell ref="G1:H1"/>
    <mergeCell ref="L2:V2"/>
    <mergeCell ref="E49:H49"/>
    <mergeCell ref="E51:H51"/>
    <mergeCell ref="J55:J56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3" customWidth="1"/>
    <col min="2" max="2" width="1.66796875" style="233" customWidth="1"/>
    <col min="3" max="4" width="5" style="233" customWidth="1"/>
    <col min="5" max="5" width="11.66015625" style="233" customWidth="1"/>
    <col min="6" max="6" width="9.16015625" style="233" customWidth="1"/>
    <col min="7" max="7" width="5" style="233" customWidth="1"/>
    <col min="8" max="8" width="77.83203125" style="233" customWidth="1"/>
    <col min="9" max="10" width="20" style="233" customWidth="1"/>
    <col min="11" max="11" width="1.66796875" style="233" customWidth="1"/>
  </cols>
  <sheetData>
    <row r="1" ht="37.5" customHeight="1"/>
    <row r="2" spans="2:11" ht="7.5" customHeight="1">
      <c r="B2" s="234"/>
      <c r="C2" s="235"/>
      <c r="D2" s="235"/>
      <c r="E2" s="235"/>
      <c r="F2" s="235"/>
      <c r="G2" s="235"/>
      <c r="H2" s="235"/>
      <c r="I2" s="235"/>
      <c r="J2" s="235"/>
      <c r="K2" s="236"/>
    </row>
    <row r="3" spans="2:11" s="15" customFormat="1" ht="45" customHeight="1">
      <c r="B3" s="237"/>
      <c r="C3" s="364" t="s">
        <v>1161</v>
      </c>
      <c r="D3" s="364"/>
      <c r="E3" s="364"/>
      <c r="F3" s="364"/>
      <c r="G3" s="364"/>
      <c r="H3" s="364"/>
      <c r="I3" s="364"/>
      <c r="J3" s="364"/>
      <c r="K3" s="238"/>
    </row>
    <row r="4" spans="2:11" ht="25.5" customHeight="1">
      <c r="B4" s="239"/>
      <c r="C4" s="368" t="s">
        <v>1162</v>
      </c>
      <c r="D4" s="368"/>
      <c r="E4" s="368"/>
      <c r="F4" s="368"/>
      <c r="G4" s="368"/>
      <c r="H4" s="368"/>
      <c r="I4" s="368"/>
      <c r="J4" s="368"/>
      <c r="K4" s="240"/>
    </row>
    <row r="5" spans="2:11" ht="5.25" customHeight="1">
      <c r="B5" s="239"/>
      <c r="C5" s="241"/>
      <c r="D5" s="241"/>
      <c r="E5" s="241"/>
      <c r="F5" s="241"/>
      <c r="G5" s="241"/>
      <c r="H5" s="241"/>
      <c r="I5" s="241"/>
      <c r="J5" s="241"/>
      <c r="K5" s="240"/>
    </row>
    <row r="6" spans="2:11" ht="15" customHeight="1">
      <c r="B6" s="239"/>
      <c r="C6" s="366" t="s">
        <v>1163</v>
      </c>
      <c r="D6" s="366"/>
      <c r="E6" s="366"/>
      <c r="F6" s="366"/>
      <c r="G6" s="366"/>
      <c r="H6" s="366"/>
      <c r="I6" s="366"/>
      <c r="J6" s="366"/>
      <c r="K6" s="240"/>
    </row>
    <row r="7" spans="2:11" ht="15" customHeight="1">
      <c r="B7" s="243"/>
      <c r="C7" s="366" t="s">
        <v>1164</v>
      </c>
      <c r="D7" s="366"/>
      <c r="E7" s="366"/>
      <c r="F7" s="366"/>
      <c r="G7" s="366"/>
      <c r="H7" s="366"/>
      <c r="I7" s="366"/>
      <c r="J7" s="366"/>
      <c r="K7" s="240"/>
    </row>
    <row r="8" spans="2:11" ht="12.75" customHeight="1">
      <c r="B8" s="243"/>
      <c r="C8" s="242"/>
      <c r="D8" s="242"/>
      <c r="E8" s="242"/>
      <c r="F8" s="242"/>
      <c r="G8" s="242"/>
      <c r="H8" s="242"/>
      <c r="I8" s="242"/>
      <c r="J8" s="242"/>
      <c r="K8" s="240"/>
    </row>
    <row r="9" spans="2:11" ht="15" customHeight="1">
      <c r="B9" s="243"/>
      <c r="C9" s="366" t="s">
        <v>1165</v>
      </c>
      <c r="D9" s="366"/>
      <c r="E9" s="366"/>
      <c r="F9" s="366"/>
      <c r="G9" s="366"/>
      <c r="H9" s="366"/>
      <c r="I9" s="366"/>
      <c r="J9" s="366"/>
      <c r="K9" s="240"/>
    </row>
    <row r="10" spans="2:11" ht="15" customHeight="1">
      <c r="B10" s="243"/>
      <c r="C10" s="242"/>
      <c r="D10" s="366" t="s">
        <v>1166</v>
      </c>
      <c r="E10" s="366"/>
      <c r="F10" s="366"/>
      <c r="G10" s="366"/>
      <c r="H10" s="366"/>
      <c r="I10" s="366"/>
      <c r="J10" s="366"/>
      <c r="K10" s="240"/>
    </row>
    <row r="11" spans="2:11" ht="15" customHeight="1">
      <c r="B11" s="243"/>
      <c r="C11" s="244"/>
      <c r="D11" s="366" t="s">
        <v>1167</v>
      </c>
      <c r="E11" s="366"/>
      <c r="F11" s="366"/>
      <c r="G11" s="366"/>
      <c r="H11" s="366"/>
      <c r="I11" s="366"/>
      <c r="J11" s="366"/>
      <c r="K11" s="240"/>
    </row>
    <row r="12" spans="2:11" ht="12.75" customHeight="1">
      <c r="B12" s="243"/>
      <c r="C12" s="244"/>
      <c r="D12" s="244"/>
      <c r="E12" s="244"/>
      <c r="F12" s="244"/>
      <c r="G12" s="244"/>
      <c r="H12" s="244"/>
      <c r="I12" s="244"/>
      <c r="J12" s="244"/>
      <c r="K12" s="240"/>
    </row>
    <row r="13" spans="2:11" ht="15" customHeight="1">
      <c r="B13" s="243"/>
      <c r="C13" s="244"/>
      <c r="D13" s="366" t="s">
        <v>1168</v>
      </c>
      <c r="E13" s="366"/>
      <c r="F13" s="366"/>
      <c r="G13" s="366"/>
      <c r="H13" s="366"/>
      <c r="I13" s="366"/>
      <c r="J13" s="366"/>
      <c r="K13" s="240"/>
    </row>
    <row r="14" spans="2:11" ht="15" customHeight="1">
      <c r="B14" s="243"/>
      <c r="C14" s="244"/>
      <c r="D14" s="366" t="s">
        <v>1169</v>
      </c>
      <c r="E14" s="366"/>
      <c r="F14" s="366"/>
      <c r="G14" s="366"/>
      <c r="H14" s="366"/>
      <c r="I14" s="366"/>
      <c r="J14" s="366"/>
      <c r="K14" s="240"/>
    </row>
    <row r="15" spans="2:11" ht="15" customHeight="1">
      <c r="B15" s="243"/>
      <c r="C15" s="244"/>
      <c r="D15" s="366" t="s">
        <v>1170</v>
      </c>
      <c r="E15" s="366"/>
      <c r="F15" s="366"/>
      <c r="G15" s="366"/>
      <c r="H15" s="366"/>
      <c r="I15" s="366"/>
      <c r="J15" s="366"/>
      <c r="K15" s="240"/>
    </row>
    <row r="16" spans="2:11" ht="15" customHeight="1">
      <c r="B16" s="243"/>
      <c r="C16" s="244"/>
      <c r="D16" s="244"/>
      <c r="E16" s="245" t="s">
        <v>91</v>
      </c>
      <c r="F16" s="366" t="s">
        <v>1171</v>
      </c>
      <c r="G16" s="366"/>
      <c r="H16" s="366"/>
      <c r="I16" s="366"/>
      <c r="J16" s="366"/>
      <c r="K16" s="240"/>
    </row>
    <row r="17" spans="2:11" ht="15" customHeight="1">
      <c r="B17" s="243"/>
      <c r="C17" s="244"/>
      <c r="D17" s="244"/>
      <c r="E17" s="245" t="s">
        <v>1172</v>
      </c>
      <c r="F17" s="366" t="s">
        <v>1173</v>
      </c>
      <c r="G17" s="366"/>
      <c r="H17" s="366"/>
      <c r="I17" s="366"/>
      <c r="J17" s="366"/>
      <c r="K17" s="240"/>
    </row>
    <row r="18" spans="2:11" ht="15" customHeight="1">
      <c r="B18" s="243"/>
      <c r="C18" s="244"/>
      <c r="D18" s="244"/>
      <c r="E18" s="245" t="s">
        <v>1174</v>
      </c>
      <c r="F18" s="366" t="s">
        <v>1175</v>
      </c>
      <c r="G18" s="366"/>
      <c r="H18" s="366"/>
      <c r="I18" s="366"/>
      <c r="J18" s="366"/>
      <c r="K18" s="240"/>
    </row>
    <row r="19" spans="2:11" ht="15" customHeight="1">
      <c r="B19" s="243"/>
      <c r="C19" s="244"/>
      <c r="D19" s="244"/>
      <c r="E19" s="245" t="s">
        <v>81</v>
      </c>
      <c r="F19" s="366" t="s">
        <v>82</v>
      </c>
      <c r="G19" s="366"/>
      <c r="H19" s="366"/>
      <c r="I19" s="366"/>
      <c r="J19" s="366"/>
      <c r="K19" s="240"/>
    </row>
    <row r="20" spans="2:11" ht="15" customHeight="1">
      <c r="B20" s="243"/>
      <c r="C20" s="244"/>
      <c r="D20" s="244"/>
      <c r="E20" s="245" t="s">
        <v>138</v>
      </c>
      <c r="F20" s="366" t="s">
        <v>139</v>
      </c>
      <c r="G20" s="366"/>
      <c r="H20" s="366"/>
      <c r="I20" s="366"/>
      <c r="J20" s="366"/>
      <c r="K20" s="240"/>
    </row>
    <row r="21" spans="2:11" ht="15" customHeight="1">
      <c r="B21" s="243"/>
      <c r="C21" s="244"/>
      <c r="D21" s="244"/>
      <c r="E21" s="245" t="s">
        <v>87</v>
      </c>
      <c r="F21" s="366" t="s">
        <v>1176</v>
      </c>
      <c r="G21" s="366"/>
      <c r="H21" s="366"/>
      <c r="I21" s="366"/>
      <c r="J21" s="366"/>
      <c r="K21" s="240"/>
    </row>
    <row r="22" spans="2:11" ht="12.75" customHeight="1">
      <c r="B22" s="243"/>
      <c r="C22" s="244"/>
      <c r="D22" s="244"/>
      <c r="E22" s="244"/>
      <c r="F22" s="244"/>
      <c r="G22" s="244"/>
      <c r="H22" s="244"/>
      <c r="I22" s="244"/>
      <c r="J22" s="244"/>
      <c r="K22" s="240"/>
    </row>
    <row r="23" spans="2:11" ht="15" customHeight="1">
      <c r="B23" s="243"/>
      <c r="C23" s="366" t="s">
        <v>1177</v>
      </c>
      <c r="D23" s="366"/>
      <c r="E23" s="366"/>
      <c r="F23" s="366"/>
      <c r="G23" s="366"/>
      <c r="H23" s="366"/>
      <c r="I23" s="366"/>
      <c r="J23" s="366"/>
      <c r="K23" s="240"/>
    </row>
    <row r="24" spans="2:11" ht="15" customHeight="1">
      <c r="B24" s="243"/>
      <c r="C24" s="366" t="s">
        <v>1178</v>
      </c>
      <c r="D24" s="366"/>
      <c r="E24" s="366"/>
      <c r="F24" s="366"/>
      <c r="G24" s="366"/>
      <c r="H24" s="366"/>
      <c r="I24" s="366"/>
      <c r="J24" s="366"/>
      <c r="K24" s="240"/>
    </row>
    <row r="25" spans="2:11" ht="15" customHeight="1">
      <c r="B25" s="243"/>
      <c r="C25" s="242"/>
      <c r="D25" s="366" t="s">
        <v>1179</v>
      </c>
      <c r="E25" s="366"/>
      <c r="F25" s="366"/>
      <c r="G25" s="366"/>
      <c r="H25" s="366"/>
      <c r="I25" s="366"/>
      <c r="J25" s="366"/>
      <c r="K25" s="240"/>
    </row>
    <row r="26" spans="2:11" ht="15" customHeight="1">
      <c r="B26" s="243"/>
      <c r="C26" s="244"/>
      <c r="D26" s="366" t="s">
        <v>1180</v>
      </c>
      <c r="E26" s="366"/>
      <c r="F26" s="366"/>
      <c r="G26" s="366"/>
      <c r="H26" s="366"/>
      <c r="I26" s="366"/>
      <c r="J26" s="366"/>
      <c r="K26" s="240"/>
    </row>
    <row r="27" spans="2:11" ht="12.75" customHeight="1">
      <c r="B27" s="243"/>
      <c r="C27" s="244"/>
      <c r="D27" s="244"/>
      <c r="E27" s="244"/>
      <c r="F27" s="244"/>
      <c r="G27" s="244"/>
      <c r="H27" s="244"/>
      <c r="I27" s="244"/>
      <c r="J27" s="244"/>
      <c r="K27" s="240"/>
    </row>
    <row r="28" spans="2:11" ht="15" customHeight="1">
      <c r="B28" s="243"/>
      <c r="C28" s="244"/>
      <c r="D28" s="366" t="s">
        <v>1181</v>
      </c>
      <c r="E28" s="366"/>
      <c r="F28" s="366"/>
      <c r="G28" s="366"/>
      <c r="H28" s="366"/>
      <c r="I28" s="366"/>
      <c r="J28" s="366"/>
      <c r="K28" s="240"/>
    </row>
    <row r="29" spans="2:11" ht="15" customHeight="1">
      <c r="B29" s="243"/>
      <c r="C29" s="244"/>
      <c r="D29" s="366" t="s">
        <v>1182</v>
      </c>
      <c r="E29" s="366"/>
      <c r="F29" s="366"/>
      <c r="G29" s="366"/>
      <c r="H29" s="366"/>
      <c r="I29" s="366"/>
      <c r="J29" s="366"/>
      <c r="K29" s="240"/>
    </row>
    <row r="30" spans="2:11" ht="12.75" customHeight="1">
      <c r="B30" s="243"/>
      <c r="C30" s="244"/>
      <c r="D30" s="244"/>
      <c r="E30" s="244"/>
      <c r="F30" s="244"/>
      <c r="G30" s="244"/>
      <c r="H30" s="244"/>
      <c r="I30" s="244"/>
      <c r="J30" s="244"/>
      <c r="K30" s="240"/>
    </row>
    <row r="31" spans="2:11" ht="15" customHeight="1">
      <c r="B31" s="243"/>
      <c r="C31" s="244"/>
      <c r="D31" s="366" t="s">
        <v>1183</v>
      </c>
      <c r="E31" s="366"/>
      <c r="F31" s="366"/>
      <c r="G31" s="366"/>
      <c r="H31" s="366"/>
      <c r="I31" s="366"/>
      <c r="J31" s="366"/>
      <c r="K31" s="240"/>
    </row>
    <row r="32" spans="2:11" ht="15" customHeight="1">
      <c r="B32" s="243"/>
      <c r="C32" s="244"/>
      <c r="D32" s="366" t="s">
        <v>1184</v>
      </c>
      <c r="E32" s="366"/>
      <c r="F32" s="366"/>
      <c r="G32" s="366"/>
      <c r="H32" s="366"/>
      <c r="I32" s="366"/>
      <c r="J32" s="366"/>
      <c r="K32" s="240"/>
    </row>
    <row r="33" spans="2:11" ht="15" customHeight="1">
      <c r="B33" s="243"/>
      <c r="C33" s="244"/>
      <c r="D33" s="366" t="s">
        <v>1185</v>
      </c>
      <c r="E33" s="366"/>
      <c r="F33" s="366"/>
      <c r="G33" s="366"/>
      <c r="H33" s="366"/>
      <c r="I33" s="366"/>
      <c r="J33" s="366"/>
      <c r="K33" s="240"/>
    </row>
    <row r="34" spans="2:11" ht="15" customHeight="1">
      <c r="B34" s="243"/>
      <c r="C34" s="244"/>
      <c r="D34" s="242"/>
      <c r="E34" s="246" t="s">
        <v>125</v>
      </c>
      <c r="F34" s="242"/>
      <c r="G34" s="366" t="s">
        <v>1186</v>
      </c>
      <c r="H34" s="366"/>
      <c r="I34" s="366"/>
      <c r="J34" s="366"/>
      <c r="K34" s="240"/>
    </row>
    <row r="35" spans="2:11" ht="30.75" customHeight="1">
      <c r="B35" s="243"/>
      <c r="C35" s="244"/>
      <c r="D35" s="242"/>
      <c r="E35" s="246" t="s">
        <v>1187</v>
      </c>
      <c r="F35" s="242"/>
      <c r="G35" s="366" t="s">
        <v>1188</v>
      </c>
      <c r="H35" s="366"/>
      <c r="I35" s="366"/>
      <c r="J35" s="366"/>
      <c r="K35" s="240"/>
    </row>
    <row r="36" spans="2:11" ht="15" customHeight="1">
      <c r="B36" s="243"/>
      <c r="C36" s="244"/>
      <c r="D36" s="242"/>
      <c r="E36" s="246" t="s">
        <v>58</v>
      </c>
      <c r="F36" s="242"/>
      <c r="G36" s="366" t="s">
        <v>1189</v>
      </c>
      <c r="H36" s="366"/>
      <c r="I36" s="366"/>
      <c r="J36" s="366"/>
      <c r="K36" s="240"/>
    </row>
    <row r="37" spans="2:11" ht="15" customHeight="1">
      <c r="B37" s="243"/>
      <c r="C37" s="244"/>
      <c r="D37" s="242"/>
      <c r="E37" s="246" t="s">
        <v>126</v>
      </c>
      <c r="F37" s="242"/>
      <c r="G37" s="366" t="s">
        <v>1190</v>
      </c>
      <c r="H37" s="366"/>
      <c r="I37" s="366"/>
      <c r="J37" s="366"/>
      <c r="K37" s="240"/>
    </row>
    <row r="38" spans="2:11" ht="15" customHeight="1">
      <c r="B38" s="243"/>
      <c r="C38" s="244"/>
      <c r="D38" s="242"/>
      <c r="E38" s="246" t="s">
        <v>127</v>
      </c>
      <c r="F38" s="242"/>
      <c r="G38" s="366" t="s">
        <v>1191</v>
      </c>
      <c r="H38" s="366"/>
      <c r="I38" s="366"/>
      <c r="J38" s="366"/>
      <c r="K38" s="240"/>
    </row>
    <row r="39" spans="2:11" ht="15" customHeight="1">
      <c r="B39" s="243"/>
      <c r="C39" s="244"/>
      <c r="D39" s="242"/>
      <c r="E39" s="246" t="s">
        <v>128</v>
      </c>
      <c r="F39" s="242"/>
      <c r="G39" s="366" t="s">
        <v>1192</v>
      </c>
      <c r="H39" s="366"/>
      <c r="I39" s="366"/>
      <c r="J39" s="366"/>
      <c r="K39" s="240"/>
    </row>
    <row r="40" spans="2:11" ht="15" customHeight="1">
      <c r="B40" s="243"/>
      <c r="C40" s="244"/>
      <c r="D40" s="242"/>
      <c r="E40" s="246" t="s">
        <v>1193</v>
      </c>
      <c r="F40" s="242"/>
      <c r="G40" s="366" t="s">
        <v>1194</v>
      </c>
      <c r="H40" s="366"/>
      <c r="I40" s="366"/>
      <c r="J40" s="366"/>
      <c r="K40" s="240"/>
    </row>
    <row r="41" spans="2:11" ht="15" customHeight="1">
      <c r="B41" s="243"/>
      <c r="C41" s="244"/>
      <c r="D41" s="242"/>
      <c r="E41" s="246"/>
      <c r="F41" s="242"/>
      <c r="G41" s="366" t="s">
        <v>1195</v>
      </c>
      <c r="H41" s="366"/>
      <c r="I41" s="366"/>
      <c r="J41" s="366"/>
      <c r="K41" s="240"/>
    </row>
    <row r="42" spans="2:11" ht="15" customHeight="1">
      <c r="B42" s="243"/>
      <c r="C42" s="244"/>
      <c r="D42" s="242"/>
      <c r="E42" s="246" t="s">
        <v>1196</v>
      </c>
      <c r="F42" s="242"/>
      <c r="G42" s="366" t="s">
        <v>1197</v>
      </c>
      <c r="H42" s="366"/>
      <c r="I42" s="366"/>
      <c r="J42" s="366"/>
      <c r="K42" s="240"/>
    </row>
    <row r="43" spans="2:11" ht="15" customHeight="1">
      <c r="B43" s="243"/>
      <c r="C43" s="244"/>
      <c r="D43" s="242"/>
      <c r="E43" s="246" t="s">
        <v>130</v>
      </c>
      <c r="F43" s="242"/>
      <c r="G43" s="366" t="s">
        <v>1198</v>
      </c>
      <c r="H43" s="366"/>
      <c r="I43" s="366"/>
      <c r="J43" s="366"/>
      <c r="K43" s="240"/>
    </row>
    <row r="44" spans="2:11" ht="12.75" customHeight="1">
      <c r="B44" s="243"/>
      <c r="C44" s="244"/>
      <c r="D44" s="242"/>
      <c r="E44" s="242"/>
      <c r="F44" s="242"/>
      <c r="G44" s="242"/>
      <c r="H44" s="242"/>
      <c r="I44" s="242"/>
      <c r="J44" s="242"/>
      <c r="K44" s="240"/>
    </row>
    <row r="45" spans="2:11" ht="15" customHeight="1">
      <c r="B45" s="243"/>
      <c r="C45" s="244"/>
      <c r="D45" s="366" t="s">
        <v>1199</v>
      </c>
      <c r="E45" s="366"/>
      <c r="F45" s="366"/>
      <c r="G45" s="366"/>
      <c r="H45" s="366"/>
      <c r="I45" s="366"/>
      <c r="J45" s="366"/>
      <c r="K45" s="240"/>
    </row>
    <row r="46" spans="2:11" ht="15" customHeight="1">
      <c r="B46" s="243"/>
      <c r="C46" s="244"/>
      <c r="D46" s="244"/>
      <c r="E46" s="366" t="s">
        <v>1200</v>
      </c>
      <c r="F46" s="366"/>
      <c r="G46" s="366"/>
      <c r="H46" s="366"/>
      <c r="I46" s="366"/>
      <c r="J46" s="366"/>
      <c r="K46" s="240"/>
    </row>
    <row r="47" spans="2:11" ht="15" customHeight="1">
      <c r="B47" s="243"/>
      <c r="C47" s="244"/>
      <c r="D47" s="244"/>
      <c r="E47" s="366" t="s">
        <v>1201</v>
      </c>
      <c r="F47" s="366"/>
      <c r="G47" s="366"/>
      <c r="H47" s="366"/>
      <c r="I47" s="366"/>
      <c r="J47" s="366"/>
      <c r="K47" s="240"/>
    </row>
    <row r="48" spans="2:11" ht="15" customHeight="1">
      <c r="B48" s="243"/>
      <c r="C48" s="244"/>
      <c r="D48" s="244"/>
      <c r="E48" s="366" t="s">
        <v>1202</v>
      </c>
      <c r="F48" s="366"/>
      <c r="G48" s="366"/>
      <c r="H48" s="366"/>
      <c r="I48" s="366"/>
      <c r="J48" s="366"/>
      <c r="K48" s="240"/>
    </row>
    <row r="49" spans="2:11" ht="15" customHeight="1">
      <c r="B49" s="243"/>
      <c r="C49" s="244"/>
      <c r="D49" s="366" t="s">
        <v>1203</v>
      </c>
      <c r="E49" s="366"/>
      <c r="F49" s="366"/>
      <c r="G49" s="366"/>
      <c r="H49" s="366"/>
      <c r="I49" s="366"/>
      <c r="J49" s="366"/>
      <c r="K49" s="240"/>
    </row>
    <row r="50" spans="2:11" ht="25.5" customHeight="1">
      <c r="B50" s="239"/>
      <c r="C50" s="368" t="s">
        <v>1204</v>
      </c>
      <c r="D50" s="368"/>
      <c r="E50" s="368"/>
      <c r="F50" s="368"/>
      <c r="G50" s="368"/>
      <c r="H50" s="368"/>
      <c r="I50" s="368"/>
      <c r="J50" s="368"/>
      <c r="K50" s="240"/>
    </row>
    <row r="51" spans="2:11" ht="5.25" customHeight="1">
      <c r="B51" s="239"/>
      <c r="C51" s="241"/>
      <c r="D51" s="241"/>
      <c r="E51" s="241"/>
      <c r="F51" s="241"/>
      <c r="G51" s="241"/>
      <c r="H51" s="241"/>
      <c r="I51" s="241"/>
      <c r="J51" s="241"/>
      <c r="K51" s="240"/>
    </row>
    <row r="52" spans="2:11" ht="15" customHeight="1">
      <c r="B52" s="239"/>
      <c r="C52" s="366" t="s">
        <v>1205</v>
      </c>
      <c r="D52" s="366"/>
      <c r="E52" s="366"/>
      <c r="F52" s="366"/>
      <c r="G52" s="366"/>
      <c r="H52" s="366"/>
      <c r="I52" s="366"/>
      <c r="J52" s="366"/>
      <c r="K52" s="240"/>
    </row>
    <row r="53" spans="2:11" ht="15" customHeight="1">
      <c r="B53" s="239"/>
      <c r="C53" s="366" t="s">
        <v>1206</v>
      </c>
      <c r="D53" s="366"/>
      <c r="E53" s="366"/>
      <c r="F53" s="366"/>
      <c r="G53" s="366"/>
      <c r="H53" s="366"/>
      <c r="I53" s="366"/>
      <c r="J53" s="366"/>
      <c r="K53" s="240"/>
    </row>
    <row r="54" spans="2:11" ht="12.75" customHeight="1">
      <c r="B54" s="239"/>
      <c r="C54" s="242"/>
      <c r="D54" s="242"/>
      <c r="E54" s="242"/>
      <c r="F54" s="242"/>
      <c r="G54" s="242"/>
      <c r="H54" s="242"/>
      <c r="I54" s="242"/>
      <c r="J54" s="242"/>
      <c r="K54" s="240"/>
    </row>
    <row r="55" spans="2:11" ht="15" customHeight="1">
      <c r="B55" s="239"/>
      <c r="C55" s="366" t="s">
        <v>1207</v>
      </c>
      <c r="D55" s="366"/>
      <c r="E55" s="366"/>
      <c r="F55" s="366"/>
      <c r="G55" s="366"/>
      <c r="H55" s="366"/>
      <c r="I55" s="366"/>
      <c r="J55" s="366"/>
      <c r="K55" s="240"/>
    </row>
    <row r="56" spans="2:11" ht="15" customHeight="1">
      <c r="B56" s="239"/>
      <c r="C56" s="244"/>
      <c r="D56" s="366" t="s">
        <v>1208</v>
      </c>
      <c r="E56" s="366"/>
      <c r="F56" s="366"/>
      <c r="G56" s="366"/>
      <c r="H56" s="366"/>
      <c r="I56" s="366"/>
      <c r="J56" s="366"/>
      <c r="K56" s="240"/>
    </row>
    <row r="57" spans="2:11" ht="15" customHeight="1">
      <c r="B57" s="239"/>
      <c r="C57" s="244"/>
      <c r="D57" s="366" t="s">
        <v>1209</v>
      </c>
      <c r="E57" s="366"/>
      <c r="F57" s="366"/>
      <c r="G57" s="366"/>
      <c r="H57" s="366"/>
      <c r="I57" s="366"/>
      <c r="J57" s="366"/>
      <c r="K57" s="240"/>
    </row>
    <row r="58" spans="2:11" ht="15" customHeight="1">
      <c r="B58" s="239"/>
      <c r="C58" s="244"/>
      <c r="D58" s="366" t="s">
        <v>1210</v>
      </c>
      <c r="E58" s="366"/>
      <c r="F58" s="366"/>
      <c r="G58" s="366"/>
      <c r="H58" s="366"/>
      <c r="I58" s="366"/>
      <c r="J58" s="366"/>
      <c r="K58" s="240"/>
    </row>
    <row r="59" spans="2:11" ht="15" customHeight="1">
      <c r="B59" s="239"/>
      <c r="C59" s="244"/>
      <c r="D59" s="366" t="s">
        <v>1211</v>
      </c>
      <c r="E59" s="366"/>
      <c r="F59" s="366"/>
      <c r="G59" s="366"/>
      <c r="H59" s="366"/>
      <c r="I59" s="366"/>
      <c r="J59" s="366"/>
      <c r="K59" s="240"/>
    </row>
    <row r="60" spans="2:11" ht="15" customHeight="1">
      <c r="B60" s="239"/>
      <c r="C60" s="244"/>
      <c r="D60" s="367" t="s">
        <v>1212</v>
      </c>
      <c r="E60" s="367"/>
      <c r="F60" s="367"/>
      <c r="G60" s="367"/>
      <c r="H60" s="367"/>
      <c r="I60" s="367"/>
      <c r="J60" s="367"/>
      <c r="K60" s="240"/>
    </row>
    <row r="61" spans="2:11" ht="15" customHeight="1">
      <c r="B61" s="239"/>
      <c r="C61" s="244"/>
      <c r="D61" s="366" t="s">
        <v>1213</v>
      </c>
      <c r="E61" s="366"/>
      <c r="F61" s="366"/>
      <c r="G61" s="366"/>
      <c r="H61" s="366"/>
      <c r="I61" s="366"/>
      <c r="J61" s="366"/>
      <c r="K61" s="240"/>
    </row>
    <row r="62" spans="2:11" ht="12.75" customHeight="1">
      <c r="B62" s="239"/>
      <c r="C62" s="244"/>
      <c r="D62" s="244"/>
      <c r="E62" s="247"/>
      <c r="F62" s="244"/>
      <c r="G62" s="244"/>
      <c r="H62" s="244"/>
      <c r="I62" s="244"/>
      <c r="J62" s="244"/>
      <c r="K62" s="240"/>
    </row>
    <row r="63" spans="2:11" ht="15" customHeight="1">
      <c r="B63" s="239"/>
      <c r="C63" s="244"/>
      <c r="D63" s="366" t="s">
        <v>1214</v>
      </c>
      <c r="E63" s="366"/>
      <c r="F63" s="366"/>
      <c r="G63" s="366"/>
      <c r="H63" s="366"/>
      <c r="I63" s="366"/>
      <c r="J63" s="366"/>
      <c r="K63" s="240"/>
    </row>
    <row r="64" spans="2:11" ht="15" customHeight="1">
      <c r="B64" s="239"/>
      <c r="C64" s="244"/>
      <c r="D64" s="367" t="s">
        <v>1215</v>
      </c>
      <c r="E64" s="367"/>
      <c r="F64" s="367"/>
      <c r="G64" s="367"/>
      <c r="H64" s="367"/>
      <c r="I64" s="367"/>
      <c r="J64" s="367"/>
      <c r="K64" s="240"/>
    </row>
    <row r="65" spans="2:11" ht="15" customHeight="1">
      <c r="B65" s="239"/>
      <c r="C65" s="244"/>
      <c r="D65" s="366" t="s">
        <v>1216</v>
      </c>
      <c r="E65" s="366"/>
      <c r="F65" s="366"/>
      <c r="G65" s="366"/>
      <c r="H65" s="366"/>
      <c r="I65" s="366"/>
      <c r="J65" s="366"/>
      <c r="K65" s="240"/>
    </row>
    <row r="66" spans="2:11" ht="15" customHeight="1">
      <c r="B66" s="239"/>
      <c r="C66" s="244"/>
      <c r="D66" s="366" t="s">
        <v>1217</v>
      </c>
      <c r="E66" s="366"/>
      <c r="F66" s="366"/>
      <c r="G66" s="366"/>
      <c r="H66" s="366"/>
      <c r="I66" s="366"/>
      <c r="J66" s="366"/>
      <c r="K66" s="240"/>
    </row>
    <row r="67" spans="2:11" ht="15" customHeight="1">
      <c r="B67" s="239"/>
      <c r="C67" s="244"/>
      <c r="D67" s="366" t="s">
        <v>1218</v>
      </c>
      <c r="E67" s="366"/>
      <c r="F67" s="366"/>
      <c r="G67" s="366"/>
      <c r="H67" s="366"/>
      <c r="I67" s="366"/>
      <c r="J67" s="366"/>
      <c r="K67" s="240"/>
    </row>
    <row r="68" spans="2:11" ht="15" customHeight="1">
      <c r="B68" s="239"/>
      <c r="C68" s="244"/>
      <c r="D68" s="366" t="s">
        <v>1219</v>
      </c>
      <c r="E68" s="366"/>
      <c r="F68" s="366"/>
      <c r="G68" s="366"/>
      <c r="H68" s="366"/>
      <c r="I68" s="366"/>
      <c r="J68" s="366"/>
      <c r="K68" s="240"/>
    </row>
    <row r="69" spans="2:11" ht="12.75" customHeight="1">
      <c r="B69" s="248"/>
      <c r="C69" s="249"/>
      <c r="D69" s="249"/>
      <c r="E69" s="249"/>
      <c r="F69" s="249"/>
      <c r="G69" s="249"/>
      <c r="H69" s="249"/>
      <c r="I69" s="249"/>
      <c r="J69" s="249"/>
      <c r="K69" s="250"/>
    </row>
    <row r="70" spans="2:11" ht="18.75" customHeight="1">
      <c r="B70" s="251"/>
      <c r="C70" s="251"/>
      <c r="D70" s="251"/>
      <c r="E70" s="251"/>
      <c r="F70" s="251"/>
      <c r="G70" s="251"/>
      <c r="H70" s="251"/>
      <c r="I70" s="251"/>
      <c r="J70" s="251"/>
      <c r="K70" s="252"/>
    </row>
    <row r="71" spans="2:11" ht="18.75" customHeight="1">
      <c r="B71" s="252"/>
      <c r="C71" s="252"/>
      <c r="D71" s="252"/>
      <c r="E71" s="252"/>
      <c r="F71" s="252"/>
      <c r="G71" s="252"/>
      <c r="H71" s="252"/>
      <c r="I71" s="252"/>
      <c r="J71" s="252"/>
      <c r="K71" s="252"/>
    </row>
    <row r="72" spans="2:11" ht="7.5" customHeight="1">
      <c r="B72" s="253"/>
      <c r="C72" s="254"/>
      <c r="D72" s="254"/>
      <c r="E72" s="254"/>
      <c r="F72" s="254"/>
      <c r="G72" s="254"/>
      <c r="H72" s="254"/>
      <c r="I72" s="254"/>
      <c r="J72" s="254"/>
      <c r="K72" s="255"/>
    </row>
    <row r="73" spans="2:11" ht="45" customHeight="1">
      <c r="B73" s="256"/>
      <c r="C73" s="365" t="s">
        <v>111</v>
      </c>
      <c r="D73" s="365"/>
      <c r="E73" s="365"/>
      <c r="F73" s="365"/>
      <c r="G73" s="365"/>
      <c r="H73" s="365"/>
      <c r="I73" s="365"/>
      <c r="J73" s="365"/>
      <c r="K73" s="257"/>
    </row>
    <row r="74" spans="2:11" ht="17.25" customHeight="1">
      <c r="B74" s="256"/>
      <c r="C74" s="258" t="s">
        <v>1220</v>
      </c>
      <c r="D74" s="258"/>
      <c r="E74" s="258"/>
      <c r="F74" s="258" t="s">
        <v>1221</v>
      </c>
      <c r="G74" s="259"/>
      <c r="H74" s="258" t="s">
        <v>126</v>
      </c>
      <c r="I74" s="258" t="s">
        <v>62</v>
      </c>
      <c r="J74" s="258" t="s">
        <v>1222</v>
      </c>
      <c r="K74" s="257"/>
    </row>
    <row r="75" spans="2:11" ht="17.25" customHeight="1">
      <c r="B75" s="256"/>
      <c r="C75" s="260" t="s">
        <v>1223</v>
      </c>
      <c r="D75" s="260"/>
      <c r="E75" s="260"/>
      <c r="F75" s="261" t="s">
        <v>1224</v>
      </c>
      <c r="G75" s="262"/>
      <c r="H75" s="260"/>
      <c r="I75" s="260"/>
      <c r="J75" s="260" t="s">
        <v>1225</v>
      </c>
      <c r="K75" s="257"/>
    </row>
    <row r="76" spans="2:11" ht="5.25" customHeight="1">
      <c r="B76" s="256"/>
      <c r="C76" s="263"/>
      <c r="D76" s="263"/>
      <c r="E76" s="263"/>
      <c r="F76" s="263"/>
      <c r="G76" s="264"/>
      <c r="H76" s="263"/>
      <c r="I76" s="263"/>
      <c r="J76" s="263"/>
      <c r="K76" s="257"/>
    </row>
    <row r="77" spans="2:11" ht="15" customHeight="1">
      <c r="B77" s="256"/>
      <c r="C77" s="246" t="s">
        <v>58</v>
      </c>
      <c r="D77" s="263"/>
      <c r="E77" s="263"/>
      <c r="F77" s="265" t="s">
        <v>1226</v>
      </c>
      <c r="G77" s="264"/>
      <c r="H77" s="246" t="s">
        <v>1227</v>
      </c>
      <c r="I77" s="246" t="s">
        <v>1228</v>
      </c>
      <c r="J77" s="246">
        <v>20</v>
      </c>
      <c r="K77" s="257"/>
    </row>
    <row r="78" spans="2:11" ht="15" customHeight="1">
      <c r="B78" s="256"/>
      <c r="C78" s="246" t="s">
        <v>1229</v>
      </c>
      <c r="D78" s="246"/>
      <c r="E78" s="246"/>
      <c r="F78" s="265" t="s">
        <v>1226</v>
      </c>
      <c r="G78" s="264"/>
      <c r="H78" s="246" t="s">
        <v>1230</v>
      </c>
      <c r="I78" s="246" t="s">
        <v>1228</v>
      </c>
      <c r="J78" s="246">
        <v>120</v>
      </c>
      <c r="K78" s="257"/>
    </row>
    <row r="79" spans="2:11" ht="15" customHeight="1">
      <c r="B79" s="266"/>
      <c r="C79" s="246" t="s">
        <v>1231</v>
      </c>
      <c r="D79" s="246"/>
      <c r="E79" s="246"/>
      <c r="F79" s="265" t="s">
        <v>1232</v>
      </c>
      <c r="G79" s="264"/>
      <c r="H79" s="246" t="s">
        <v>1233</v>
      </c>
      <c r="I79" s="246" t="s">
        <v>1228</v>
      </c>
      <c r="J79" s="246">
        <v>50</v>
      </c>
      <c r="K79" s="257"/>
    </row>
    <row r="80" spans="2:11" ht="15" customHeight="1">
      <c r="B80" s="266"/>
      <c r="C80" s="246" t="s">
        <v>1234</v>
      </c>
      <c r="D80" s="246"/>
      <c r="E80" s="246"/>
      <c r="F80" s="265" t="s">
        <v>1226</v>
      </c>
      <c r="G80" s="264"/>
      <c r="H80" s="246" t="s">
        <v>1235</v>
      </c>
      <c r="I80" s="246" t="s">
        <v>1236</v>
      </c>
      <c r="J80" s="246"/>
      <c r="K80" s="257"/>
    </row>
    <row r="81" spans="2:11" ht="15" customHeight="1">
      <c r="B81" s="266"/>
      <c r="C81" s="267" t="s">
        <v>1237</v>
      </c>
      <c r="D81" s="267"/>
      <c r="E81" s="267"/>
      <c r="F81" s="268" t="s">
        <v>1232</v>
      </c>
      <c r="G81" s="267"/>
      <c r="H81" s="267" t="s">
        <v>1238</v>
      </c>
      <c r="I81" s="267" t="s">
        <v>1228</v>
      </c>
      <c r="J81" s="267">
        <v>15</v>
      </c>
      <c r="K81" s="257"/>
    </row>
    <row r="82" spans="2:11" ht="15" customHeight="1">
      <c r="B82" s="266"/>
      <c r="C82" s="267" t="s">
        <v>1239</v>
      </c>
      <c r="D82" s="267"/>
      <c r="E82" s="267"/>
      <c r="F82" s="268" t="s">
        <v>1232</v>
      </c>
      <c r="G82" s="267"/>
      <c r="H82" s="267" t="s">
        <v>1240</v>
      </c>
      <c r="I82" s="267" t="s">
        <v>1228</v>
      </c>
      <c r="J82" s="267">
        <v>15</v>
      </c>
      <c r="K82" s="257"/>
    </row>
    <row r="83" spans="2:11" ht="15" customHeight="1">
      <c r="B83" s="266"/>
      <c r="C83" s="267" t="s">
        <v>1241</v>
      </c>
      <c r="D83" s="267"/>
      <c r="E83" s="267"/>
      <c r="F83" s="268" t="s">
        <v>1232</v>
      </c>
      <c r="G83" s="267"/>
      <c r="H83" s="267" t="s">
        <v>1242</v>
      </c>
      <c r="I83" s="267" t="s">
        <v>1228</v>
      </c>
      <c r="J83" s="267">
        <v>20</v>
      </c>
      <c r="K83" s="257"/>
    </row>
    <row r="84" spans="2:11" ht="15" customHeight="1">
      <c r="B84" s="266"/>
      <c r="C84" s="267" t="s">
        <v>1243</v>
      </c>
      <c r="D84" s="267"/>
      <c r="E84" s="267"/>
      <c r="F84" s="268" t="s">
        <v>1232</v>
      </c>
      <c r="G84" s="267"/>
      <c r="H84" s="267" t="s">
        <v>1244</v>
      </c>
      <c r="I84" s="267" t="s">
        <v>1228</v>
      </c>
      <c r="J84" s="267">
        <v>20</v>
      </c>
      <c r="K84" s="257"/>
    </row>
    <row r="85" spans="2:11" ht="15" customHeight="1">
      <c r="B85" s="266"/>
      <c r="C85" s="246" t="s">
        <v>1245</v>
      </c>
      <c r="D85" s="246"/>
      <c r="E85" s="246"/>
      <c r="F85" s="265" t="s">
        <v>1232</v>
      </c>
      <c r="G85" s="264"/>
      <c r="H85" s="246" t="s">
        <v>1246</v>
      </c>
      <c r="I85" s="246" t="s">
        <v>1228</v>
      </c>
      <c r="J85" s="246">
        <v>50</v>
      </c>
      <c r="K85" s="257"/>
    </row>
    <row r="86" spans="2:11" ht="15" customHeight="1">
      <c r="B86" s="266"/>
      <c r="C86" s="246" t="s">
        <v>1247</v>
      </c>
      <c r="D86" s="246"/>
      <c r="E86" s="246"/>
      <c r="F86" s="265" t="s">
        <v>1232</v>
      </c>
      <c r="G86" s="264"/>
      <c r="H86" s="246" t="s">
        <v>1248</v>
      </c>
      <c r="I86" s="246" t="s">
        <v>1228</v>
      </c>
      <c r="J86" s="246">
        <v>20</v>
      </c>
      <c r="K86" s="257"/>
    </row>
    <row r="87" spans="2:11" ht="15" customHeight="1">
      <c r="B87" s="266"/>
      <c r="C87" s="246" t="s">
        <v>1249</v>
      </c>
      <c r="D87" s="246"/>
      <c r="E87" s="246"/>
      <c r="F87" s="265" t="s">
        <v>1232</v>
      </c>
      <c r="G87" s="264"/>
      <c r="H87" s="246" t="s">
        <v>1250</v>
      </c>
      <c r="I87" s="246" t="s">
        <v>1228</v>
      </c>
      <c r="J87" s="246">
        <v>20</v>
      </c>
      <c r="K87" s="257"/>
    </row>
    <row r="88" spans="2:11" ht="15" customHeight="1">
      <c r="B88" s="266"/>
      <c r="C88" s="246" t="s">
        <v>1251</v>
      </c>
      <c r="D88" s="246"/>
      <c r="E88" s="246"/>
      <c r="F88" s="265" t="s">
        <v>1232</v>
      </c>
      <c r="G88" s="264"/>
      <c r="H88" s="246" t="s">
        <v>1252</v>
      </c>
      <c r="I88" s="246" t="s">
        <v>1228</v>
      </c>
      <c r="J88" s="246">
        <v>50</v>
      </c>
      <c r="K88" s="257"/>
    </row>
    <row r="89" spans="2:11" ht="15" customHeight="1">
      <c r="B89" s="266"/>
      <c r="C89" s="246" t="s">
        <v>1253</v>
      </c>
      <c r="D89" s="246"/>
      <c r="E89" s="246"/>
      <c r="F89" s="265" t="s">
        <v>1232</v>
      </c>
      <c r="G89" s="264"/>
      <c r="H89" s="246" t="s">
        <v>1253</v>
      </c>
      <c r="I89" s="246" t="s">
        <v>1228</v>
      </c>
      <c r="J89" s="246">
        <v>50</v>
      </c>
      <c r="K89" s="257"/>
    </row>
    <row r="90" spans="2:11" ht="15" customHeight="1">
      <c r="B90" s="266"/>
      <c r="C90" s="246" t="s">
        <v>131</v>
      </c>
      <c r="D90" s="246"/>
      <c r="E90" s="246"/>
      <c r="F90" s="265" t="s">
        <v>1232</v>
      </c>
      <c r="G90" s="264"/>
      <c r="H90" s="246" t="s">
        <v>1254</v>
      </c>
      <c r="I90" s="246" t="s">
        <v>1228</v>
      </c>
      <c r="J90" s="246">
        <v>255</v>
      </c>
      <c r="K90" s="257"/>
    </row>
    <row r="91" spans="2:11" ht="15" customHeight="1">
      <c r="B91" s="266"/>
      <c r="C91" s="246" t="s">
        <v>1255</v>
      </c>
      <c r="D91" s="246"/>
      <c r="E91" s="246"/>
      <c r="F91" s="265" t="s">
        <v>1226</v>
      </c>
      <c r="G91" s="264"/>
      <c r="H91" s="246" t="s">
        <v>1256</v>
      </c>
      <c r="I91" s="246" t="s">
        <v>1257</v>
      </c>
      <c r="J91" s="246"/>
      <c r="K91" s="257"/>
    </row>
    <row r="92" spans="2:11" ht="15" customHeight="1">
      <c r="B92" s="266"/>
      <c r="C92" s="246" t="s">
        <v>1258</v>
      </c>
      <c r="D92" s="246"/>
      <c r="E92" s="246"/>
      <c r="F92" s="265" t="s">
        <v>1226</v>
      </c>
      <c r="G92" s="264"/>
      <c r="H92" s="246" t="s">
        <v>1259</v>
      </c>
      <c r="I92" s="246" t="s">
        <v>1260</v>
      </c>
      <c r="J92" s="246"/>
      <c r="K92" s="257"/>
    </row>
    <row r="93" spans="2:11" ht="15" customHeight="1">
      <c r="B93" s="266"/>
      <c r="C93" s="246" t="s">
        <v>1261</v>
      </c>
      <c r="D93" s="246"/>
      <c r="E93" s="246"/>
      <c r="F93" s="265" t="s">
        <v>1226</v>
      </c>
      <c r="G93" s="264"/>
      <c r="H93" s="246" t="s">
        <v>1261</v>
      </c>
      <c r="I93" s="246" t="s">
        <v>1260</v>
      </c>
      <c r="J93" s="246"/>
      <c r="K93" s="257"/>
    </row>
    <row r="94" spans="2:11" ht="15" customHeight="1">
      <c r="B94" s="266"/>
      <c r="C94" s="246" t="s">
        <v>43</v>
      </c>
      <c r="D94" s="246"/>
      <c r="E94" s="246"/>
      <c r="F94" s="265" t="s">
        <v>1226</v>
      </c>
      <c r="G94" s="264"/>
      <c r="H94" s="246" t="s">
        <v>1262</v>
      </c>
      <c r="I94" s="246" t="s">
        <v>1260</v>
      </c>
      <c r="J94" s="246"/>
      <c r="K94" s="257"/>
    </row>
    <row r="95" spans="2:11" ht="15" customHeight="1">
      <c r="B95" s="266"/>
      <c r="C95" s="246" t="s">
        <v>53</v>
      </c>
      <c r="D95" s="246"/>
      <c r="E95" s="246"/>
      <c r="F95" s="265" t="s">
        <v>1226</v>
      </c>
      <c r="G95" s="264"/>
      <c r="H95" s="246" t="s">
        <v>1263</v>
      </c>
      <c r="I95" s="246" t="s">
        <v>1260</v>
      </c>
      <c r="J95" s="246"/>
      <c r="K95" s="257"/>
    </row>
    <row r="96" spans="2:11" ht="15" customHeight="1">
      <c r="B96" s="269"/>
      <c r="C96" s="270"/>
      <c r="D96" s="270"/>
      <c r="E96" s="270"/>
      <c r="F96" s="270"/>
      <c r="G96" s="270"/>
      <c r="H96" s="270"/>
      <c r="I96" s="270"/>
      <c r="J96" s="270"/>
      <c r="K96" s="271"/>
    </row>
    <row r="97" spans="2:11" ht="18.75" customHeight="1">
      <c r="B97" s="272"/>
      <c r="C97" s="273"/>
      <c r="D97" s="273"/>
      <c r="E97" s="273"/>
      <c r="F97" s="273"/>
      <c r="G97" s="273"/>
      <c r="H97" s="273"/>
      <c r="I97" s="273"/>
      <c r="J97" s="273"/>
      <c r="K97" s="272"/>
    </row>
    <row r="98" spans="2:11" ht="18.75" customHeight="1">
      <c r="B98" s="252"/>
      <c r="C98" s="252"/>
      <c r="D98" s="252"/>
      <c r="E98" s="252"/>
      <c r="F98" s="252"/>
      <c r="G98" s="252"/>
      <c r="H98" s="252"/>
      <c r="I98" s="252"/>
      <c r="J98" s="252"/>
      <c r="K98" s="252"/>
    </row>
    <row r="99" spans="2:11" ht="7.5" customHeight="1">
      <c r="B99" s="253"/>
      <c r="C99" s="254"/>
      <c r="D99" s="254"/>
      <c r="E99" s="254"/>
      <c r="F99" s="254"/>
      <c r="G99" s="254"/>
      <c r="H99" s="254"/>
      <c r="I99" s="254"/>
      <c r="J99" s="254"/>
      <c r="K99" s="255"/>
    </row>
    <row r="100" spans="2:11" ht="45" customHeight="1">
      <c r="B100" s="256"/>
      <c r="C100" s="365" t="s">
        <v>1264</v>
      </c>
      <c r="D100" s="365"/>
      <c r="E100" s="365"/>
      <c r="F100" s="365"/>
      <c r="G100" s="365"/>
      <c r="H100" s="365"/>
      <c r="I100" s="365"/>
      <c r="J100" s="365"/>
      <c r="K100" s="257"/>
    </row>
    <row r="101" spans="2:11" ht="17.25" customHeight="1">
      <c r="B101" s="256"/>
      <c r="C101" s="258" t="s">
        <v>1220</v>
      </c>
      <c r="D101" s="258"/>
      <c r="E101" s="258"/>
      <c r="F101" s="258" t="s">
        <v>1221</v>
      </c>
      <c r="G101" s="259"/>
      <c r="H101" s="258" t="s">
        <v>126</v>
      </c>
      <c r="I101" s="258" t="s">
        <v>62</v>
      </c>
      <c r="J101" s="258" t="s">
        <v>1222</v>
      </c>
      <c r="K101" s="257"/>
    </row>
    <row r="102" spans="2:11" ht="17.25" customHeight="1">
      <c r="B102" s="256"/>
      <c r="C102" s="260" t="s">
        <v>1223</v>
      </c>
      <c r="D102" s="260"/>
      <c r="E102" s="260"/>
      <c r="F102" s="261" t="s">
        <v>1224</v>
      </c>
      <c r="G102" s="262"/>
      <c r="H102" s="260"/>
      <c r="I102" s="260"/>
      <c r="J102" s="260" t="s">
        <v>1225</v>
      </c>
      <c r="K102" s="257"/>
    </row>
    <row r="103" spans="2:11" ht="5.25" customHeight="1">
      <c r="B103" s="256"/>
      <c r="C103" s="258"/>
      <c r="D103" s="258"/>
      <c r="E103" s="258"/>
      <c r="F103" s="258"/>
      <c r="G103" s="274"/>
      <c r="H103" s="258"/>
      <c r="I103" s="258"/>
      <c r="J103" s="258"/>
      <c r="K103" s="257"/>
    </row>
    <row r="104" spans="2:11" ht="15" customHeight="1">
      <c r="B104" s="256"/>
      <c r="C104" s="246" t="s">
        <v>58</v>
      </c>
      <c r="D104" s="263"/>
      <c r="E104" s="263"/>
      <c r="F104" s="265" t="s">
        <v>1226</v>
      </c>
      <c r="G104" s="274"/>
      <c r="H104" s="246" t="s">
        <v>1265</v>
      </c>
      <c r="I104" s="246" t="s">
        <v>1228</v>
      </c>
      <c r="J104" s="246">
        <v>20</v>
      </c>
      <c r="K104" s="257"/>
    </row>
    <row r="105" spans="2:11" ht="15" customHeight="1">
      <c r="B105" s="256"/>
      <c r="C105" s="246" t="s">
        <v>1229</v>
      </c>
      <c r="D105" s="246"/>
      <c r="E105" s="246"/>
      <c r="F105" s="265" t="s">
        <v>1226</v>
      </c>
      <c r="G105" s="246"/>
      <c r="H105" s="246" t="s">
        <v>1265</v>
      </c>
      <c r="I105" s="246" t="s">
        <v>1228</v>
      </c>
      <c r="J105" s="246">
        <v>120</v>
      </c>
      <c r="K105" s="257"/>
    </row>
    <row r="106" spans="2:11" ht="15" customHeight="1">
      <c r="B106" s="266"/>
      <c r="C106" s="246" t="s">
        <v>1231</v>
      </c>
      <c r="D106" s="246"/>
      <c r="E106" s="246"/>
      <c r="F106" s="265" t="s">
        <v>1232</v>
      </c>
      <c r="G106" s="246"/>
      <c r="H106" s="246" t="s">
        <v>1265</v>
      </c>
      <c r="I106" s="246" t="s">
        <v>1228</v>
      </c>
      <c r="J106" s="246">
        <v>50</v>
      </c>
      <c r="K106" s="257"/>
    </row>
    <row r="107" spans="2:11" ht="15" customHeight="1">
      <c r="B107" s="266"/>
      <c r="C107" s="246" t="s">
        <v>1234</v>
      </c>
      <c r="D107" s="246"/>
      <c r="E107" s="246"/>
      <c r="F107" s="265" t="s">
        <v>1226</v>
      </c>
      <c r="G107" s="246"/>
      <c r="H107" s="246" t="s">
        <v>1265</v>
      </c>
      <c r="I107" s="246" t="s">
        <v>1236</v>
      </c>
      <c r="J107" s="246"/>
      <c r="K107" s="257"/>
    </row>
    <row r="108" spans="2:11" ht="15" customHeight="1">
      <c r="B108" s="266"/>
      <c r="C108" s="246" t="s">
        <v>1245</v>
      </c>
      <c r="D108" s="246"/>
      <c r="E108" s="246"/>
      <c r="F108" s="265" t="s">
        <v>1232</v>
      </c>
      <c r="G108" s="246"/>
      <c r="H108" s="246" t="s">
        <v>1265</v>
      </c>
      <c r="I108" s="246" t="s">
        <v>1228</v>
      </c>
      <c r="J108" s="246">
        <v>50</v>
      </c>
      <c r="K108" s="257"/>
    </row>
    <row r="109" spans="2:11" ht="15" customHeight="1">
      <c r="B109" s="266"/>
      <c r="C109" s="246" t="s">
        <v>1253</v>
      </c>
      <c r="D109" s="246"/>
      <c r="E109" s="246"/>
      <c r="F109" s="265" t="s">
        <v>1232</v>
      </c>
      <c r="G109" s="246"/>
      <c r="H109" s="246" t="s">
        <v>1265</v>
      </c>
      <c r="I109" s="246" t="s">
        <v>1228</v>
      </c>
      <c r="J109" s="246">
        <v>50</v>
      </c>
      <c r="K109" s="257"/>
    </row>
    <row r="110" spans="2:11" ht="15" customHeight="1">
      <c r="B110" s="266"/>
      <c r="C110" s="246" t="s">
        <v>1251</v>
      </c>
      <c r="D110" s="246"/>
      <c r="E110" s="246"/>
      <c r="F110" s="265" t="s">
        <v>1232</v>
      </c>
      <c r="G110" s="246"/>
      <c r="H110" s="246" t="s">
        <v>1265</v>
      </c>
      <c r="I110" s="246" t="s">
        <v>1228</v>
      </c>
      <c r="J110" s="246">
        <v>50</v>
      </c>
      <c r="K110" s="257"/>
    </row>
    <row r="111" spans="2:11" ht="15" customHeight="1">
      <c r="B111" s="266"/>
      <c r="C111" s="246" t="s">
        <v>58</v>
      </c>
      <c r="D111" s="246"/>
      <c r="E111" s="246"/>
      <c r="F111" s="265" t="s">
        <v>1226</v>
      </c>
      <c r="G111" s="246"/>
      <c r="H111" s="246" t="s">
        <v>1266</v>
      </c>
      <c r="I111" s="246" t="s">
        <v>1228</v>
      </c>
      <c r="J111" s="246">
        <v>20</v>
      </c>
      <c r="K111" s="257"/>
    </row>
    <row r="112" spans="2:11" ht="15" customHeight="1">
      <c r="B112" s="266"/>
      <c r="C112" s="246" t="s">
        <v>1267</v>
      </c>
      <c r="D112" s="246"/>
      <c r="E112" s="246"/>
      <c r="F112" s="265" t="s">
        <v>1226</v>
      </c>
      <c r="G112" s="246"/>
      <c r="H112" s="246" t="s">
        <v>1268</v>
      </c>
      <c r="I112" s="246" t="s">
        <v>1228</v>
      </c>
      <c r="J112" s="246">
        <v>120</v>
      </c>
      <c r="K112" s="257"/>
    </row>
    <row r="113" spans="2:11" ht="15" customHeight="1">
      <c r="B113" s="266"/>
      <c r="C113" s="246" t="s">
        <v>43</v>
      </c>
      <c r="D113" s="246"/>
      <c r="E113" s="246"/>
      <c r="F113" s="265" t="s">
        <v>1226</v>
      </c>
      <c r="G113" s="246"/>
      <c r="H113" s="246" t="s">
        <v>1269</v>
      </c>
      <c r="I113" s="246" t="s">
        <v>1260</v>
      </c>
      <c r="J113" s="246"/>
      <c r="K113" s="257"/>
    </row>
    <row r="114" spans="2:11" ht="15" customHeight="1">
      <c r="B114" s="266"/>
      <c r="C114" s="246" t="s">
        <v>53</v>
      </c>
      <c r="D114" s="246"/>
      <c r="E114" s="246"/>
      <c r="F114" s="265" t="s">
        <v>1226</v>
      </c>
      <c r="G114" s="246"/>
      <c r="H114" s="246" t="s">
        <v>1270</v>
      </c>
      <c r="I114" s="246" t="s">
        <v>1260</v>
      </c>
      <c r="J114" s="246"/>
      <c r="K114" s="257"/>
    </row>
    <row r="115" spans="2:11" ht="15" customHeight="1">
      <c r="B115" s="266"/>
      <c r="C115" s="246" t="s">
        <v>62</v>
      </c>
      <c r="D115" s="246"/>
      <c r="E115" s="246"/>
      <c r="F115" s="265" t="s">
        <v>1226</v>
      </c>
      <c r="G115" s="246"/>
      <c r="H115" s="246" t="s">
        <v>1271</v>
      </c>
      <c r="I115" s="246" t="s">
        <v>1272</v>
      </c>
      <c r="J115" s="246"/>
      <c r="K115" s="257"/>
    </row>
    <row r="116" spans="2:11" ht="15" customHeight="1">
      <c r="B116" s="269"/>
      <c r="C116" s="275"/>
      <c r="D116" s="275"/>
      <c r="E116" s="275"/>
      <c r="F116" s="275"/>
      <c r="G116" s="275"/>
      <c r="H116" s="275"/>
      <c r="I116" s="275"/>
      <c r="J116" s="275"/>
      <c r="K116" s="271"/>
    </row>
    <row r="117" spans="2:11" ht="18.75" customHeight="1">
      <c r="B117" s="276"/>
      <c r="C117" s="242"/>
      <c r="D117" s="242"/>
      <c r="E117" s="242"/>
      <c r="F117" s="277"/>
      <c r="G117" s="242"/>
      <c r="H117" s="242"/>
      <c r="I117" s="242"/>
      <c r="J117" s="242"/>
      <c r="K117" s="276"/>
    </row>
    <row r="118" spans="2:11" ht="18.75" customHeight="1"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</row>
    <row r="119" spans="2:11" ht="7.5" customHeight="1">
      <c r="B119" s="278"/>
      <c r="C119" s="279"/>
      <c r="D119" s="279"/>
      <c r="E119" s="279"/>
      <c r="F119" s="279"/>
      <c r="G119" s="279"/>
      <c r="H119" s="279"/>
      <c r="I119" s="279"/>
      <c r="J119" s="279"/>
      <c r="K119" s="280"/>
    </row>
    <row r="120" spans="2:11" ht="45" customHeight="1">
      <c r="B120" s="281"/>
      <c r="C120" s="364" t="s">
        <v>1273</v>
      </c>
      <c r="D120" s="364"/>
      <c r="E120" s="364"/>
      <c r="F120" s="364"/>
      <c r="G120" s="364"/>
      <c r="H120" s="364"/>
      <c r="I120" s="364"/>
      <c r="J120" s="364"/>
      <c r="K120" s="282"/>
    </row>
    <row r="121" spans="2:11" ht="17.25" customHeight="1">
      <c r="B121" s="283"/>
      <c r="C121" s="258" t="s">
        <v>1220</v>
      </c>
      <c r="D121" s="258"/>
      <c r="E121" s="258"/>
      <c r="F121" s="258" t="s">
        <v>1221</v>
      </c>
      <c r="G121" s="259"/>
      <c r="H121" s="258" t="s">
        <v>126</v>
      </c>
      <c r="I121" s="258" t="s">
        <v>62</v>
      </c>
      <c r="J121" s="258" t="s">
        <v>1222</v>
      </c>
      <c r="K121" s="284"/>
    </row>
    <row r="122" spans="2:11" ht="17.25" customHeight="1">
      <c r="B122" s="283"/>
      <c r="C122" s="260" t="s">
        <v>1223</v>
      </c>
      <c r="D122" s="260"/>
      <c r="E122" s="260"/>
      <c r="F122" s="261" t="s">
        <v>1224</v>
      </c>
      <c r="G122" s="262"/>
      <c r="H122" s="260"/>
      <c r="I122" s="260"/>
      <c r="J122" s="260" t="s">
        <v>1225</v>
      </c>
      <c r="K122" s="284"/>
    </row>
    <row r="123" spans="2:11" ht="5.25" customHeight="1">
      <c r="B123" s="285"/>
      <c r="C123" s="263"/>
      <c r="D123" s="263"/>
      <c r="E123" s="263"/>
      <c r="F123" s="263"/>
      <c r="G123" s="246"/>
      <c r="H123" s="263"/>
      <c r="I123" s="263"/>
      <c r="J123" s="263"/>
      <c r="K123" s="286"/>
    </row>
    <row r="124" spans="2:11" ht="15" customHeight="1">
      <c r="B124" s="285"/>
      <c r="C124" s="246" t="s">
        <v>1229</v>
      </c>
      <c r="D124" s="263"/>
      <c r="E124" s="263"/>
      <c r="F124" s="265" t="s">
        <v>1226</v>
      </c>
      <c r="G124" s="246"/>
      <c r="H124" s="246" t="s">
        <v>1265</v>
      </c>
      <c r="I124" s="246" t="s">
        <v>1228</v>
      </c>
      <c r="J124" s="246">
        <v>120</v>
      </c>
      <c r="K124" s="287"/>
    </row>
    <row r="125" spans="2:11" ht="15" customHeight="1">
      <c r="B125" s="285"/>
      <c r="C125" s="246" t="s">
        <v>1274</v>
      </c>
      <c r="D125" s="246"/>
      <c r="E125" s="246"/>
      <c r="F125" s="265" t="s">
        <v>1226</v>
      </c>
      <c r="G125" s="246"/>
      <c r="H125" s="246" t="s">
        <v>1275</v>
      </c>
      <c r="I125" s="246" t="s">
        <v>1228</v>
      </c>
      <c r="J125" s="246" t="s">
        <v>1276</v>
      </c>
      <c r="K125" s="287"/>
    </row>
    <row r="126" spans="2:11" ht="15" customHeight="1">
      <c r="B126" s="285"/>
      <c r="C126" s="246" t="s">
        <v>87</v>
      </c>
      <c r="D126" s="246"/>
      <c r="E126" s="246"/>
      <c r="F126" s="265" t="s">
        <v>1226</v>
      </c>
      <c r="G126" s="246"/>
      <c r="H126" s="246" t="s">
        <v>1277</v>
      </c>
      <c r="I126" s="246" t="s">
        <v>1228</v>
      </c>
      <c r="J126" s="246" t="s">
        <v>1276</v>
      </c>
      <c r="K126" s="287"/>
    </row>
    <row r="127" spans="2:11" ht="15" customHeight="1">
      <c r="B127" s="285"/>
      <c r="C127" s="246" t="s">
        <v>1237</v>
      </c>
      <c r="D127" s="246"/>
      <c r="E127" s="246"/>
      <c r="F127" s="265" t="s">
        <v>1232</v>
      </c>
      <c r="G127" s="246"/>
      <c r="H127" s="246" t="s">
        <v>1238</v>
      </c>
      <c r="I127" s="246" t="s">
        <v>1228</v>
      </c>
      <c r="J127" s="246">
        <v>15</v>
      </c>
      <c r="K127" s="287"/>
    </row>
    <row r="128" spans="2:11" ht="15" customHeight="1">
      <c r="B128" s="285"/>
      <c r="C128" s="267" t="s">
        <v>1239</v>
      </c>
      <c r="D128" s="267"/>
      <c r="E128" s="267"/>
      <c r="F128" s="268" t="s">
        <v>1232</v>
      </c>
      <c r="G128" s="267"/>
      <c r="H128" s="267" t="s">
        <v>1240</v>
      </c>
      <c r="I128" s="267" t="s">
        <v>1228</v>
      </c>
      <c r="J128" s="267">
        <v>15</v>
      </c>
      <c r="K128" s="287"/>
    </row>
    <row r="129" spans="2:11" ht="15" customHeight="1">
      <c r="B129" s="285"/>
      <c r="C129" s="267" t="s">
        <v>1241</v>
      </c>
      <c r="D129" s="267"/>
      <c r="E129" s="267"/>
      <c r="F129" s="268" t="s">
        <v>1232</v>
      </c>
      <c r="G129" s="267"/>
      <c r="H129" s="267" t="s">
        <v>1242</v>
      </c>
      <c r="I129" s="267" t="s">
        <v>1228</v>
      </c>
      <c r="J129" s="267">
        <v>20</v>
      </c>
      <c r="K129" s="287"/>
    </row>
    <row r="130" spans="2:11" ht="15" customHeight="1">
      <c r="B130" s="285"/>
      <c r="C130" s="267" t="s">
        <v>1243</v>
      </c>
      <c r="D130" s="267"/>
      <c r="E130" s="267"/>
      <c r="F130" s="268" t="s">
        <v>1232</v>
      </c>
      <c r="G130" s="267"/>
      <c r="H130" s="267" t="s">
        <v>1244</v>
      </c>
      <c r="I130" s="267" t="s">
        <v>1228</v>
      </c>
      <c r="J130" s="267">
        <v>20</v>
      </c>
      <c r="K130" s="287"/>
    </row>
    <row r="131" spans="2:11" ht="15" customHeight="1">
      <c r="B131" s="285"/>
      <c r="C131" s="246" t="s">
        <v>1231</v>
      </c>
      <c r="D131" s="246"/>
      <c r="E131" s="246"/>
      <c r="F131" s="265" t="s">
        <v>1232</v>
      </c>
      <c r="G131" s="246"/>
      <c r="H131" s="246" t="s">
        <v>1265</v>
      </c>
      <c r="I131" s="246" t="s">
        <v>1228</v>
      </c>
      <c r="J131" s="246">
        <v>50</v>
      </c>
      <c r="K131" s="287"/>
    </row>
    <row r="132" spans="2:11" ht="15" customHeight="1">
      <c r="B132" s="285"/>
      <c r="C132" s="246" t="s">
        <v>1245</v>
      </c>
      <c r="D132" s="246"/>
      <c r="E132" s="246"/>
      <c r="F132" s="265" t="s">
        <v>1232</v>
      </c>
      <c r="G132" s="246"/>
      <c r="H132" s="246" t="s">
        <v>1265</v>
      </c>
      <c r="I132" s="246" t="s">
        <v>1228</v>
      </c>
      <c r="J132" s="246">
        <v>50</v>
      </c>
      <c r="K132" s="287"/>
    </row>
    <row r="133" spans="2:11" ht="15" customHeight="1">
      <c r="B133" s="285"/>
      <c r="C133" s="246" t="s">
        <v>1251</v>
      </c>
      <c r="D133" s="246"/>
      <c r="E133" s="246"/>
      <c r="F133" s="265" t="s">
        <v>1232</v>
      </c>
      <c r="G133" s="246"/>
      <c r="H133" s="246" t="s">
        <v>1265</v>
      </c>
      <c r="I133" s="246" t="s">
        <v>1228</v>
      </c>
      <c r="J133" s="246">
        <v>50</v>
      </c>
      <c r="K133" s="287"/>
    </row>
    <row r="134" spans="2:11" ht="15" customHeight="1">
      <c r="B134" s="285"/>
      <c r="C134" s="246" t="s">
        <v>1253</v>
      </c>
      <c r="D134" s="246"/>
      <c r="E134" s="246"/>
      <c r="F134" s="265" t="s">
        <v>1232</v>
      </c>
      <c r="G134" s="246"/>
      <c r="H134" s="246" t="s">
        <v>1265</v>
      </c>
      <c r="I134" s="246" t="s">
        <v>1228</v>
      </c>
      <c r="J134" s="246">
        <v>50</v>
      </c>
      <c r="K134" s="287"/>
    </row>
    <row r="135" spans="2:11" ht="15" customHeight="1">
      <c r="B135" s="285"/>
      <c r="C135" s="246" t="s">
        <v>131</v>
      </c>
      <c r="D135" s="246"/>
      <c r="E135" s="246"/>
      <c r="F135" s="265" t="s">
        <v>1232</v>
      </c>
      <c r="G135" s="246"/>
      <c r="H135" s="246" t="s">
        <v>1278</v>
      </c>
      <c r="I135" s="246" t="s">
        <v>1228</v>
      </c>
      <c r="J135" s="246">
        <v>255</v>
      </c>
      <c r="K135" s="287"/>
    </row>
    <row r="136" spans="2:11" ht="15" customHeight="1">
      <c r="B136" s="285"/>
      <c r="C136" s="246" t="s">
        <v>1255</v>
      </c>
      <c r="D136" s="246"/>
      <c r="E136" s="246"/>
      <c r="F136" s="265" t="s">
        <v>1226</v>
      </c>
      <c r="G136" s="246"/>
      <c r="H136" s="246" t="s">
        <v>1279</v>
      </c>
      <c r="I136" s="246" t="s">
        <v>1257</v>
      </c>
      <c r="J136" s="246"/>
      <c r="K136" s="287"/>
    </row>
    <row r="137" spans="2:11" ht="15" customHeight="1">
      <c r="B137" s="285"/>
      <c r="C137" s="246" t="s">
        <v>1258</v>
      </c>
      <c r="D137" s="246"/>
      <c r="E137" s="246"/>
      <c r="F137" s="265" t="s">
        <v>1226</v>
      </c>
      <c r="G137" s="246"/>
      <c r="H137" s="246" t="s">
        <v>1280</v>
      </c>
      <c r="I137" s="246" t="s">
        <v>1260</v>
      </c>
      <c r="J137" s="246"/>
      <c r="K137" s="287"/>
    </row>
    <row r="138" spans="2:11" ht="15" customHeight="1">
      <c r="B138" s="285"/>
      <c r="C138" s="246" t="s">
        <v>1261</v>
      </c>
      <c r="D138" s="246"/>
      <c r="E138" s="246"/>
      <c r="F138" s="265" t="s">
        <v>1226</v>
      </c>
      <c r="G138" s="246"/>
      <c r="H138" s="246" t="s">
        <v>1261</v>
      </c>
      <c r="I138" s="246" t="s">
        <v>1260</v>
      </c>
      <c r="J138" s="246"/>
      <c r="K138" s="287"/>
    </row>
    <row r="139" spans="2:11" ht="15" customHeight="1">
      <c r="B139" s="285"/>
      <c r="C139" s="246" t="s">
        <v>43</v>
      </c>
      <c r="D139" s="246"/>
      <c r="E139" s="246"/>
      <c r="F139" s="265" t="s">
        <v>1226</v>
      </c>
      <c r="G139" s="246"/>
      <c r="H139" s="246" t="s">
        <v>1281</v>
      </c>
      <c r="I139" s="246" t="s">
        <v>1260</v>
      </c>
      <c r="J139" s="246"/>
      <c r="K139" s="287"/>
    </row>
    <row r="140" spans="2:11" ht="15" customHeight="1">
      <c r="B140" s="285"/>
      <c r="C140" s="246" t="s">
        <v>1282</v>
      </c>
      <c r="D140" s="246"/>
      <c r="E140" s="246"/>
      <c r="F140" s="265" t="s">
        <v>1226</v>
      </c>
      <c r="G140" s="246"/>
      <c r="H140" s="246" t="s">
        <v>1283</v>
      </c>
      <c r="I140" s="246" t="s">
        <v>1260</v>
      </c>
      <c r="J140" s="246"/>
      <c r="K140" s="287"/>
    </row>
    <row r="141" spans="2:11" ht="15" customHeight="1">
      <c r="B141" s="288"/>
      <c r="C141" s="289"/>
      <c r="D141" s="289"/>
      <c r="E141" s="289"/>
      <c r="F141" s="289"/>
      <c r="G141" s="289"/>
      <c r="H141" s="289"/>
      <c r="I141" s="289"/>
      <c r="J141" s="289"/>
      <c r="K141" s="290"/>
    </row>
    <row r="142" spans="2:11" ht="18.75" customHeight="1">
      <c r="B142" s="242"/>
      <c r="C142" s="242"/>
      <c r="D142" s="242"/>
      <c r="E142" s="242"/>
      <c r="F142" s="277"/>
      <c r="G142" s="242"/>
      <c r="H142" s="242"/>
      <c r="I142" s="242"/>
      <c r="J142" s="242"/>
      <c r="K142" s="242"/>
    </row>
    <row r="143" spans="2:11" ht="18.75" customHeight="1"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</row>
    <row r="144" spans="2:11" ht="7.5" customHeight="1">
      <c r="B144" s="253"/>
      <c r="C144" s="254"/>
      <c r="D144" s="254"/>
      <c r="E144" s="254"/>
      <c r="F144" s="254"/>
      <c r="G144" s="254"/>
      <c r="H144" s="254"/>
      <c r="I144" s="254"/>
      <c r="J144" s="254"/>
      <c r="K144" s="255"/>
    </row>
    <row r="145" spans="2:11" ht="45" customHeight="1">
      <c r="B145" s="256"/>
      <c r="C145" s="365" t="s">
        <v>1284</v>
      </c>
      <c r="D145" s="365"/>
      <c r="E145" s="365"/>
      <c r="F145" s="365"/>
      <c r="G145" s="365"/>
      <c r="H145" s="365"/>
      <c r="I145" s="365"/>
      <c r="J145" s="365"/>
      <c r="K145" s="257"/>
    </row>
    <row r="146" spans="2:11" ht="17.25" customHeight="1">
      <c r="B146" s="256"/>
      <c r="C146" s="258" t="s">
        <v>1220</v>
      </c>
      <c r="D146" s="258"/>
      <c r="E146" s="258"/>
      <c r="F146" s="258" t="s">
        <v>1221</v>
      </c>
      <c r="G146" s="259"/>
      <c r="H146" s="258" t="s">
        <v>126</v>
      </c>
      <c r="I146" s="258" t="s">
        <v>62</v>
      </c>
      <c r="J146" s="258" t="s">
        <v>1222</v>
      </c>
      <c r="K146" s="257"/>
    </row>
    <row r="147" spans="2:11" ht="17.25" customHeight="1">
      <c r="B147" s="256"/>
      <c r="C147" s="260" t="s">
        <v>1223</v>
      </c>
      <c r="D147" s="260"/>
      <c r="E147" s="260"/>
      <c r="F147" s="261" t="s">
        <v>1224</v>
      </c>
      <c r="G147" s="262"/>
      <c r="H147" s="260"/>
      <c r="I147" s="260"/>
      <c r="J147" s="260" t="s">
        <v>1225</v>
      </c>
      <c r="K147" s="257"/>
    </row>
    <row r="148" spans="2:11" ht="5.25" customHeight="1">
      <c r="B148" s="266"/>
      <c r="C148" s="263"/>
      <c r="D148" s="263"/>
      <c r="E148" s="263"/>
      <c r="F148" s="263"/>
      <c r="G148" s="264"/>
      <c r="H148" s="263"/>
      <c r="I148" s="263"/>
      <c r="J148" s="263"/>
      <c r="K148" s="287"/>
    </row>
    <row r="149" spans="2:11" ht="15" customHeight="1">
      <c r="B149" s="266"/>
      <c r="C149" s="291" t="s">
        <v>1229</v>
      </c>
      <c r="D149" s="246"/>
      <c r="E149" s="246"/>
      <c r="F149" s="292" t="s">
        <v>1226</v>
      </c>
      <c r="G149" s="246"/>
      <c r="H149" s="291" t="s">
        <v>1265</v>
      </c>
      <c r="I149" s="291" t="s">
        <v>1228</v>
      </c>
      <c r="J149" s="291">
        <v>120</v>
      </c>
      <c r="K149" s="287"/>
    </row>
    <row r="150" spans="2:11" ht="15" customHeight="1">
      <c r="B150" s="266"/>
      <c r="C150" s="291" t="s">
        <v>1274</v>
      </c>
      <c r="D150" s="246"/>
      <c r="E150" s="246"/>
      <c r="F150" s="292" t="s">
        <v>1226</v>
      </c>
      <c r="G150" s="246"/>
      <c r="H150" s="291" t="s">
        <v>1285</v>
      </c>
      <c r="I150" s="291" t="s">
        <v>1228</v>
      </c>
      <c r="J150" s="291" t="s">
        <v>1276</v>
      </c>
      <c r="K150" s="287"/>
    </row>
    <row r="151" spans="2:11" ht="15" customHeight="1">
      <c r="B151" s="266"/>
      <c r="C151" s="291" t="s">
        <v>87</v>
      </c>
      <c r="D151" s="246"/>
      <c r="E151" s="246"/>
      <c r="F151" s="292" t="s">
        <v>1226</v>
      </c>
      <c r="G151" s="246"/>
      <c r="H151" s="291" t="s">
        <v>1286</v>
      </c>
      <c r="I151" s="291" t="s">
        <v>1228</v>
      </c>
      <c r="J151" s="291" t="s">
        <v>1276</v>
      </c>
      <c r="K151" s="287"/>
    </row>
    <row r="152" spans="2:11" ht="15" customHeight="1">
      <c r="B152" s="266"/>
      <c r="C152" s="291" t="s">
        <v>1231</v>
      </c>
      <c r="D152" s="246"/>
      <c r="E152" s="246"/>
      <c r="F152" s="292" t="s">
        <v>1232</v>
      </c>
      <c r="G152" s="246"/>
      <c r="H152" s="291" t="s">
        <v>1265</v>
      </c>
      <c r="I152" s="291" t="s">
        <v>1228</v>
      </c>
      <c r="J152" s="291">
        <v>50</v>
      </c>
      <c r="K152" s="287"/>
    </row>
    <row r="153" spans="2:11" ht="15" customHeight="1">
      <c r="B153" s="266"/>
      <c r="C153" s="291" t="s">
        <v>1234</v>
      </c>
      <c r="D153" s="246"/>
      <c r="E153" s="246"/>
      <c r="F153" s="292" t="s">
        <v>1226</v>
      </c>
      <c r="G153" s="246"/>
      <c r="H153" s="291" t="s">
        <v>1265</v>
      </c>
      <c r="I153" s="291" t="s">
        <v>1236</v>
      </c>
      <c r="J153" s="291"/>
      <c r="K153" s="287"/>
    </row>
    <row r="154" spans="2:11" ht="15" customHeight="1">
      <c r="B154" s="266"/>
      <c r="C154" s="291" t="s">
        <v>1245</v>
      </c>
      <c r="D154" s="246"/>
      <c r="E154" s="246"/>
      <c r="F154" s="292" t="s">
        <v>1232</v>
      </c>
      <c r="G154" s="246"/>
      <c r="H154" s="291" t="s">
        <v>1265</v>
      </c>
      <c r="I154" s="291" t="s">
        <v>1228</v>
      </c>
      <c r="J154" s="291">
        <v>50</v>
      </c>
      <c r="K154" s="287"/>
    </row>
    <row r="155" spans="2:11" ht="15" customHeight="1">
      <c r="B155" s="266"/>
      <c r="C155" s="291" t="s">
        <v>1253</v>
      </c>
      <c r="D155" s="246"/>
      <c r="E155" s="246"/>
      <c r="F155" s="292" t="s">
        <v>1232</v>
      </c>
      <c r="G155" s="246"/>
      <c r="H155" s="291" t="s">
        <v>1265</v>
      </c>
      <c r="I155" s="291" t="s">
        <v>1228</v>
      </c>
      <c r="J155" s="291">
        <v>50</v>
      </c>
      <c r="K155" s="287"/>
    </row>
    <row r="156" spans="2:11" ht="15" customHeight="1">
      <c r="B156" s="266"/>
      <c r="C156" s="291" t="s">
        <v>1251</v>
      </c>
      <c r="D156" s="246"/>
      <c r="E156" s="246"/>
      <c r="F156" s="292" t="s">
        <v>1232</v>
      </c>
      <c r="G156" s="246"/>
      <c r="H156" s="291" t="s">
        <v>1265</v>
      </c>
      <c r="I156" s="291" t="s">
        <v>1228</v>
      </c>
      <c r="J156" s="291">
        <v>50</v>
      </c>
      <c r="K156" s="287"/>
    </row>
    <row r="157" spans="2:11" ht="15" customHeight="1">
      <c r="B157" s="266"/>
      <c r="C157" s="291" t="s">
        <v>118</v>
      </c>
      <c r="D157" s="246"/>
      <c r="E157" s="246"/>
      <c r="F157" s="292" t="s">
        <v>1226</v>
      </c>
      <c r="G157" s="246"/>
      <c r="H157" s="291" t="s">
        <v>1287</v>
      </c>
      <c r="I157" s="291" t="s">
        <v>1228</v>
      </c>
      <c r="J157" s="291" t="s">
        <v>1288</v>
      </c>
      <c r="K157" s="287"/>
    </row>
    <row r="158" spans="2:11" ht="15" customHeight="1">
      <c r="B158" s="266"/>
      <c r="C158" s="291" t="s">
        <v>1289</v>
      </c>
      <c r="D158" s="246"/>
      <c r="E158" s="246"/>
      <c r="F158" s="292" t="s">
        <v>1226</v>
      </c>
      <c r="G158" s="246"/>
      <c r="H158" s="291" t="s">
        <v>1290</v>
      </c>
      <c r="I158" s="291" t="s">
        <v>1260</v>
      </c>
      <c r="J158" s="291"/>
      <c r="K158" s="287"/>
    </row>
    <row r="159" spans="2:11" ht="15" customHeight="1">
      <c r="B159" s="293"/>
      <c r="C159" s="275"/>
      <c r="D159" s="275"/>
      <c r="E159" s="275"/>
      <c r="F159" s="275"/>
      <c r="G159" s="275"/>
      <c r="H159" s="275"/>
      <c r="I159" s="275"/>
      <c r="J159" s="275"/>
      <c r="K159" s="294"/>
    </row>
    <row r="160" spans="2:11" ht="18.75" customHeight="1">
      <c r="B160" s="242"/>
      <c r="C160" s="246"/>
      <c r="D160" s="246"/>
      <c r="E160" s="246"/>
      <c r="F160" s="265"/>
      <c r="G160" s="246"/>
      <c r="H160" s="246"/>
      <c r="I160" s="246"/>
      <c r="J160" s="246"/>
      <c r="K160" s="242"/>
    </row>
    <row r="161" spans="2:11" ht="18.75" customHeight="1"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</row>
    <row r="162" spans="2:11" ht="7.5" customHeight="1">
      <c r="B162" s="234"/>
      <c r="C162" s="235"/>
      <c r="D162" s="235"/>
      <c r="E162" s="235"/>
      <c r="F162" s="235"/>
      <c r="G162" s="235"/>
      <c r="H162" s="235"/>
      <c r="I162" s="235"/>
      <c r="J162" s="235"/>
      <c r="K162" s="236"/>
    </row>
    <row r="163" spans="2:11" ht="45" customHeight="1">
      <c r="B163" s="237"/>
      <c r="C163" s="364" t="s">
        <v>1291</v>
      </c>
      <c r="D163" s="364"/>
      <c r="E163" s="364"/>
      <c r="F163" s="364"/>
      <c r="G163" s="364"/>
      <c r="H163" s="364"/>
      <c r="I163" s="364"/>
      <c r="J163" s="364"/>
      <c r="K163" s="238"/>
    </row>
    <row r="164" spans="2:11" ht="17.25" customHeight="1">
      <c r="B164" s="237"/>
      <c r="C164" s="258" t="s">
        <v>1220</v>
      </c>
      <c r="D164" s="258"/>
      <c r="E164" s="258"/>
      <c r="F164" s="258" t="s">
        <v>1221</v>
      </c>
      <c r="G164" s="295"/>
      <c r="H164" s="296" t="s">
        <v>126</v>
      </c>
      <c r="I164" s="296" t="s">
        <v>62</v>
      </c>
      <c r="J164" s="258" t="s">
        <v>1222</v>
      </c>
      <c r="K164" s="238"/>
    </row>
    <row r="165" spans="2:11" ht="17.25" customHeight="1">
      <c r="B165" s="239"/>
      <c r="C165" s="260" t="s">
        <v>1223</v>
      </c>
      <c r="D165" s="260"/>
      <c r="E165" s="260"/>
      <c r="F165" s="261" t="s">
        <v>1224</v>
      </c>
      <c r="G165" s="297"/>
      <c r="H165" s="298"/>
      <c r="I165" s="298"/>
      <c r="J165" s="260" t="s">
        <v>1225</v>
      </c>
      <c r="K165" s="240"/>
    </row>
    <row r="166" spans="2:11" ht="5.25" customHeight="1">
      <c r="B166" s="266"/>
      <c r="C166" s="263"/>
      <c r="D166" s="263"/>
      <c r="E166" s="263"/>
      <c r="F166" s="263"/>
      <c r="G166" s="264"/>
      <c r="H166" s="263"/>
      <c r="I166" s="263"/>
      <c r="J166" s="263"/>
      <c r="K166" s="287"/>
    </row>
    <row r="167" spans="2:11" ht="15" customHeight="1">
      <c r="B167" s="266"/>
      <c r="C167" s="246" t="s">
        <v>1229</v>
      </c>
      <c r="D167" s="246"/>
      <c r="E167" s="246"/>
      <c r="F167" s="265" t="s">
        <v>1226</v>
      </c>
      <c r="G167" s="246"/>
      <c r="H167" s="246" t="s">
        <v>1265</v>
      </c>
      <c r="I167" s="246" t="s">
        <v>1228</v>
      </c>
      <c r="J167" s="246">
        <v>120</v>
      </c>
      <c r="K167" s="287"/>
    </row>
    <row r="168" spans="2:11" ht="15" customHeight="1">
      <c r="B168" s="266"/>
      <c r="C168" s="246" t="s">
        <v>1274</v>
      </c>
      <c r="D168" s="246"/>
      <c r="E168" s="246"/>
      <c r="F168" s="265" t="s">
        <v>1226</v>
      </c>
      <c r="G168" s="246"/>
      <c r="H168" s="246" t="s">
        <v>1275</v>
      </c>
      <c r="I168" s="246" t="s">
        <v>1228</v>
      </c>
      <c r="J168" s="246" t="s">
        <v>1276</v>
      </c>
      <c r="K168" s="287"/>
    </row>
    <row r="169" spans="2:11" ht="15" customHeight="1">
      <c r="B169" s="266"/>
      <c r="C169" s="246" t="s">
        <v>87</v>
      </c>
      <c r="D169" s="246"/>
      <c r="E169" s="246"/>
      <c r="F169" s="265" t="s">
        <v>1226</v>
      </c>
      <c r="G169" s="246"/>
      <c r="H169" s="246" t="s">
        <v>1292</v>
      </c>
      <c r="I169" s="246" t="s">
        <v>1228</v>
      </c>
      <c r="J169" s="246" t="s">
        <v>1276</v>
      </c>
      <c r="K169" s="287"/>
    </row>
    <row r="170" spans="2:11" ht="15" customHeight="1">
      <c r="B170" s="266"/>
      <c r="C170" s="246" t="s">
        <v>1231</v>
      </c>
      <c r="D170" s="246"/>
      <c r="E170" s="246"/>
      <c r="F170" s="265" t="s">
        <v>1232</v>
      </c>
      <c r="G170" s="246"/>
      <c r="H170" s="246" t="s">
        <v>1292</v>
      </c>
      <c r="I170" s="246" t="s">
        <v>1228</v>
      </c>
      <c r="J170" s="246">
        <v>50</v>
      </c>
      <c r="K170" s="287"/>
    </row>
    <row r="171" spans="2:11" ht="15" customHeight="1">
      <c r="B171" s="266"/>
      <c r="C171" s="246" t="s">
        <v>1234</v>
      </c>
      <c r="D171" s="246"/>
      <c r="E171" s="246"/>
      <c r="F171" s="265" t="s">
        <v>1226</v>
      </c>
      <c r="G171" s="246"/>
      <c r="H171" s="246" t="s">
        <v>1292</v>
      </c>
      <c r="I171" s="246" t="s">
        <v>1236</v>
      </c>
      <c r="J171" s="246"/>
      <c r="K171" s="287"/>
    </row>
    <row r="172" spans="2:11" ht="15" customHeight="1">
      <c r="B172" s="266"/>
      <c r="C172" s="246" t="s">
        <v>1245</v>
      </c>
      <c r="D172" s="246"/>
      <c r="E172" s="246"/>
      <c r="F172" s="265" t="s">
        <v>1232</v>
      </c>
      <c r="G172" s="246"/>
      <c r="H172" s="246" t="s">
        <v>1292</v>
      </c>
      <c r="I172" s="246" t="s">
        <v>1228</v>
      </c>
      <c r="J172" s="246">
        <v>50</v>
      </c>
      <c r="K172" s="287"/>
    </row>
    <row r="173" spans="2:11" ht="15" customHeight="1">
      <c r="B173" s="266"/>
      <c r="C173" s="246" t="s">
        <v>1253</v>
      </c>
      <c r="D173" s="246"/>
      <c r="E173" s="246"/>
      <c r="F173" s="265" t="s">
        <v>1232</v>
      </c>
      <c r="G173" s="246"/>
      <c r="H173" s="246" t="s">
        <v>1292</v>
      </c>
      <c r="I173" s="246" t="s">
        <v>1228</v>
      </c>
      <c r="J173" s="246">
        <v>50</v>
      </c>
      <c r="K173" s="287"/>
    </row>
    <row r="174" spans="2:11" ht="15" customHeight="1">
      <c r="B174" s="266"/>
      <c r="C174" s="246" t="s">
        <v>1251</v>
      </c>
      <c r="D174" s="246"/>
      <c r="E174" s="246"/>
      <c r="F174" s="265" t="s">
        <v>1232</v>
      </c>
      <c r="G174" s="246"/>
      <c r="H174" s="246" t="s">
        <v>1292</v>
      </c>
      <c r="I174" s="246" t="s">
        <v>1228</v>
      </c>
      <c r="J174" s="246">
        <v>50</v>
      </c>
      <c r="K174" s="287"/>
    </row>
    <row r="175" spans="2:11" ht="15" customHeight="1">
      <c r="B175" s="266"/>
      <c r="C175" s="246" t="s">
        <v>125</v>
      </c>
      <c r="D175" s="246"/>
      <c r="E175" s="246"/>
      <c r="F175" s="265" t="s">
        <v>1226</v>
      </c>
      <c r="G175" s="246"/>
      <c r="H175" s="246" t="s">
        <v>1293</v>
      </c>
      <c r="I175" s="246" t="s">
        <v>1294</v>
      </c>
      <c r="J175" s="246"/>
      <c r="K175" s="287"/>
    </row>
    <row r="176" spans="2:11" ht="15" customHeight="1">
      <c r="B176" s="266"/>
      <c r="C176" s="246" t="s">
        <v>62</v>
      </c>
      <c r="D176" s="246"/>
      <c r="E176" s="246"/>
      <c r="F176" s="265" t="s">
        <v>1226</v>
      </c>
      <c r="G176" s="246"/>
      <c r="H176" s="246" t="s">
        <v>1295</v>
      </c>
      <c r="I176" s="246" t="s">
        <v>1296</v>
      </c>
      <c r="J176" s="246">
        <v>1</v>
      </c>
      <c r="K176" s="287"/>
    </row>
    <row r="177" spans="2:11" ht="15" customHeight="1">
      <c r="B177" s="266"/>
      <c r="C177" s="246" t="s">
        <v>58</v>
      </c>
      <c r="D177" s="246"/>
      <c r="E177" s="246"/>
      <c r="F177" s="265" t="s">
        <v>1226</v>
      </c>
      <c r="G177" s="246"/>
      <c r="H177" s="246" t="s">
        <v>1297</v>
      </c>
      <c r="I177" s="246" t="s">
        <v>1228</v>
      </c>
      <c r="J177" s="246">
        <v>20</v>
      </c>
      <c r="K177" s="287"/>
    </row>
    <row r="178" spans="2:11" ht="15" customHeight="1">
      <c r="B178" s="266"/>
      <c r="C178" s="246" t="s">
        <v>126</v>
      </c>
      <c r="D178" s="246"/>
      <c r="E178" s="246"/>
      <c r="F178" s="265" t="s">
        <v>1226</v>
      </c>
      <c r="G178" s="246"/>
      <c r="H178" s="246" t="s">
        <v>1298</v>
      </c>
      <c r="I178" s="246" t="s">
        <v>1228</v>
      </c>
      <c r="J178" s="246">
        <v>255</v>
      </c>
      <c r="K178" s="287"/>
    </row>
    <row r="179" spans="2:11" ht="15" customHeight="1">
      <c r="B179" s="266"/>
      <c r="C179" s="246" t="s">
        <v>127</v>
      </c>
      <c r="D179" s="246"/>
      <c r="E179" s="246"/>
      <c r="F179" s="265" t="s">
        <v>1226</v>
      </c>
      <c r="G179" s="246"/>
      <c r="H179" s="246" t="s">
        <v>1191</v>
      </c>
      <c r="I179" s="246" t="s">
        <v>1228</v>
      </c>
      <c r="J179" s="246">
        <v>10</v>
      </c>
      <c r="K179" s="287"/>
    </row>
    <row r="180" spans="2:11" ht="15" customHeight="1">
      <c r="B180" s="266"/>
      <c r="C180" s="246" t="s">
        <v>128</v>
      </c>
      <c r="D180" s="246"/>
      <c r="E180" s="246"/>
      <c r="F180" s="265" t="s">
        <v>1226</v>
      </c>
      <c r="G180" s="246"/>
      <c r="H180" s="246" t="s">
        <v>1299</v>
      </c>
      <c r="I180" s="246" t="s">
        <v>1260</v>
      </c>
      <c r="J180" s="246"/>
      <c r="K180" s="287"/>
    </row>
    <row r="181" spans="2:11" ht="15" customHeight="1">
      <c r="B181" s="266"/>
      <c r="C181" s="246" t="s">
        <v>1300</v>
      </c>
      <c r="D181" s="246"/>
      <c r="E181" s="246"/>
      <c r="F181" s="265" t="s">
        <v>1226</v>
      </c>
      <c r="G181" s="246"/>
      <c r="H181" s="246" t="s">
        <v>1301</v>
      </c>
      <c r="I181" s="246" t="s">
        <v>1260</v>
      </c>
      <c r="J181" s="246"/>
      <c r="K181" s="287"/>
    </row>
    <row r="182" spans="2:11" ht="15" customHeight="1">
      <c r="B182" s="266"/>
      <c r="C182" s="246" t="s">
        <v>1289</v>
      </c>
      <c r="D182" s="246"/>
      <c r="E182" s="246"/>
      <c r="F182" s="265" t="s">
        <v>1226</v>
      </c>
      <c r="G182" s="246"/>
      <c r="H182" s="246" t="s">
        <v>1302</v>
      </c>
      <c r="I182" s="246" t="s">
        <v>1260</v>
      </c>
      <c r="J182" s="246"/>
      <c r="K182" s="287"/>
    </row>
    <row r="183" spans="2:11" ht="15" customHeight="1">
      <c r="B183" s="266"/>
      <c r="C183" s="246" t="s">
        <v>130</v>
      </c>
      <c r="D183" s="246"/>
      <c r="E183" s="246"/>
      <c r="F183" s="265" t="s">
        <v>1232</v>
      </c>
      <c r="G183" s="246"/>
      <c r="H183" s="246" t="s">
        <v>1303</v>
      </c>
      <c r="I183" s="246" t="s">
        <v>1228</v>
      </c>
      <c r="J183" s="246">
        <v>50</v>
      </c>
      <c r="K183" s="287"/>
    </row>
    <row r="184" spans="2:11" ht="15" customHeight="1">
      <c r="B184" s="266"/>
      <c r="C184" s="246" t="s">
        <v>1304</v>
      </c>
      <c r="D184" s="246"/>
      <c r="E184" s="246"/>
      <c r="F184" s="265" t="s">
        <v>1232</v>
      </c>
      <c r="G184" s="246"/>
      <c r="H184" s="246" t="s">
        <v>1305</v>
      </c>
      <c r="I184" s="246" t="s">
        <v>1306</v>
      </c>
      <c r="J184" s="246"/>
      <c r="K184" s="287"/>
    </row>
    <row r="185" spans="2:11" ht="15" customHeight="1">
      <c r="B185" s="266"/>
      <c r="C185" s="246" t="s">
        <v>1307</v>
      </c>
      <c r="D185" s="246"/>
      <c r="E185" s="246"/>
      <c r="F185" s="265" t="s">
        <v>1232</v>
      </c>
      <c r="G185" s="246"/>
      <c r="H185" s="246" t="s">
        <v>1308</v>
      </c>
      <c r="I185" s="246" t="s">
        <v>1306</v>
      </c>
      <c r="J185" s="246"/>
      <c r="K185" s="287"/>
    </row>
    <row r="186" spans="2:11" ht="15" customHeight="1">
      <c r="B186" s="266"/>
      <c r="C186" s="246" t="s">
        <v>1309</v>
      </c>
      <c r="D186" s="246"/>
      <c r="E186" s="246"/>
      <c r="F186" s="265" t="s">
        <v>1232</v>
      </c>
      <c r="G186" s="246"/>
      <c r="H186" s="246" t="s">
        <v>1310</v>
      </c>
      <c r="I186" s="246" t="s">
        <v>1306</v>
      </c>
      <c r="J186" s="246"/>
      <c r="K186" s="287"/>
    </row>
    <row r="187" spans="2:11" ht="15" customHeight="1">
      <c r="B187" s="266"/>
      <c r="C187" s="299" t="s">
        <v>1311</v>
      </c>
      <c r="D187" s="246"/>
      <c r="E187" s="246"/>
      <c r="F187" s="265" t="s">
        <v>1232</v>
      </c>
      <c r="G187" s="246"/>
      <c r="H187" s="246" t="s">
        <v>1312</v>
      </c>
      <c r="I187" s="246" t="s">
        <v>1313</v>
      </c>
      <c r="J187" s="300" t="s">
        <v>1314</v>
      </c>
      <c r="K187" s="287"/>
    </row>
    <row r="188" spans="2:11" ht="15" customHeight="1">
      <c r="B188" s="266"/>
      <c r="C188" s="251" t="s">
        <v>47</v>
      </c>
      <c r="D188" s="246"/>
      <c r="E188" s="246"/>
      <c r="F188" s="265" t="s">
        <v>1226</v>
      </c>
      <c r="G188" s="246"/>
      <c r="H188" s="242" t="s">
        <v>1315</v>
      </c>
      <c r="I188" s="246" t="s">
        <v>1316</v>
      </c>
      <c r="J188" s="246"/>
      <c r="K188" s="287"/>
    </row>
    <row r="189" spans="2:11" ht="15" customHeight="1">
      <c r="B189" s="266"/>
      <c r="C189" s="251" t="s">
        <v>1317</v>
      </c>
      <c r="D189" s="246"/>
      <c r="E189" s="246"/>
      <c r="F189" s="265" t="s">
        <v>1226</v>
      </c>
      <c r="G189" s="246"/>
      <c r="H189" s="246" t="s">
        <v>1318</v>
      </c>
      <c r="I189" s="246" t="s">
        <v>1260</v>
      </c>
      <c r="J189" s="246"/>
      <c r="K189" s="287"/>
    </row>
    <row r="190" spans="2:11" ht="15" customHeight="1">
      <c r="B190" s="266"/>
      <c r="C190" s="251" t="s">
        <v>1319</v>
      </c>
      <c r="D190" s="246"/>
      <c r="E190" s="246"/>
      <c r="F190" s="265" t="s">
        <v>1226</v>
      </c>
      <c r="G190" s="246"/>
      <c r="H190" s="246" t="s">
        <v>1320</v>
      </c>
      <c r="I190" s="246" t="s">
        <v>1260</v>
      </c>
      <c r="J190" s="246"/>
      <c r="K190" s="287"/>
    </row>
    <row r="191" spans="2:11" ht="15" customHeight="1">
      <c r="B191" s="266"/>
      <c r="C191" s="251" t="s">
        <v>1321</v>
      </c>
      <c r="D191" s="246"/>
      <c r="E191" s="246"/>
      <c r="F191" s="265" t="s">
        <v>1232</v>
      </c>
      <c r="G191" s="246"/>
      <c r="H191" s="246" t="s">
        <v>1322</v>
      </c>
      <c r="I191" s="246" t="s">
        <v>1260</v>
      </c>
      <c r="J191" s="246"/>
      <c r="K191" s="287"/>
    </row>
    <row r="192" spans="2:11" ht="15" customHeight="1">
      <c r="B192" s="293"/>
      <c r="C192" s="301"/>
      <c r="D192" s="275"/>
      <c r="E192" s="275"/>
      <c r="F192" s="275"/>
      <c r="G192" s="275"/>
      <c r="H192" s="275"/>
      <c r="I192" s="275"/>
      <c r="J192" s="275"/>
      <c r="K192" s="294"/>
    </row>
    <row r="193" spans="2:11" ht="18.75" customHeight="1">
      <c r="B193" s="242"/>
      <c r="C193" s="246"/>
      <c r="D193" s="246"/>
      <c r="E193" s="246"/>
      <c r="F193" s="265"/>
      <c r="G193" s="246"/>
      <c r="H193" s="246"/>
      <c r="I193" s="246"/>
      <c r="J193" s="246"/>
      <c r="K193" s="242"/>
    </row>
    <row r="194" spans="2:11" ht="18.75" customHeight="1">
      <c r="B194" s="242"/>
      <c r="C194" s="246"/>
      <c r="D194" s="246"/>
      <c r="E194" s="246"/>
      <c r="F194" s="265"/>
      <c r="G194" s="246"/>
      <c r="H194" s="246"/>
      <c r="I194" s="246"/>
      <c r="J194" s="246"/>
      <c r="K194" s="242"/>
    </row>
    <row r="195" spans="2:11" ht="18.75" customHeight="1"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</row>
    <row r="196" spans="2:11" ht="13.5">
      <c r="B196" s="234"/>
      <c r="C196" s="235"/>
      <c r="D196" s="235"/>
      <c r="E196" s="235"/>
      <c r="F196" s="235"/>
      <c r="G196" s="235"/>
      <c r="H196" s="235"/>
      <c r="I196" s="235"/>
      <c r="J196" s="235"/>
      <c r="K196" s="236"/>
    </row>
    <row r="197" spans="2:11" ht="21">
      <c r="B197" s="237"/>
      <c r="C197" s="364" t="s">
        <v>1323</v>
      </c>
      <c r="D197" s="364"/>
      <c r="E197" s="364"/>
      <c r="F197" s="364"/>
      <c r="G197" s="364"/>
      <c r="H197" s="364"/>
      <c r="I197" s="364"/>
      <c r="J197" s="364"/>
      <c r="K197" s="238"/>
    </row>
    <row r="198" spans="2:11" ht="25.5" customHeight="1">
      <c r="B198" s="237"/>
      <c r="C198" s="302" t="s">
        <v>1324</v>
      </c>
      <c r="D198" s="302"/>
      <c r="E198" s="302"/>
      <c r="F198" s="302" t="s">
        <v>1325</v>
      </c>
      <c r="G198" s="303"/>
      <c r="H198" s="363" t="s">
        <v>1326</v>
      </c>
      <c r="I198" s="363"/>
      <c r="J198" s="363"/>
      <c r="K198" s="238"/>
    </row>
    <row r="199" spans="2:11" ht="5.25" customHeight="1">
      <c r="B199" s="266"/>
      <c r="C199" s="263"/>
      <c r="D199" s="263"/>
      <c r="E199" s="263"/>
      <c r="F199" s="263"/>
      <c r="G199" s="246"/>
      <c r="H199" s="263"/>
      <c r="I199" s="263"/>
      <c r="J199" s="263"/>
      <c r="K199" s="287"/>
    </row>
    <row r="200" spans="2:11" ht="15" customHeight="1">
      <c r="B200" s="266"/>
      <c r="C200" s="246" t="s">
        <v>1316</v>
      </c>
      <c r="D200" s="246"/>
      <c r="E200" s="246"/>
      <c r="F200" s="265" t="s">
        <v>48</v>
      </c>
      <c r="G200" s="246"/>
      <c r="H200" s="362" t="s">
        <v>1327</v>
      </c>
      <c r="I200" s="362"/>
      <c r="J200" s="362"/>
      <c r="K200" s="287"/>
    </row>
    <row r="201" spans="2:11" ht="15" customHeight="1">
      <c r="B201" s="266"/>
      <c r="C201" s="272"/>
      <c r="D201" s="246"/>
      <c r="E201" s="246"/>
      <c r="F201" s="265" t="s">
        <v>49</v>
      </c>
      <c r="G201" s="246"/>
      <c r="H201" s="362" t="s">
        <v>1328</v>
      </c>
      <c r="I201" s="362"/>
      <c r="J201" s="362"/>
      <c r="K201" s="287"/>
    </row>
    <row r="202" spans="2:11" ht="15" customHeight="1">
      <c r="B202" s="266"/>
      <c r="C202" s="272"/>
      <c r="D202" s="246"/>
      <c r="E202" s="246"/>
      <c r="F202" s="265" t="s">
        <v>52</v>
      </c>
      <c r="G202" s="246"/>
      <c r="H202" s="362" t="s">
        <v>1329</v>
      </c>
      <c r="I202" s="362"/>
      <c r="J202" s="362"/>
      <c r="K202" s="287"/>
    </row>
    <row r="203" spans="2:11" ht="15" customHeight="1">
      <c r="B203" s="266"/>
      <c r="C203" s="246"/>
      <c r="D203" s="246"/>
      <c r="E203" s="246"/>
      <c r="F203" s="265" t="s">
        <v>50</v>
      </c>
      <c r="G203" s="246"/>
      <c r="H203" s="362" t="s">
        <v>1330</v>
      </c>
      <c r="I203" s="362"/>
      <c r="J203" s="362"/>
      <c r="K203" s="287"/>
    </row>
    <row r="204" spans="2:11" ht="15" customHeight="1">
      <c r="B204" s="266"/>
      <c r="C204" s="246"/>
      <c r="D204" s="246"/>
      <c r="E204" s="246"/>
      <c r="F204" s="265" t="s">
        <v>51</v>
      </c>
      <c r="G204" s="246"/>
      <c r="H204" s="362" t="s">
        <v>1331</v>
      </c>
      <c r="I204" s="362"/>
      <c r="J204" s="362"/>
      <c r="K204" s="287"/>
    </row>
    <row r="205" spans="2:11" ht="15" customHeight="1">
      <c r="B205" s="266"/>
      <c r="C205" s="246"/>
      <c r="D205" s="246"/>
      <c r="E205" s="246"/>
      <c r="F205" s="265"/>
      <c r="G205" s="246"/>
      <c r="H205" s="246"/>
      <c r="I205" s="246"/>
      <c r="J205" s="246"/>
      <c r="K205" s="287"/>
    </row>
    <row r="206" spans="2:11" ht="15" customHeight="1">
      <c r="B206" s="266"/>
      <c r="C206" s="246" t="s">
        <v>1272</v>
      </c>
      <c r="D206" s="246"/>
      <c r="E206" s="246"/>
      <c r="F206" s="265" t="s">
        <v>91</v>
      </c>
      <c r="G206" s="246"/>
      <c r="H206" s="362" t="s">
        <v>1332</v>
      </c>
      <c r="I206" s="362"/>
      <c r="J206" s="362"/>
      <c r="K206" s="287"/>
    </row>
    <row r="207" spans="2:11" ht="15" customHeight="1">
      <c r="B207" s="266"/>
      <c r="C207" s="272"/>
      <c r="D207" s="246"/>
      <c r="E207" s="246"/>
      <c r="F207" s="265" t="s">
        <v>1174</v>
      </c>
      <c r="G207" s="246"/>
      <c r="H207" s="362" t="s">
        <v>1175</v>
      </c>
      <c r="I207" s="362"/>
      <c r="J207" s="362"/>
      <c r="K207" s="287"/>
    </row>
    <row r="208" spans="2:11" ht="15" customHeight="1">
      <c r="B208" s="266"/>
      <c r="C208" s="246"/>
      <c r="D208" s="246"/>
      <c r="E208" s="246"/>
      <c r="F208" s="265" t="s">
        <v>1172</v>
      </c>
      <c r="G208" s="246"/>
      <c r="H208" s="362" t="s">
        <v>1333</v>
      </c>
      <c r="I208" s="362"/>
      <c r="J208" s="362"/>
      <c r="K208" s="287"/>
    </row>
    <row r="209" spans="2:11" ht="15" customHeight="1">
      <c r="B209" s="304"/>
      <c r="C209" s="272"/>
      <c r="D209" s="272"/>
      <c r="E209" s="272"/>
      <c r="F209" s="265" t="s">
        <v>81</v>
      </c>
      <c r="G209" s="251"/>
      <c r="H209" s="361" t="s">
        <v>82</v>
      </c>
      <c r="I209" s="361"/>
      <c r="J209" s="361"/>
      <c r="K209" s="305"/>
    </row>
    <row r="210" spans="2:11" ht="15" customHeight="1">
      <c r="B210" s="304"/>
      <c r="C210" s="272"/>
      <c r="D210" s="272"/>
      <c r="E210" s="272"/>
      <c r="F210" s="265" t="s">
        <v>138</v>
      </c>
      <c r="G210" s="251"/>
      <c r="H210" s="361" t="s">
        <v>1334</v>
      </c>
      <c r="I210" s="361"/>
      <c r="J210" s="361"/>
      <c r="K210" s="305"/>
    </row>
    <row r="211" spans="2:11" ht="15" customHeight="1">
      <c r="B211" s="304"/>
      <c r="C211" s="272"/>
      <c r="D211" s="272"/>
      <c r="E211" s="272"/>
      <c r="F211" s="306"/>
      <c r="G211" s="251"/>
      <c r="H211" s="307"/>
      <c r="I211" s="307"/>
      <c r="J211" s="307"/>
      <c r="K211" s="305"/>
    </row>
    <row r="212" spans="2:11" ht="15" customHeight="1">
      <c r="B212" s="304"/>
      <c r="C212" s="246" t="s">
        <v>1296</v>
      </c>
      <c r="D212" s="272"/>
      <c r="E212" s="272"/>
      <c r="F212" s="265">
        <v>1</v>
      </c>
      <c r="G212" s="251"/>
      <c r="H212" s="361" t="s">
        <v>1335</v>
      </c>
      <c r="I212" s="361"/>
      <c r="J212" s="361"/>
      <c r="K212" s="305"/>
    </row>
    <row r="213" spans="2:11" ht="15" customHeight="1">
      <c r="B213" s="304"/>
      <c r="C213" s="272"/>
      <c r="D213" s="272"/>
      <c r="E213" s="272"/>
      <c r="F213" s="265">
        <v>2</v>
      </c>
      <c r="G213" s="251"/>
      <c r="H213" s="361" t="s">
        <v>1336</v>
      </c>
      <c r="I213" s="361"/>
      <c r="J213" s="361"/>
      <c r="K213" s="305"/>
    </row>
    <row r="214" spans="2:11" ht="15" customHeight="1">
      <c r="B214" s="304"/>
      <c r="C214" s="272"/>
      <c r="D214" s="272"/>
      <c r="E214" s="272"/>
      <c r="F214" s="265">
        <v>3</v>
      </c>
      <c r="G214" s="251"/>
      <c r="H214" s="361" t="s">
        <v>1337</v>
      </c>
      <c r="I214" s="361"/>
      <c r="J214" s="361"/>
      <c r="K214" s="305"/>
    </row>
    <row r="215" spans="2:11" ht="15" customHeight="1">
      <c r="B215" s="304"/>
      <c r="C215" s="272"/>
      <c r="D215" s="272"/>
      <c r="E215" s="272"/>
      <c r="F215" s="265">
        <v>4</v>
      </c>
      <c r="G215" s="251"/>
      <c r="H215" s="361" t="s">
        <v>1338</v>
      </c>
      <c r="I215" s="361"/>
      <c r="J215" s="361"/>
      <c r="K215" s="305"/>
    </row>
    <row r="216" spans="2:11" ht="12.75" customHeight="1">
      <c r="B216" s="308"/>
      <c r="C216" s="309"/>
      <c r="D216" s="309"/>
      <c r="E216" s="309"/>
      <c r="F216" s="309"/>
      <c r="G216" s="309"/>
      <c r="H216" s="309"/>
      <c r="I216" s="309"/>
      <c r="J216" s="309"/>
      <c r="K216" s="310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k-36\k_36</dc:creator>
  <cp:keywords/>
  <dc:description/>
  <cp:lastModifiedBy>Nestrojilová Ivana DiS.</cp:lastModifiedBy>
  <dcterms:created xsi:type="dcterms:W3CDTF">2019-02-20T13:00:50Z</dcterms:created>
  <dcterms:modified xsi:type="dcterms:W3CDTF">2019-02-20T14:18:50Z</dcterms:modified>
  <cp:category/>
  <cp:version/>
  <cp:contentType/>
  <cp:contentStatus/>
</cp:coreProperties>
</file>