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OLACEK - rozpočty\2019\901 HUMPOLEC Kruháč\Rozpočet a VV\ROZ a VV platí\"/>
    </mc:Choice>
  </mc:AlternateContent>
  <xr:revisionPtr revIDLastSave="0" documentId="13_ncr:1_{207FF0DA-BD12-4256-814D-88390D770F9A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.1 Naklady" sheetId="12" r:id="rId4"/>
    <sheet name="104.1 104.1.01 Pol" sheetId="13" r:id="rId5"/>
    <sheet name="104.1 104.1.02 Pol" sheetId="14" r:id="rId6"/>
    <sheet name="104.1 104.1.03 Pol" sheetId="15" r:id="rId7"/>
    <sheet name="104.1 104.1.04 Pol" sheetId="16" r:id="rId8"/>
    <sheet name="104.1 104.1.05 Pol" sheetId="17" r:id="rId9"/>
    <sheet name="104.1 104.1.06 Pol" sheetId="18" r:id="rId10"/>
    <sheet name="104.2 104.2.01 Pol" sheetId="19" r:id="rId11"/>
    <sheet name="104.2 104.2.02 Pol" sheetId="20" r:id="rId12"/>
    <sheet name="104.2 104.2.03 Pol" sheetId="21" r:id="rId13"/>
    <sheet name="104.2 104.2.04 Pol" sheetId="22" r:id="rId14"/>
    <sheet name="104.2 104.2.05 Pol" sheetId="23" r:id="rId15"/>
    <sheet name="104.2 104.2.06 Pol" sheetId="24" r:id="rId16"/>
    <sheet name="104.2 104.2.07 Pol" sheetId="25" r:id="rId17"/>
    <sheet name="104.2 104.2.08 Pol" sheetId="26" r:id="rId18"/>
    <sheet name="104.3 104.3.01 Pol" sheetId="27" r:id="rId19"/>
    <sheet name="104.3 104.3.02 Pol" sheetId="28" r:id="rId20"/>
    <sheet name="104.3 104.3.03 Pol" sheetId="29" r:id="rId21"/>
    <sheet name="104.4 104.4.01 Pol" sheetId="30" r:id="rId22"/>
    <sheet name="104.4 104.4.02 Pol" sheetId="31" r:id="rId23"/>
    <sheet name="104.4 104.4.03 Pol" sheetId="32" r:id="rId24"/>
    <sheet name="104.4 104.4.04 Pol" sheetId="33" r:id="rId25"/>
    <sheet name="104.4 104.4.05 Pol" sheetId="34" r:id="rId26"/>
    <sheet name="104.5 104.5.01 Pol" sheetId="35" r:id="rId27"/>
    <sheet name="105.1 105.1.01 Pol" sheetId="36" r:id="rId28"/>
    <sheet name="105.2 105.2.01 Pol" sheetId="37" r:id="rId29"/>
    <sheet name="105.2 105.2.02 Pol" sheetId="38" r:id="rId30"/>
    <sheet name="105.3 105.3.01 Pol" sheetId="39" r:id="rId31"/>
    <sheet name="105.4 105.4.01 Pol" sheetId="40" r:id="rId32"/>
    <sheet name="105.4 105.4.02 Pol" sheetId="41" r:id="rId33"/>
    <sheet name="105.4 105.4.03 Pol" sheetId="42" r:id="rId34"/>
    <sheet name="105.4 105.4.04 Pol" sheetId="43" r:id="rId35"/>
  </sheets>
  <externalReferences>
    <externalReference r:id="rId36"/>
  </externalReferences>
  <definedNames>
    <definedName name="CelkemDPHVypocet" localSheetId="1">Stavba!$H$82</definedName>
    <definedName name="CenaCelkem">Stavba!$G$29</definedName>
    <definedName name="CenaCelkemBezDPH">Stavba!$G$28</definedName>
    <definedName name="CenaCelkemVypocet" localSheetId="1">Stavba!$I$82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00.1 Naklady'!$1:$7</definedName>
    <definedName name="_xlnm.Print_Titles" localSheetId="4">'104.1 104.1.01 Pol'!$1:$7</definedName>
    <definedName name="_xlnm.Print_Titles" localSheetId="5">'104.1 104.1.02 Pol'!$1:$7</definedName>
    <definedName name="_xlnm.Print_Titles" localSheetId="6">'104.1 104.1.03 Pol'!$1:$7</definedName>
    <definedName name="_xlnm.Print_Titles" localSheetId="7">'104.1 104.1.04 Pol'!$1:$7</definedName>
    <definedName name="_xlnm.Print_Titles" localSheetId="8">'104.1 104.1.05 Pol'!$1:$7</definedName>
    <definedName name="_xlnm.Print_Titles" localSheetId="9">'104.1 104.1.06 Pol'!$1:$7</definedName>
    <definedName name="_xlnm.Print_Titles" localSheetId="10">'104.2 104.2.01 Pol'!$1:$7</definedName>
    <definedName name="_xlnm.Print_Titles" localSheetId="11">'104.2 104.2.02 Pol'!$1:$7</definedName>
    <definedName name="_xlnm.Print_Titles" localSheetId="12">'104.2 104.2.03 Pol'!$1:$7</definedName>
    <definedName name="_xlnm.Print_Titles" localSheetId="13">'104.2 104.2.04 Pol'!$1:$7</definedName>
    <definedName name="_xlnm.Print_Titles" localSheetId="14">'104.2 104.2.05 Pol'!$1:$7</definedName>
    <definedName name="_xlnm.Print_Titles" localSheetId="15">'104.2 104.2.06 Pol'!$1:$7</definedName>
    <definedName name="_xlnm.Print_Titles" localSheetId="16">'104.2 104.2.07 Pol'!$1:$7</definedName>
    <definedName name="_xlnm.Print_Titles" localSheetId="17">'104.2 104.2.08 Pol'!$1:$7</definedName>
    <definedName name="_xlnm.Print_Titles" localSheetId="18">'104.3 104.3.01 Pol'!$1:$7</definedName>
    <definedName name="_xlnm.Print_Titles" localSheetId="19">'104.3 104.3.02 Pol'!$1:$7</definedName>
    <definedName name="_xlnm.Print_Titles" localSheetId="20">'104.3 104.3.03 Pol'!$1:$7</definedName>
    <definedName name="_xlnm.Print_Titles" localSheetId="21">'104.4 104.4.01 Pol'!$1:$7</definedName>
    <definedName name="_xlnm.Print_Titles" localSheetId="22">'104.4 104.4.02 Pol'!$1:$7</definedName>
    <definedName name="_xlnm.Print_Titles" localSheetId="23">'104.4 104.4.03 Pol'!$1:$7</definedName>
    <definedName name="_xlnm.Print_Titles" localSheetId="24">'104.4 104.4.04 Pol'!$1:$7</definedName>
    <definedName name="_xlnm.Print_Titles" localSheetId="25">'104.4 104.4.05 Pol'!$1:$7</definedName>
    <definedName name="_xlnm.Print_Titles" localSheetId="26">'104.5 104.5.01 Pol'!$1:$7</definedName>
    <definedName name="_xlnm.Print_Titles" localSheetId="27">'105.1 105.1.01 Pol'!$1:$7</definedName>
    <definedName name="_xlnm.Print_Titles" localSheetId="28">'105.2 105.2.01 Pol'!$1:$7</definedName>
    <definedName name="_xlnm.Print_Titles" localSheetId="29">'105.2 105.2.02 Pol'!$1:$7</definedName>
    <definedName name="_xlnm.Print_Titles" localSheetId="30">'105.3 105.3.01 Pol'!$1:$7</definedName>
    <definedName name="_xlnm.Print_Titles" localSheetId="31">'105.4 105.4.01 Pol'!$1:$7</definedName>
    <definedName name="_xlnm.Print_Titles" localSheetId="32">'105.4 105.4.02 Pol'!$1:$7</definedName>
    <definedName name="_xlnm.Print_Titles" localSheetId="33">'105.4 105.4.03 Pol'!$1:$7</definedName>
    <definedName name="_xlnm.Print_Titles" localSheetId="34">'105.4 105.4.04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00.1 Naklady'!$A$1:$W$70</definedName>
    <definedName name="_xlnm.Print_Area" localSheetId="4">'104.1 104.1.01 Pol'!$A$1:$W$386</definedName>
    <definedName name="_xlnm.Print_Area" localSheetId="5">'104.1 104.1.02 Pol'!$A$1:$W$246</definedName>
    <definedName name="_xlnm.Print_Area" localSheetId="6">'104.1 104.1.03 Pol'!$A$1:$W$162</definedName>
    <definedName name="_xlnm.Print_Area" localSheetId="7">'104.1 104.1.04 Pol'!$A$1:$W$210</definedName>
    <definedName name="_xlnm.Print_Area" localSheetId="8">'104.1 104.1.05 Pol'!$A$1:$W$194</definedName>
    <definedName name="_xlnm.Print_Area" localSheetId="9">'104.1 104.1.06 Pol'!$A$1:$W$217</definedName>
    <definedName name="_xlnm.Print_Area" localSheetId="10">'104.2 104.2.01 Pol'!$A$1:$W$219</definedName>
    <definedName name="_xlnm.Print_Area" localSheetId="11">'104.2 104.2.02 Pol'!$A$1:$W$237</definedName>
    <definedName name="_xlnm.Print_Area" localSheetId="12">'104.2 104.2.03 Pol'!$A$1:$W$161</definedName>
    <definedName name="_xlnm.Print_Area" localSheetId="13">'104.2 104.2.04 Pol'!$A$1:$W$187</definedName>
    <definedName name="_xlnm.Print_Area" localSheetId="14">'104.2 104.2.05 Pol'!$A$1:$W$164</definedName>
    <definedName name="_xlnm.Print_Area" localSheetId="15">'104.2 104.2.06 Pol'!$A$1:$W$165</definedName>
    <definedName name="_xlnm.Print_Area" localSheetId="16">'104.2 104.2.07 Pol'!$A$1:$W$326</definedName>
    <definedName name="_xlnm.Print_Area" localSheetId="17">'104.2 104.2.08 Pol'!$A$1:$W$203</definedName>
    <definedName name="_xlnm.Print_Area" localSheetId="18">'104.3 104.3.01 Pol'!$A$1:$W$397</definedName>
    <definedName name="_xlnm.Print_Area" localSheetId="19">'104.3 104.3.02 Pol'!$A$1:$W$220</definedName>
    <definedName name="_xlnm.Print_Area" localSheetId="20">'104.3 104.3.03 Pol'!$A$1:$W$270</definedName>
    <definedName name="_xlnm.Print_Area" localSheetId="21">'104.4 104.4.01 Pol'!$A$1:$W$164</definedName>
    <definedName name="_xlnm.Print_Area" localSheetId="22">'104.4 104.4.02 Pol'!$A$1:$W$153</definedName>
    <definedName name="_xlnm.Print_Area" localSheetId="23">'104.4 104.4.03 Pol'!$A$1:$W$136</definedName>
    <definedName name="_xlnm.Print_Area" localSheetId="24">'104.4 104.4.04 Pol'!$A$1:$W$135</definedName>
    <definedName name="_xlnm.Print_Area" localSheetId="25">'104.4 104.4.05 Pol'!$A$1:$W$135</definedName>
    <definedName name="_xlnm.Print_Area" localSheetId="26">'104.5 104.5.01 Pol'!$A$1:$W$73</definedName>
    <definedName name="_xlnm.Print_Area" localSheetId="27">'105.1 105.1.01 Pol'!$A$1:$W$370</definedName>
    <definedName name="_xlnm.Print_Area" localSheetId="28">'105.2 105.2.01 Pol'!$A$1:$W$342</definedName>
    <definedName name="_xlnm.Print_Area" localSheetId="29">'105.2 105.2.02 Pol'!$A$1:$W$217</definedName>
    <definedName name="_xlnm.Print_Area" localSheetId="30">'105.3 105.3.01 Pol'!$A$1:$W$248</definedName>
    <definedName name="_xlnm.Print_Area" localSheetId="31">'105.4 105.4.01 Pol'!$A$1:$W$248</definedName>
    <definedName name="_xlnm.Print_Area" localSheetId="32">'105.4 105.4.02 Pol'!$A$1:$W$132</definedName>
    <definedName name="_xlnm.Print_Area" localSheetId="33">'105.4 105.4.03 Pol'!$A$1:$W$165</definedName>
    <definedName name="_xlnm.Print_Area" localSheetId="34">'105.4 105.4.04 Pol'!$A$1:$W$132</definedName>
    <definedName name="_xlnm.Print_Area" localSheetId="1">Stavba!$A$1:$J$103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Stavba!$F$82</definedName>
    <definedName name="ZakladDPHZakl">Stavba!$G$25</definedName>
    <definedName name="ZakladDPHZaklVypocet" localSheetId="1">Stavba!$G$82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V57" i="12" l="1"/>
  <c r="Q57" i="12"/>
  <c r="O57" i="12"/>
  <c r="M57" i="12"/>
  <c r="K57" i="12"/>
  <c r="I57" i="12"/>
  <c r="G57" i="12"/>
  <c r="I101" i="1" l="1"/>
  <c r="I100" i="1"/>
  <c r="I99" i="1"/>
  <c r="I98" i="1"/>
  <c r="I97" i="1"/>
  <c r="I96" i="1"/>
  <c r="I95" i="1"/>
  <c r="I94" i="1"/>
  <c r="I93" i="1"/>
  <c r="I92" i="1"/>
  <c r="I91" i="1"/>
  <c r="I90" i="1"/>
  <c r="I89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122" i="43"/>
  <c r="G9" i="43"/>
  <c r="M9" i="43" s="1"/>
  <c r="I9" i="43"/>
  <c r="I8" i="43" s="1"/>
  <c r="K9" i="43"/>
  <c r="K8" i="43" s="1"/>
  <c r="O9" i="43"/>
  <c r="Q9" i="43"/>
  <c r="Q8" i="43" s="1"/>
  <c r="V9" i="43"/>
  <c r="V8" i="43" s="1"/>
  <c r="G13" i="43"/>
  <c r="I13" i="43"/>
  <c r="K13" i="43"/>
  <c r="M13" i="43"/>
  <c r="O13" i="43"/>
  <c r="Q13" i="43"/>
  <c r="V13" i="43"/>
  <c r="G17" i="43"/>
  <c r="I17" i="43"/>
  <c r="K17" i="43"/>
  <c r="M17" i="43"/>
  <c r="O17" i="43"/>
  <c r="Q17" i="43"/>
  <c r="V17" i="43"/>
  <c r="G31" i="43"/>
  <c r="G8" i="43" s="1"/>
  <c r="I31" i="43"/>
  <c r="K31" i="43"/>
  <c r="O31" i="43"/>
  <c r="O8" i="43" s="1"/>
  <c r="Q31" i="43"/>
  <c r="V31" i="43"/>
  <c r="G34" i="43"/>
  <c r="M34" i="43" s="1"/>
  <c r="I34" i="43"/>
  <c r="K34" i="43"/>
  <c r="O34" i="43"/>
  <c r="Q34" i="43"/>
  <c r="V34" i="43"/>
  <c r="G37" i="43"/>
  <c r="I37" i="43"/>
  <c r="K37" i="43"/>
  <c r="M37" i="43"/>
  <c r="O37" i="43"/>
  <c r="Q37" i="43"/>
  <c r="V37" i="43"/>
  <c r="G40" i="43"/>
  <c r="I40" i="43"/>
  <c r="K40" i="43"/>
  <c r="M40" i="43"/>
  <c r="O40" i="43"/>
  <c r="Q40" i="43"/>
  <c r="V40" i="43"/>
  <c r="G43" i="43"/>
  <c r="M43" i="43" s="1"/>
  <c r="I43" i="43"/>
  <c r="K43" i="43"/>
  <c r="O43" i="43"/>
  <c r="Q43" i="43"/>
  <c r="V43" i="43"/>
  <c r="G44" i="43"/>
  <c r="M44" i="43" s="1"/>
  <c r="I44" i="43"/>
  <c r="K44" i="43"/>
  <c r="O44" i="43"/>
  <c r="Q44" i="43"/>
  <c r="V44" i="43"/>
  <c r="G47" i="43"/>
  <c r="I47" i="43"/>
  <c r="K47" i="43"/>
  <c r="M47" i="43"/>
  <c r="O47" i="43"/>
  <c r="Q47" i="43"/>
  <c r="V47" i="43"/>
  <c r="G48" i="43"/>
  <c r="I48" i="43"/>
  <c r="K48" i="43"/>
  <c r="M48" i="43"/>
  <c r="O48" i="43"/>
  <c r="Q48" i="43"/>
  <c r="V48" i="43"/>
  <c r="G54" i="43"/>
  <c r="M54" i="43" s="1"/>
  <c r="I54" i="43"/>
  <c r="K54" i="43"/>
  <c r="O54" i="43"/>
  <c r="Q54" i="43"/>
  <c r="V54" i="43"/>
  <c r="G63" i="43"/>
  <c r="M63" i="43" s="1"/>
  <c r="I63" i="43"/>
  <c r="K63" i="43"/>
  <c r="O63" i="43"/>
  <c r="Q63" i="43"/>
  <c r="V63" i="43"/>
  <c r="G69" i="43"/>
  <c r="I69" i="43"/>
  <c r="K69" i="43"/>
  <c r="M69" i="43"/>
  <c r="O69" i="43"/>
  <c r="Q69" i="43"/>
  <c r="V69" i="43"/>
  <c r="G75" i="43"/>
  <c r="I75" i="43"/>
  <c r="K75" i="43"/>
  <c r="M75" i="43"/>
  <c r="O75" i="43"/>
  <c r="Q75" i="43"/>
  <c r="V75" i="43"/>
  <c r="G79" i="43"/>
  <c r="M79" i="43" s="1"/>
  <c r="I79" i="43"/>
  <c r="K79" i="43"/>
  <c r="O79" i="43"/>
  <c r="Q79" i="43"/>
  <c r="V79" i="43"/>
  <c r="G84" i="43"/>
  <c r="I84" i="43"/>
  <c r="O84" i="43"/>
  <c r="Q84" i="43"/>
  <c r="G85" i="43"/>
  <c r="I85" i="43"/>
  <c r="K85" i="43"/>
  <c r="K84" i="43" s="1"/>
  <c r="M85" i="43"/>
  <c r="M84" i="43" s="1"/>
  <c r="O85" i="43"/>
  <c r="Q85" i="43"/>
  <c r="V85" i="43"/>
  <c r="V84" i="43" s="1"/>
  <c r="G91" i="43"/>
  <c r="G90" i="43" s="1"/>
  <c r="I91" i="43"/>
  <c r="I90" i="43" s="1"/>
  <c r="K91" i="43"/>
  <c r="O91" i="43"/>
  <c r="O90" i="43" s="1"/>
  <c r="Q91" i="43"/>
  <c r="Q90" i="43" s="1"/>
  <c r="V91" i="43"/>
  <c r="G96" i="43"/>
  <c r="M96" i="43" s="1"/>
  <c r="I96" i="43"/>
  <c r="K96" i="43"/>
  <c r="O96" i="43"/>
  <c r="Q96" i="43"/>
  <c r="V96" i="43"/>
  <c r="G101" i="43"/>
  <c r="I101" i="43"/>
  <c r="K101" i="43"/>
  <c r="K90" i="43" s="1"/>
  <c r="M101" i="43"/>
  <c r="O101" i="43"/>
  <c r="Q101" i="43"/>
  <c r="V101" i="43"/>
  <c r="V90" i="43" s="1"/>
  <c r="G106" i="43"/>
  <c r="I106" i="43"/>
  <c r="K106" i="43"/>
  <c r="M106" i="43"/>
  <c r="O106" i="43"/>
  <c r="Q106" i="43"/>
  <c r="V106" i="43"/>
  <c r="G107" i="43"/>
  <c r="M107" i="43" s="1"/>
  <c r="I107" i="43"/>
  <c r="K107" i="43"/>
  <c r="O107" i="43"/>
  <c r="Q107" i="43"/>
  <c r="V107" i="43"/>
  <c r="G112" i="43"/>
  <c r="M112" i="43" s="1"/>
  <c r="I112" i="43"/>
  <c r="K112" i="43"/>
  <c r="O112" i="43"/>
  <c r="Q112" i="43"/>
  <c r="V112" i="43"/>
  <c r="G117" i="43"/>
  <c r="I117" i="43"/>
  <c r="K117" i="43"/>
  <c r="M117" i="43"/>
  <c r="O117" i="43"/>
  <c r="Q117" i="43"/>
  <c r="V117" i="43"/>
  <c r="G118" i="43"/>
  <c r="I118" i="43"/>
  <c r="K118" i="43"/>
  <c r="M118" i="43"/>
  <c r="O118" i="43"/>
  <c r="Q118" i="43"/>
  <c r="V118" i="43"/>
  <c r="G119" i="43"/>
  <c r="O119" i="43"/>
  <c r="G120" i="43"/>
  <c r="M120" i="43" s="1"/>
  <c r="M119" i="43" s="1"/>
  <c r="I120" i="43"/>
  <c r="I119" i="43" s="1"/>
  <c r="K120" i="43"/>
  <c r="K119" i="43" s="1"/>
  <c r="O120" i="43"/>
  <c r="Q120" i="43"/>
  <c r="Q119" i="43" s="1"/>
  <c r="V120" i="43"/>
  <c r="V119" i="43" s="1"/>
  <c r="AE122" i="43"/>
  <c r="G155" i="42"/>
  <c r="G9" i="42"/>
  <c r="M9" i="42" s="1"/>
  <c r="I9" i="42"/>
  <c r="I8" i="42" s="1"/>
  <c r="K9" i="42"/>
  <c r="K8" i="42" s="1"/>
  <c r="O9" i="42"/>
  <c r="Q9" i="42"/>
  <c r="Q8" i="42" s="1"/>
  <c r="V9" i="42"/>
  <c r="V8" i="42" s="1"/>
  <c r="G13" i="42"/>
  <c r="I13" i="42"/>
  <c r="K13" i="42"/>
  <c r="M13" i="42"/>
  <c r="O13" i="42"/>
  <c r="Q13" i="42"/>
  <c r="V13" i="42"/>
  <c r="G30" i="42"/>
  <c r="I30" i="42"/>
  <c r="K30" i="42"/>
  <c r="M30" i="42"/>
  <c r="O30" i="42"/>
  <c r="Q30" i="42"/>
  <c r="V30" i="42"/>
  <c r="G33" i="42"/>
  <c r="G8" i="42" s="1"/>
  <c r="I33" i="42"/>
  <c r="K33" i="42"/>
  <c r="O33" i="42"/>
  <c r="O8" i="42" s="1"/>
  <c r="Q33" i="42"/>
  <c r="V33" i="42"/>
  <c r="G36" i="42"/>
  <c r="M36" i="42" s="1"/>
  <c r="I36" i="42"/>
  <c r="K36" i="42"/>
  <c r="O36" i="42"/>
  <c r="Q36" i="42"/>
  <c r="V36" i="42"/>
  <c r="G39" i="42"/>
  <c r="I39" i="42"/>
  <c r="K39" i="42"/>
  <c r="M39" i="42"/>
  <c r="O39" i="42"/>
  <c r="Q39" i="42"/>
  <c r="V39" i="42"/>
  <c r="G42" i="42"/>
  <c r="I42" i="42"/>
  <c r="K42" i="42"/>
  <c r="M42" i="42"/>
  <c r="O42" i="42"/>
  <c r="Q42" i="42"/>
  <c r="V42" i="42"/>
  <c r="G43" i="42"/>
  <c r="M43" i="42" s="1"/>
  <c r="I43" i="42"/>
  <c r="K43" i="42"/>
  <c r="O43" i="42"/>
  <c r="Q43" i="42"/>
  <c r="V43" i="42"/>
  <c r="G46" i="42"/>
  <c r="I46" i="42"/>
  <c r="K46" i="42"/>
  <c r="M46" i="42"/>
  <c r="O46" i="42"/>
  <c r="Q46" i="42"/>
  <c r="V46" i="42"/>
  <c r="G47" i="42"/>
  <c r="I47" i="42"/>
  <c r="K47" i="42"/>
  <c r="M47" i="42"/>
  <c r="O47" i="42"/>
  <c r="Q47" i="42"/>
  <c r="V47" i="42"/>
  <c r="G53" i="42"/>
  <c r="I53" i="42"/>
  <c r="K53" i="42"/>
  <c r="M53" i="42"/>
  <c r="O53" i="42"/>
  <c r="Q53" i="42"/>
  <c r="V53" i="42"/>
  <c r="G68" i="42"/>
  <c r="M68" i="42" s="1"/>
  <c r="I68" i="42"/>
  <c r="K68" i="42"/>
  <c r="O68" i="42"/>
  <c r="Q68" i="42"/>
  <c r="V68" i="42"/>
  <c r="G80" i="42"/>
  <c r="I80" i="42"/>
  <c r="K80" i="42"/>
  <c r="M80" i="42"/>
  <c r="O80" i="42"/>
  <c r="Q80" i="42"/>
  <c r="V80" i="42"/>
  <c r="G89" i="42"/>
  <c r="M89" i="42" s="1"/>
  <c r="I89" i="42"/>
  <c r="K89" i="42"/>
  <c r="O89" i="42"/>
  <c r="Q89" i="42"/>
  <c r="V89" i="42"/>
  <c r="G93" i="42"/>
  <c r="I93" i="42"/>
  <c r="K93" i="42"/>
  <c r="M93" i="42"/>
  <c r="O93" i="42"/>
  <c r="Q93" i="42"/>
  <c r="V93" i="42"/>
  <c r="G96" i="42"/>
  <c r="M96" i="42" s="1"/>
  <c r="I96" i="42"/>
  <c r="K96" i="42"/>
  <c r="O96" i="42"/>
  <c r="Q96" i="42"/>
  <c r="V96" i="42"/>
  <c r="G100" i="42"/>
  <c r="I100" i="42"/>
  <c r="K100" i="42"/>
  <c r="M100" i="42"/>
  <c r="O100" i="42"/>
  <c r="Q100" i="42"/>
  <c r="V100" i="42"/>
  <c r="G108" i="42"/>
  <c r="K108" i="42"/>
  <c r="O108" i="42"/>
  <c r="V108" i="42"/>
  <c r="G109" i="42"/>
  <c r="I109" i="42"/>
  <c r="I108" i="42" s="1"/>
  <c r="K109" i="42"/>
  <c r="M109" i="42"/>
  <c r="M108" i="42" s="1"/>
  <c r="O109" i="42"/>
  <c r="Q109" i="42"/>
  <c r="Q108" i="42" s="1"/>
  <c r="V109" i="42"/>
  <c r="G117" i="42"/>
  <c r="I117" i="42"/>
  <c r="I116" i="42" s="1"/>
  <c r="K117" i="42"/>
  <c r="M117" i="42"/>
  <c r="O117" i="42"/>
  <c r="Q117" i="42"/>
  <c r="Q116" i="42" s="1"/>
  <c r="V117" i="42"/>
  <c r="G122" i="42"/>
  <c r="M122" i="42" s="1"/>
  <c r="I122" i="42"/>
  <c r="K122" i="42"/>
  <c r="K116" i="42" s="1"/>
  <c r="O122" i="42"/>
  <c r="Q122" i="42"/>
  <c r="V122" i="42"/>
  <c r="V116" i="42" s="1"/>
  <c r="G127" i="42"/>
  <c r="I127" i="42"/>
  <c r="K127" i="42"/>
  <c r="M127" i="42"/>
  <c r="O127" i="42"/>
  <c r="Q127" i="42"/>
  <c r="V127" i="42"/>
  <c r="G132" i="42"/>
  <c r="G116" i="42" s="1"/>
  <c r="I132" i="42"/>
  <c r="K132" i="42"/>
  <c r="O132" i="42"/>
  <c r="O116" i="42" s="1"/>
  <c r="Q132" i="42"/>
  <c r="V132" i="42"/>
  <c r="G133" i="42"/>
  <c r="I133" i="42"/>
  <c r="K133" i="42"/>
  <c r="M133" i="42"/>
  <c r="O133" i="42"/>
  <c r="Q133" i="42"/>
  <c r="V133" i="42"/>
  <c r="G138" i="42"/>
  <c r="M138" i="42" s="1"/>
  <c r="I138" i="42"/>
  <c r="K138" i="42"/>
  <c r="O138" i="42"/>
  <c r="Q138" i="42"/>
  <c r="V138" i="42"/>
  <c r="G143" i="42"/>
  <c r="I143" i="42"/>
  <c r="K143" i="42"/>
  <c r="M143" i="42"/>
  <c r="O143" i="42"/>
  <c r="Q143" i="42"/>
  <c r="V143" i="42"/>
  <c r="G148" i="42"/>
  <c r="M148" i="42" s="1"/>
  <c r="I148" i="42"/>
  <c r="K148" i="42"/>
  <c r="O148" i="42"/>
  <c r="Q148" i="42"/>
  <c r="V148" i="42"/>
  <c r="G149" i="42"/>
  <c r="I149" i="42"/>
  <c r="K149" i="42"/>
  <c r="M149" i="42"/>
  <c r="O149" i="42"/>
  <c r="Q149" i="42"/>
  <c r="V149" i="42"/>
  <c r="G150" i="42"/>
  <c r="K150" i="42"/>
  <c r="O150" i="42"/>
  <c r="V150" i="42"/>
  <c r="G151" i="42"/>
  <c r="I151" i="42"/>
  <c r="I150" i="42" s="1"/>
  <c r="K151" i="42"/>
  <c r="M151" i="42"/>
  <c r="M150" i="42" s="1"/>
  <c r="O151" i="42"/>
  <c r="Q151" i="42"/>
  <c r="Q150" i="42" s="1"/>
  <c r="V151" i="42"/>
  <c r="G152" i="42"/>
  <c r="K152" i="42"/>
  <c r="O152" i="42"/>
  <c r="V152" i="42"/>
  <c r="G153" i="42"/>
  <c r="I153" i="42"/>
  <c r="I152" i="42" s="1"/>
  <c r="K153" i="42"/>
  <c r="M153" i="42"/>
  <c r="M152" i="42" s="1"/>
  <c r="O153" i="42"/>
  <c r="Q153" i="42"/>
  <c r="Q152" i="42" s="1"/>
  <c r="V153" i="42"/>
  <c r="AE155" i="42"/>
  <c r="G122" i="41"/>
  <c r="G9" i="41"/>
  <c r="M9" i="41" s="1"/>
  <c r="I9" i="41"/>
  <c r="I8" i="41" s="1"/>
  <c r="K9" i="41"/>
  <c r="K8" i="41" s="1"/>
  <c r="O9" i="41"/>
  <c r="Q9" i="41"/>
  <c r="Q8" i="41" s="1"/>
  <c r="V9" i="41"/>
  <c r="V8" i="41" s="1"/>
  <c r="G14" i="41"/>
  <c r="I14" i="41"/>
  <c r="K14" i="41"/>
  <c r="M14" i="41"/>
  <c r="O14" i="41"/>
  <c r="Q14" i="41"/>
  <c r="V14" i="41"/>
  <c r="G21" i="41"/>
  <c r="I21" i="41"/>
  <c r="K21" i="41"/>
  <c r="M21" i="41"/>
  <c r="O21" i="41"/>
  <c r="Q21" i="41"/>
  <c r="V21" i="41"/>
  <c r="G26" i="41"/>
  <c r="G8" i="41" s="1"/>
  <c r="I26" i="41"/>
  <c r="K26" i="41"/>
  <c r="O26" i="41"/>
  <c r="O8" i="41" s="1"/>
  <c r="Q26" i="41"/>
  <c r="V26" i="41"/>
  <c r="G43" i="41"/>
  <c r="M43" i="41" s="1"/>
  <c r="I43" i="41"/>
  <c r="K43" i="41"/>
  <c r="O43" i="41"/>
  <c r="Q43" i="41"/>
  <c r="V43" i="41"/>
  <c r="G46" i="41"/>
  <c r="I46" i="41"/>
  <c r="K46" i="41"/>
  <c r="M46" i="41"/>
  <c r="O46" i="41"/>
  <c r="Q46" i="41"/>
  <c r="V46" i="41"/>
  <c r="G49" i="41"/>
  <c r="I49" i="41"/>
  <c r="K49" i="41"/>
  <c r="M49" i="41"/>
  <c r="O49" i="41"/>
  <c r="Q49" i="41"/>
  <c r="V49" i="41"/>
  <c r="G52" i="41"/>
  <c r="M52" i="41" s="1"/>
  <c r="I52" i="41"/>
  <c r="K52" i="41"/>
  <c r="O52" i="41"/>
  <c r="Q52" i="41"/>
  <c r="V52" i="41"/>
  <c r="G55" i="41"/>
  <c r="M55" i="41" s="1"/>
  <c r="I55" i="41"/>
  <c r="K55" i="41"/>
  <c r="O55" i="41"/>
  <c r="Q55" i="41"/>
  <c r="V55" i="41"/>
  <c r="G56" i="41"/>
  <c r="I56" i="41"/>
  <c r="K56" i="41"/>
  <c r="M56" i="41"/>
  <c r="O56" i="41"/>
  <c r="Q56" i="41"/>
  <c r="V56" i="41"/>
  <c r="G59" i="41"/>
  <c r="I59" i="41"/>
  <c r="K59" i="41"/>
  <c r="M59" i="41"/>
  <c r="O59" i="41"/>
  <c r="Q59" i="41"/>
  <c r="V59" i="41"/>
  <c r="G60" i="41"/>
  <c r="M60" i="41" s="1"/>
  <c r="I60" i="41"/>
  <c r="K60" i="41"/>
  <c r="O60" i="41"/>
  <c r="Q60" i="41"/>
  <c r="V60" i="41"/>
  <c r="G66" i="41"/>
  <c r="M66" i="41" s="1"/>
  <c r="I66" i="41"/>
  <c r="K66" i="41"/>
  <c r="O66" i="41"/>
  <c r="Q66" i="41"/>
  <c r="V66" i="41"/>
  <c r="G71" i="41"/>
  <c r="I71" i="41"/>
  <c r="K71" i="41"/>
  <c r="M71" i="41"/>
  <c r="O71" i="41"/>
  <c r="Q71" i="41"/>
  <c r="V71" i="41"/>
  <c r="G78" i="41"/>
  <c r="I78" i="41"/>
  <c r="K78" i="41"/>
  <c r="M78" i="41"/>
  <c r="O78" i="41"/>
  <c r="Q78" i="41"/>
  <c r="V78" i="41"/>
  <c r="G84" i="41"/>
  <c r="M84" i="41" s="1"/>
  <c r="I84" i="41"/>
  <c r="K84" i="41"/>
  <c r="O84" i="41"/>
  <c r="Q84" i="41"/>
  <c r="V84" i="41"/>
  <c r="G88" i="41"/>
  <c r="M88" i="41" s="1"/>
  <c r="I88" i="41"/>
  <c r="K88" i="41"/>
  <c r="O88" i="41"/>
  <c r="Q88" i="41"/>
  <c r="V88" i="41"/>
  <c r="G93" i="41"/>
  <c r="K93" i="41"/>
  <c r="O93" i="41"/>
  <c r="V93" i="41"/>
  <c r="G94" i="41"/>
  <c r="I94" i="41"/>
  <c r="I93" i="41" s="1"/>
  <c r="K94" i="41"/>
  <c r="M94" i="41"/>
  <c r="M93" i="41" s="1"/>
  <c r="O94" i="41"/>
  <c r="Q94" i="41"/>
  <c r="Q93" i="41" s="1"/>
  <c r="V94" i="41"/>
  <c r="G100" i="41"/>
  <c r="I100" i="41"/>
  <c r="I99" i="41" s="1"/>
  <c r="K100" i="41"/>
  <c r="M100" i="41"/>
  <c r="O100" i="41"/>
  <c r="Q100" i="41"/>
  <c r="Q99" i="41" s="1"/>
  <c r="V100" i="41"/>
  <c r="G105" i="41"/>
  <c r="M105" i="41" s="1"/>
  <c r="I105" i="41"/>
  <c r="K105" i="41"/>
  <c r="K99" i="41" s="1"/>
  <c r="O105" i="41"/>
  <c r="Q105" i="41"/>
  <c r="V105" i="41"/>
  <c r="V99" i="41" s="1"/>
  <c r="G106" i="41"/>
  <c r="I106" i="41"/>
  <c r="K106" i="41"/>
  <c r="M106" i="41"/>
  <c r="O106" i="41"/>
  <c r="Q106" i="41"/>
  <c r="V106" i="41"/>
  <c r="G107" i="41"/>
  <c r="G99" i="41" s="1"/>
  <c r="I107" i="41"/>
  <c r="K107" i="41"/>
  <c r="O107" i="41"/>
  <c r="O99" i="41" s="1"/>
  <c r="Q107" i="41"/>
  <c r="V107" i="41"/>
  <c r="G108" i="41"/>
  <c r="I108" i="41"/>
  <c r="K108" i="41"/>
  <c r="M108" i="41"/>
  <c r="O108" i="41"/>
  <c r="Q108" i="41"/>
  <c r="V108" i="41"/>
  <c r="G113" i="41"/>
  <c r="M113" i="41" s="1"/>
  <c r="I113" i="41"/>
  <c r="K113" i="41"/>
  <c r="O113" i="41"/>
  <c r="Q113" i="41"/>
  <c r="V113" i="41"/>
  <c r="G118" i="41"/>
  <c r="I118" i="41"/>
  <c r="K118" i="41"/>
  <c r="M118" i="41"/>
  <c r="O118" i="41"/>
  <c r="Q118" i="41"/>
  <c r="V118" i="41"/>
  <c r="G119" i="41"/>
  <c r="K119" i="41"/>
  <c r="O119" i="41"/>
  <c r="V119" i="41"/>
  <c r="G120" i="41"/>
  <c r="I120" i="41"/>
  <c r="I119" i="41" s="1"/>
  <c r="K120" i="41"/>
  <c r="M120" i="41"/>
  <c r="M119" i="41" s="1"/>
  <c r="O120" i="41"/>
  <c r="Q120" i="41"/>
  <c r="Q119" i="41" s="1"/>
  <c r="V120" i="41"/>
  <c r="AE122" i="41"/>
  <c r="G238" i="40"/>
  <c r="G9" i="40"/>
  <c r="M9" i="40" s="1"/>
  <c r="I9" i="40"/>
  <c r="I8" i="40" s="1"/>
  <c r="K9" i="40"/>
  <c r="K8" i="40" s="1"/>
  <c r="O9" i="40"/>
  <c r="Q9" i="40"/>
  <c r="Q8" i="40" s="1"/>
  <c r="V9" i="40"/>
  <c r="V8" i="40" s="1"/>
  <c r="G10" i="40"/>
  <c r="I10" i="40"/>
  <c r="K10" i="40"/>
  <c r="M10" i="40"/>
  <c r="O10" i="40"/>
  <c r="Q10" i="40"/>
  <c r="V10" i="40"/>
  <c r="G11" i="40"/>
  <c r="I11" i="40"/>
  <c r="K11" i="40"/>
  <c r="M11" i="40"/>
  <c r="O11" i="40"/>
  <c r="Q11" i="40"/>
  <c r="V11" i="40"/>
  <c r="G18" i="40"/>
  <c r="G8" i="40" s="1"/>
  <c r="I18" i="40"/>
  <c r="K18" i="40"/>
  <c r="O18" i="40"/>
  <c r="O8" i="40" s="1"/>
  <c r="Q18" i="40"/>
  <c r="V18" i="40"/>
  <c r="G23" i="40"/>
  <c r="M23" i="40" s="1"/>
  <c r="I23" i="40"/>
  <c r="K23" i="40"/>
  <c r="O23" i="40"/>
  <c r="Q23" i="40"/>
  <c r="V23" i="40"/>
  <c r="G29" i="40"/>
  <c r="I29" i="40"/>
  <c r="K29" i="40"/>
  <c r="M29" i="40"/>
  <c r="O29" i="40"/>
  <c r="Q29" i="40"/>
  <c r="V29" i="40"/>
  <c r="G34" i="40"/>
  <c r="I34" i="40"/>
  <c r="K34" i="40"/>
  <c r="M34" i="40"/>
  <c r="O34" i="40"/>
  <c r="Q34" i="40"/>
  <c r="V34" i="40"/>
  <c r="G49" i="40"/>
  <c r="M49" i="40" s="1"/>
  <c r="I49" i="40"/>
  <c r="K49" i="40"/>
  <c r="O49" i="40"/>
  <c r="Q49" i="40"/>
  <c r="V49" i="40"/>
  <c r="G52" i="40"/>
  <c r="M52" i="40" s="1"/>
  <c r="I52" i="40"/>
  <c r="K52" i="40"/>
  <c r="O52" i="40"/>
  <c r="Q52" i="40"/>
  <c r="V52" i="40"/>
  <c r="G55" i="40"/>
  <c r="I55" i="40"/>
  <c r="K55" i="40"/>
  <c r="M55" i="40"/>
  <c r="O55" i="40"/>
  <c r="Q55" i="40"/>
  <c r="V55" i="40"/>
  <c r="G58" i="40"/>
  <c r="I58" i="40"/>
  <c r="K58" i="40"/>
  <c r="M58" i="40"/>
  <c r="O58" i="40"/>
  <c r="Q58" i="40"/>
  <c r="V58" i="40"/>
  <c r="G61" i="40"/>
  <c r="M61" i="40" s="1"/>
  <c r="I61" i="40"/>
  <c r="K61" i="40"/>
  <c r="O61" i="40"/>
  <c r="Q61" i="40"/>
  <c r="V61" i="40"/>
  <c r="G62" i="40"/>
  <c r="M62" i="40" s="1"/>
  <c r="I62" i="40"/>
  <c r="K62" i="40"/>
  <c r="O62" i="40"/>
  <c r="Q62" i="40"/>
  <c r="V62" i="40"/>
  <c r="G65" i="40"/>
  <c r="I65" i="40"/>
  <c r="K65" i="40"/>
  <c r="M65" i="40"/>
  <c r="O65" i="40"/>
  <c r="Q65" i="40"/>
  <c r="V65" i="40"/>
  <c r="G66" i="40"/>
  <c r="I66" i="40"/>
  <c r="K66" i="40"/>
  <c r="M66" i="40"/>
  <c r="O66" i="40"/>
  <c r="Q66" i="40"/>
  <c r="V66" i="40"/>
  <c r="G72" i="40"/>
  <c r="M72" i="40" s="1"/>
  <c r="I72" i="40"/>
  <c r="K72" i="40"/>
  <c r="O72" i="40"/>
  <c r="Q72" i="40"/>
  <c r="V72" i="40"/>
  <c r="G79" i="40"/>
  <c r="M79" i="40" s="1"/>
  <c r="I79" i="40"/>
  <c r="K79" i="40"/>
  <c r="O79" i="40"/>
  <c r="Q79" i="40"/>
  <c r="V79" i="40"/>
  <c r="G89" i="40"/>
  <c r="I89" i="40"/>
  <c r="K89" i="40"/>
  <c r="M89" i="40"/>
  <c r="O89" i="40"/>
  <c r="Q89" i="40"/>
  <c r="V89" i="40"/>
  <c r="G96" i="40"/>
  <c r="I96" i="40"/>
  <c r="K96" i="40"/>
  <c r="M96" i="40"/>
  <c r="O96" i="40"/>
  <c r="Q96" i="40"/>
  <c r="V96" i="40"/>
  <c r="G100" i="40"/>
  <c r="M100" i="40" s="1"/>
  <c r="I100" i="40"/>
  <c r="K100" i="40"/>
  <c r="O100" i="40"/>
  <c r="Q100" i="40"/>
  <c r="V100" i="40"/>
  <c r="G107" i="40"/>
  <c r="I107" i="40"/>
  <c r="O107" i="40"/>
  <c r="Q107" i="40"/>
  <c r="G108" i="40"/>
  <c r="I108" i="40"/>
  <c r="K108" i="40"/>
  <c r="K107" i="40" s="1"/>
  <c r="M108" i="40"/>
  <c r="M107" i="40" s="1"/>
  <c r="O108" i="40"/>
  <c r="Q108" i="40"/>
  <c r="V108" i="40"/>
  <c r="V107" i="40" s="1"/>
  <c r="G115" i="40"/>
  <c r="G114" i="40" s="1"/>
  <c r="I115" i="40"/>
  <c r="I114" i="40" s="1"/>
  <c r="K115" i="40"/>
  <c r="O115" i="40"/>
  <c r="O114" i="40" s="1"/>
  <c r="Q115" i="40"/>
  <c r="Q114" i="40" s="1"/>
  <c r="V115" i="40"/>
  <c r="G120" i="40"/>
  <c r="M120" i="40" s="1"/>
  <c r="I120" i="40"/>
  <c r="K120" i="40"/>
  <c r="O120" i="40"/>
  <c r="Q120" i="40"/>
  <c r="V120" i="40"/>
  <c r="G121" i="40"/>
  <c r="I121" i="40"/>
  <c r="K121" i="40"/>
  <c r="K114" i="40" s="1"/>
  <c r="M121" i="40"/>
  <c r="O121" i="40"/>
  <c r="Q121" i="40"/>
  <c r="V121" i="40"/>
  <c r="V114" i="40" s="1"/>
  <c r="G122" i="40"/>
  <c r="I122" i="40"/>
  <c r="K122" i="40"/>
  <c r="M122" i="40"/>
  <c r="O122" i="40"/>
  <c r="Q122" i="40"/>
  <c r="V122" i="40"/>
  <c r="G127" i="40"/>
  <c r="M127" i="40" s="1"/>
  <c r="I127" i="40"/>
  <c r="I126" i="40" s="1"/>
  <c r="K127" i="40"/>
  <c r="K126" i="40" s="1"/>
  <c r="O127" i="40"/>
  <c r="Q127" i="40"/>
  <c r="Q126" i="40" s="1"/>
  <c r="V127" i="40"/>
  <c r="V126" i="40" s="1"/>
  <c r="G132" i="40"/>
  <c r="I132" i="40"/>
  <c r="K132" i="40"/>
  <c r="M132" i="40"/>
  <c r="O132" i="40"/>
  <c r="Q132" i="40"/>
  <c r="V132" i="40"/>
  <c r="G138" i="40"/>
  <c r="I138" i="40"/>
  <c r="K138" i="40"/>
  <c r="M138" i="40"/>
  <c r="O138" i="40"/>
  <c r="Q138" i="40"/>
  <c r="V138" i="40"/>
  <c r="G143" i="40"/>
  <c r="G126" i="40" s="1"/>
  <c r="I143" i="40"/>
  <c r="K143" i="40"/>
  <c r="O143" i="40"/>
  <c r="O126" i="40" s="1"/>
  <c r="Q143" i="40"/>
  <c r="V143" i="40"/>
  <c r="G148" i="40"/>
  <c r="M148" i="40" s="1"/>
  <c r="I148" i="40"/>
  <c r="K148" i="40"/>
  <c r="O148" i="40"/>
  <c r="Q148" i="40"/>
  <c r="V148" i="40"/>
  <c r="G153" i="40"/>
  <c r="I153" i="40"/>
  <c r="K153" i="40"/>
  <c r="M153" i="40"/>
  <c r="O153" i="40"/>
  <c r="Q153" i="40"/>
  <c r="V153" i="40"/>
  <c r="G158" i="40"/>
  <c r="I158" i="40"/>
  <c r="K158" i="40"/>
  <c r="M158" i="40"/>
  <c r="O158" i="40"/>
  <c r="Q158" i="40"/>
  <c r="V158" i="40"/>
  <c r="G163" i="40"/>
  <c r="M163" i="40" s="1"/>
  <c r="I163" i="40"/>
  <c r="K163" i="40"/>
  <c r="O163" i="40"/>
  <c r="Q163" i="40"/>
  <c r="V163" i="40"/>
  <c r="G168" i="40"/>
  <c r="M168" i="40" s="1"/>
  <c r="I168" i="40"/>
  <c r="K168" i="40"/>
  <c r="O168" i="40"/>
  <c r="Q168" i="40"/>
  <c r="V168" i="40"/>
  <c r="G173" i="40"/>
  <c r="I173" i="40"/>
  <c r="K173" i="40"/>
  <c r="M173" i="40"/>
  <c r="O173" i="40"/>
  <c r="Q173" i="40"/>
  <c r="V173" i="40"/>
  <c r="G174" i="40"/>
  <c r="I174" i="40"/>
  <c r="K174" i="40"/>
  <c r="M174" i="40"/>
  <c r="O174" i="40"/>
  <c r="Q174" i="40"/>
  <c r="V174" i="40"/>
  <c r="G175" i="40"/>
  <c r="M175" i="40" s="1"/>
  <c r="I175" i="40"/>
  <c r="K175" i="40"/>
  <c r="O175" i="40"/>
  <c r="Q175" i="40"/>
  <c r="V175" i="40"/>
  <c r="G176" i="40"/>
  <c r="M176" i="40" s="1"/>
  <c r="I176" i="40"/>
  <c r="K176" i="40"/>
  <c r="O176" i="40"/>
  <c r="Q176" i="40"/>
  <c r="V176" i="40"/>
  <c r="G181" i="40"/>
  <c r="I181" i="40"/>
  <c r="K181" i="40"/>
  <c r="M181" i="40"/>
  <c r="O181" i="40"/>
  <c r="Q181" i="40"/>
  <c r="V181" i="40"/>
  <c r="G186" i="40"/>
  <c r="I186" i="40"/>
  <c r="K186" i="40"/>
  <c r="M186" i="40"/>
  <c r="O186" i="40"/>
  <c r="Q186" i="40"/>
  <c r="V186" i="40"/>
  <c r="G191" i="40"/>
  <c r="M191" i="40" s="1"/>
  <c r="I191" i="40"/>
  <c r="K191" i="40"/>
  <c r="O191" i="40"/>
  <c r="Q191" i="40"/>
  <c r="V191" i="40"/>
  <c r="G196" i="40"/>
  <c r="M196" i="40" s="1"/>
  <c r="I196" i="40"/>
  <c r="K196" i="40"/>
  <c r="O196" i="40"/>
  <c r="Q196" i="40"/>
  <c r="V196" i="40"/>
  <c r="G197" i="40"/>
  <c r="I197" i="40"/>
  <c r="K197" i="40"/>
  <c r="M197" i="40"/>
  <c r="O197" i="40"/>
  <c r="Q197" i="40"/>
  <c r="V197" i="40"/>
  <c r="G198" i="40"/>
  <c r="I198" i="40"/>
  <c r="K198" i="40"/>
  <c r="M198" i="40"/>
  <c r="O198" i="40"/>
  <c r="Q198" i="40"/>
  <c r="V198" i="40"/>
  <c r="G199" i="40"/>
  <c r="M199" i="40" s="1"/>
  <c r="I199" i="40"/>
  <c r="K199" i="40"/>
  <c r="O199" i="40"/>
  <c r="Q199" i="40"/>
  <c r="V199" i="40"/>
  <c r="G200" i="40"/>
  <c r="M200" i="40" s="1"/>
  <c r="I200" i="40"/>
  <c r="K200" i="40"/>
  <c r="O200" i="40"/>
  <c r="Q200" i="40"/>
  <c r="V200" i="40"/>
  <c r="G201" i="40"/>
  <c r="I201" i="40"/>
  <c r="K201" i="40"/>
  <c r="M201" i="40"/>
  <c r="O201" i="40"/>
  <c r="Q201" i="40"/>
  <c r="V201" i="40"/>
  <c r="G202" i="40"/>
  <c r="I202" i="40"/>
  <c r="K202" i="40"/>
  <c r="M202" i="40"/>
  <c r="O202" i="40"/>
  <c r="Q202" i="40"/>
  <c r="V202" i="40"/>
  <c r="G203" i="40"/>
  <c r="M203" i="40" s="1"/>
  <c r="I203" i="40"/>
  <c r="K203" i="40"/>
  <c r="O203" i="40"/>
  <c r="Q203" i="40"/>
  <c r="V203" i="40"/>
  <c r="G204" i="40"/>
  <c r="M204" i="40" s="1"/>
  <c r="I204" i="40"/>
  <c r="K204" i="40"/>
  <c r="O204" i="40"/>
  <c r="Q204" i="40"/>
  <c r="V204" i="40"/>
  <c r="G205" i="40"/>
  <c r="M205" i="40" s="1"/>
  <c r="I205" i="40"/>
  <c r="K205" i="40"/>
  <c r="O205" i="40"/>
  <c r="Q205" i="40"/>
  <c r="V205" i="40"/>
  <c r="G206" i="40"/>
  <c r="I206" i="40"/>
  <c r="K206" i="40"/>
  <c r="M206" i="40"/>
  <c r="O206" i="40"/>
  <c r="Q206" i="40"/>
  <c r="V206" i="40"/>
  <c r="G207" i="40"/>
  <c r="M207" i="40" s="1"/>
  <c r="I207" i="40"/>
  <c r="K207" i="40"/>
  <c r="O207" i="40"/>
  <c r="Q207" i="40"/>
  <c r="V207" i="40"/>
  <c r="G208" i="40"/>
  <c r="I208" i="40"/>
  <c r="K208" i="40"/>
  <c r="M208" i="40"/>
  <c r="O208" i="40"/>
  <c r="Q208" i="40"/>
  <c r="V208" i="40"/>
  <c r="G209" i="40"/>
  <c r="M209" i="40" s="1"/>
  <c r="I209" i="40"/>
  <c r="K209" i="40"/>
  <c r="O209" i="40"/>
  <c r="Q209" i="40"/>
  <c r="V209" i="40"/>
  <c r="G210" i="40"/>
  <c r="I210" i="40"/>
  <c r="K210" i="40"/>
  <c r="M210" i="40"/>
  <c r="O210" i="40"/>
  <c r="Q210" i="40"/>
  <c r="V210" i="40"/>
  <c r="G211" i="40"/>
  <c r="M211" i="40" s="1"/>
  <c r="I211" i="40"/>
  <c r="K211" i="40"/>
  <c r="O211" i="40"/>
  <c r="Q211" i="40"/>
  <c r="V211" i="40"/>
  <c r="G212" i="40"/>
  <c r="I212" i="40"/>
  <c r="K212" i="40"/>
  <c r="M212" i="40"/>
  <c r="O212" i="40"/>
  <c r="Q212" i="40"/>
  <c r="V212" i="40"/>
  <c r="G213" i="40"/>
  <c r="M213" i="40" s="1"/>
  <c r="I213" i="40"/>
  <c r="K213" i="40"/>
  <c r="O213" i="40"/>
  <c r="Q213" i="40"/>
  <c r="V213" i="40"/>
  <c r="G214" i="40"/>
  <c r="I214" i="40"/>
  <c r="K214" i="40"/>
  <c r="M214" i="40"/>
  <c r="O214" i="40"/>
  <c r="Q214" i="40"/>
  <c r="V214" i="40"/>
  <c r="G215" i="40"/>
  <c r="M215" i="40" s="1"/>
  <c r="I215" i="40"/>
  <c r="K215" i="40"/>
  <c r="O215" i="40"/>
  <c r="Q215" i="40"/>
  <c r="V215" i="40"/>
  <c r="G216" i="40"/>
  <c r="I216" i="40"/>
  <c r="K216" i="40"/>
  <c r="M216" i="40"/>
  <c r="O216" i="40"/>
  <c r="Q216" i="40"/>
  <c r="V216" i="40"/>
  <c r="G217" i="40"/>
  <c r="M217" i="40" s="1"/>
  <c r="I217" i="40"/>
  <c r="K217" i="40"/>
  <c r="O217" i="40"/>
  <c r="Q217" i="40"/>
  <c r="V217" i="40"/>
  <c r="G218" i="40"/>
  <c r="I218" i="40"/>
  <c r="K218" i="40"/>
  <c r="M218" i="40"/>
  <c r="O218" i="40"/>
  <c r="Q218" i="40"/>
  <c r="V218" i="40"/>
  <c r="G219" i="40"/>
  <c r="M219" i="40" s="1"/>
  <c r="I219" i="40"/>
  <c r="K219" i="40"/>
  <c r="O219" i="40"/>
  <c r="Q219" i="40"/>
  <c r="V219" i="40"/>
  <c r="G220" i="40"/>
  <c r="I220" i="40"/>
  <c r="K220" i="40"/>
  <c r="M220" i="40"/>
  <c r="O220" i="40"/>
  <c r="Q220" i="40"/>
  <c r="V220" i="40"/>
  <c r="G221" i="40"/>
  <c r="K221" i="40"/>
  <c r="O221" i="40"/>
  <c r="V221" i="40"/>
  <c r="G222" i="40"/>
  <c r="I222" i="40"/>
  <c r="I221" i="40" s="1"/>
  <c r="K222" i="40"/>
  <c r="M222" i="40"/>
  <c r="M221" i="40" s="1"/>
  <c r="O222" i="40"/>
  <c r="Q222" i="40"/>
  <c r="Q221" i="40" s="1"/>
  <c r="V222" i="40"/>
  <c r="G226" i="40"/>
  <c r="K226" i="40"/>
  <c r="O226" i="40"/>
  <c r="V226" i="40"/>
  <c r="G227" i="40"/>
  <c r="I227" i="40"/>
  <c r="I226" i="40" s="1"/>
  <c r="K227" i="40"/>
  <c r="M227" i="40"/>
  <c r="M226" i="40" s="1"/>
  <c r="O227" i="40"/>
  <c r="Q227" i="40"/>
  <c r="Q226" i="40" s="1"/>
  <c r="V227" i="40"/>
  <c r="K228" i="40"/>
  <c r="V228" i="40"/>
  <c r="G229" i="40"/>
  <c r="I229" i="40"/>
  <c r="I228" i="40" s="1"/>
  <c r="K229" i="40"/>
  <c r="M229" i="40"/>
  <c r="O229" i="40"/>
  <c r="Q229" i="40"/>
  <c r="Q228" i="40" s="1"/>
  <c r="V229" i="40"/>
  <c r="G230" i="40"/>
  <c r="G228" i="40" s="1"/>
  <c r="I230" i="40"/>
  <c r="K230" i="40"/>
  <c r="O230" i="40"/>
  <c r="O228" i="40" s="1"/>
  <c r="Q230" i="40"/>
  <c r="V230" i="40"/>
  <c r="AE238" i="40"/>
  <c r="AF238" i="40"/>
  <c r="G238" i="39"/>
  <c r="G9" i="39"/>
  <c r="M9" i="39" s="1"/>
  <c r="I9" i="39"/>
  <c r="I8" i="39" s="1"/>
  <c r="K9" i="39"/>
  <c r="K8" i="39" s="1"/>
  <c r="O9" i="39"/>
  <c r="Q9" i="39"/>
  <c r="Q8" i="39" s="1"/>
  <c r="V9" i="39"/>
  <c r="V8" i="39" s="1"/>
  <c r="G15" i="39"/>
  <c r="I15" i="39"/>
  <c r="K15" i="39"/>
  <c r="M15" i="39"/>
  <c r="O15" i="39"/>
  <c r="Q15" i="39"/>
  <c r="V15" i="39"/>
  <c r="G16" i="39"/>
  <c r="I16" i="39"/>
  <c r="K16" i="39"/>
  <c r="M16" i="39"/>
  <c r="O16" i="39"/>
  <c r="Q16" i="39"/>
  <c r="V16" i="39"/>
  <c r="G21" i="39"/>
  <c r="G8" i="39" s="1"/>
  <c r="I21" i="39"/>
  <c r="K21" i="39"/>
  <c r="O21" i="39"/>
  <c r="O8" i="39" s="1"/>
  <c r="Q21" i="39"/>
  <c r="V21" i="39"/>
  <c r="G25" i="39"/>
  <c r="I25" i="39"/>
  <c r="K25" i="39"/>
  <c r="M25" i="39"/>
  <c r="O25" i="39"/>
  <c r="Q25" i="39"/>
  <c r="V25" i="39"/>
  <c r="G46" i="39"/>
  <c r="I46" i="39"/>
  <c r="K46" i="39"/>
  <c r="M46" i="39"/>
  <c r="O46" i="39"/>
  <c r="Q46" i="39"/>
  <c r="V46" i="39"/>
  <c r="G49" i="39"/>
  <c r="I49" i="39"/>
  <c r="K49" i="39"/>
  <c r="M49" i="39"/>
  <c r="O49" i="39"/>
  <c r="Q49" i="39"/>
  <c r="V49" i="39"/>
  <c r="G52" i="39"/>
  <c r="M52" i="39" s="1"/>
  <c r="I52" i="39"/>
  <c r="K52" i="39"/>
  <c r="O52" i="39"/>
  <c r="Q52" i="39"/>
  <c r="V52" i="39"/>
  <c r="G55" i="39"/>
  <c r="I55" i="39"/>
  <c r="K55" i="39"/>
  <c r="M55" i="39"/>
  <c r="O55" i="39"/>
  <c r="Q55" i="39"/>
  <c r="V55" i="39"/>
  <c r="G58" i="39"/>
  <c r="I58" i="39"/>
  <c r="K58" i="39"/>
  <c r="M58" i="39"/>
  <c r="O58" i="39"/>
  <c r="Q58" i="39"/>
  <c r="V58" i="39"/>
  <c r="G59" i="39"/>
  <c r="I59" i="39"/>
  <c r="K59" i="39"/>
  <c r="M59" i="39"/>
  <c r="O59" i="39"/>
  <c r="Q59" i="39"/>
  <c r="V59" i="39"/>
  <c r="G62" i="39"/>
  <c r="M62" i="39" s="1"/>
  <c r="I62" i="39"/>
  <c r="K62" i="39"/>
  <c r="O62" i="39"/>
  <c r="Q62" i="39"/>
  <c r="V62" i="39"/>
  <c r="G63" i="39"/>
  <c r="I63" i="39"/>
  <c r="K63" i="39"/>
  <c r="M63" i="39"/>
  <c r="O63" i="39"/>
  <c r="Q63" i="39"/>
  <c r="V63" i="39"/>
  <c r="G69" i="39"/>
  <c r="M69" i="39" s="1"/>
  <c r="I69" i="39"/>
  <c r="K69" i="39"/>
  <c r="O69" i="39"/>
  <c r="Q69" i="39"/>
  <c r="V69" i="39"/>
  <c r="G88" i="39"/>
  <c r="I88" i="39"/>
  <c r="K88" i="39"/>
  <c r="M88" i="39"/>
  <c r="O88" i="39"/>
  <c r="Q88" i="39"/>
  <c r="V88" i="39"/>
  <c r="G102" i="39"/>
  <c r="M102" i="39" s="1"/>
  <c r="I102" i="39"/>
  <c r="K102" i="39"/>
  <c r="O102" i="39"/>
  <c r="Q102" i="39"/>
  <c r="V102" i="39"/>
  <c r="G119" i="39"/>
  <c r="I119" i="39"/>
  <c r="K119" i="39"/>
  <c r="M119" i="39"/>
  <c r="O119" i="39"/>
  <c r="Q119" i="39"/>
  <c r="V119" i="39"/>
  <c r="G123" i="39"/>
  <c r="M123" i="39" s="1"/>
  <c r="I123" i="39"/>
  <c r="K123" i="39"/>
  <c r="O123" i="39"/>
  <c r="Q123" i="39"/>
  <c r="V123" i="39"/>
  <c r="G131" i="39"/>
  <c r="I131" i="39"/>
  <c r="K131" i="39"/>
  <c r="M131" i="39"/>
  <c r="O131" i="39"/>
  <c r="Q131" i="39"/>
  <c r="V131" i="39"/>
  <c r="G135" i="39"/>
  <c r="M135" i="39" s="1"/>
  <c r="I135" i="39"/>
  <c r="K135" i="39"/>
  <c r="O135" i="39"/>
  <c r="Q135" i="39"/>
  <c r="V135" i="39"/>
  <c r="G138" i="39"/>
  <c r="O138" i="39"/>
  <c r="G139" i="39"/>
  <c r="M139" i="39" s="1"/>
  <c r="M138" i="39" s="1"/>
  <c r="I139" i="39"/>
  <c r="I138" i="39" s="1"/>
  <c r="K139" i="39"/>
  <c r="K138" i="39" s="1"/>
  <c r="O139" i="39"/>
  <c r="Q139" i="39"/>
  <c r="Q138" i="39" s="1"/>
  <c r="V139" i="39"/>
  <c r="V138" i="39" s="1"/>
  <c r="G149" i="39"/>
  <c r="G148" i="39" s="1"/>
  <c r="I149" i="39"/>
  <c r="I148" i="39" s="1"/>
  <c r="K149" i="39"/>
  <c r="O149" i="39"/>
  <c r="O148" i="39" s="1"/>
  <c r="Q149" i="39"/>
  <c r="Q148" i="39" s="1"/>
  <c r="V149" i="39"/>
  <c r="G152" i="39"/>
  <c r="M152" i="39" s="1"/>
  <c r="I152" i="39"/>
  <c r="K152" i="39"/>
  <c r="O152" i="39"/>
  <c r="Q152" i="39"/>
  <c r="V152" i="39"/>
  <c r="G157" i="39"/>
  <c r="I157" i="39"/>
  <c r="K157" i="39"/>
  <c r="K148" i="39" s="1"/>
  <c r="M157" i="39"/>
  <c r="O157" i="39"/>
  <c r="Q157" i="39"/>
  <c r="V157" i="39"/>
  <c r="V148" i="39" s="1"/>
  <c r="G159" i="39"/>
  <c r="G158" i="39" s="1"/>
  <c r="I159" i="39"/>
  <c r="I158" i="39" s="1"/>
  <c r="K159" i="39"/>
  <c r="O159" i="39"/>
  <c r="O158" i="39" s="1"/>
  <c r="Q159" i="39"/>
  <c r="Q158" i="39" s="1"/>
  <c r="V159" i="39"/>
  <c r="G168" i="39"/>
  <c r="M168" i="39" s="1"/>
  <c r="I168" i="39"/>
  <c r="K168" i="39"/>
  <c r="O168" i="39"/>
  <c r="Q168" i="39"/>
  <c r="V168" i="39"/>
  <c r="G173" i="39"/>
  <c r="I173" i="39"/>
  <c r="K173" i="39"/>
  <c r="K158" i="39" s="1"/>
  <c r="M173" i="39"/>
  <c r="O173" i="39"/>
  <c r="Q173" i="39"/>
  <c r="V173" i="39"/>
  <c r="V158" i="39" s="1"/>
  <c r="G178" i="39"/>
  <c r="I178" i="39"/>
  <c r="K178" i="39"/>
  <c r="M178" i="39"/>
  <c r="O178" i="39"/>
  <c r="Q178" i="39"/>
  <c r="V178" i="39"/>
  <c r="G183" i="39"/>
  <c r="M183" i="39" s="1"/>
  <c r="I183" i="39"/>
  <c r="K183" i="39"/>
  <c r="O183" i="39"/>
  <c r="Q183" i="39"/>
  <c r="V183" i="39"/>
  <c r="G188" i="39"/>
  <c r="M188" i="39" s="1"/>
  <c r="I188" i="39"/>
  <c r="K188" i="39"/>
  <c r="O188" i="39"/>
  <c r="Q188" i="39"/>
  <c r="V188" i="39"/>
  <c r="G189" i="39"/>
  <c r="I189" i="39"/>
  <c r="K189" i="39"/>
  <c r="M189" i="39"/>
  <c r="O189" i="39"/>
  <c r="Q189" i="39"/>
  <c r="V189" i="39"/>
  <c r="G194" i="39"/>
  <c r="I194" i="39"/>
  <c r="K194" i="39"/>
  <c r="M194" i="39"/>
  <c r="O194" i="39"/>
  <c r="Q194" i="39"/>
  <c r="V194" i="39"/>
  <c r="G199" i="39"/>
  <c r="M199" i="39" s="1"/>
  <c r="I199" i="39"/>
  <c r="K199" i="39"/>
  <c r="O199" i="39"/>
  <c r="Q199" i="39"/>
  <c r="V199" i="39"/>
  <c r="G204" i="39"/>
  <c r="M204" i="39" s="1"/>
  <c r="I204" i="39"/>
  <c r="K204" i="39"/>
  <c r="O204" i="39"/>
  <c r="Q204" i="39"/>
  <c r="V204" i="39"/>
  <c r="G205" i="39"/>
  <c r="I205" i="39"/>
  <c r="K205" i="39"/>
  <c r="M205" i="39"/>
  <c r="O205" i="39"/>
  <c r="Q205" i="39"/>
  <c r="V205" i="39"/>
  <c r="G206" i="39"/>
  <c r="I206" i="39"/>
  <c r="K206" i="39"/>
  <c r="M206" i="39"/>
  <c r="O206" i="39"/>
  <c r="Q206" i="39"/>
  <c r="V206" i="39"/>
  <c r="G207" i="39"/>
  <c r="M207" i="39" s="1"/>
  <c r="I207" i="39"/>
  <c r="K207" i="39"/>
  <c r="O207" i="39"/>
  <c r="Q207" i="39"/>
  <c r="V207" i="39"/>
  <c r="G208" i="39"/>
  <c r="M208" i="39" s="1"/>
  <c r="I208" i="39"/>
  <c r="K208" i="39"/>
  <c r="O208" i="39"/>
  <c r="Q208" i="39"/>
  <c r="V208" i="39"/>
  <c r="G209" i="39"/>
  <c r="I209" i="39"/>
  <c r="K209" i="39"/>
  <c r="M209" i="39"/>
  <c r="O209" i="39"/>
  <c r="Q209" i="39"/>
  <c r="V209" i="39"/>
  <c r="G210" i="39"/>
  <c r="I210" i="39"/>
  <c r="K210" i="39"/>
  <c r="M210" i="39"/>
  <c r="O210" i="39"/>
  <c r="Q210" i="39"/>
  <c r="V210" i="39"/>
  <c r="G211" i="39"/>
  <c r="M211" i="39" s="1"/>
  <c r="I211" i="39"/>
  <c r="K211" i="39"/>
  <c r="O211" i="39"/>
  <c r="Q211" i="39"/>
  <c r="V211" i="39"/>
  <c r="G212" i="39"/>
  <c r="M212" i="39" s="1"/>
  <c r="I212" i="39"/>
  <c r="K212" i="39"/>
  <c r="O212" i="39"/>
  <c r="Q212" i="39"/>
  <c r="V212" i="39"/>
  <c r="G213" i="39"/>
  <c r="I213" i="39"/>
  <c r="K213" i="39"/>
  <c r="M213" i="39"/>
  <c r="O213" i="39"/>
  <c r="Q213" i="39"/>
  <c r="V213" i="39"/>
  <c r="G214" i="39"/>
  <c r="I214" i="39"/>
  <c r="K214" i="39"/>
  <c r="M214" i="39"/>
  <c r="O214" i="39"/>
  <c r="Q214" i="39"/>
  <c r="V214" i="39"/>
  <c r="G215" i="39"/>
  <c r="O215" i="39"/>
  <c r="G216" i="39"/>
  <c r="M216" i="39" s="1"/>
  <c r="M215" i="39" s="1"/>
  <c r="I216" i="39"/>
  <c r="I215" i="39" s="1"/>
  <c r="K216" i="39"/>
  <c r="K215" i="39" s="1"/>
  <c r="O216" i="39"/>
  <c r="Q216" i="39"/>
  <c r="Q215" i="39" s="1"/>
  <c r="V216" i="39"/>
  <c r="V215" i="39" s="1"/>
  <c r="G222" i="39"/>
  <c r="I222" i="39"/>
  <c r="K222" i="39"/>
  <c r="M222" i="39"/>
  <c r="O222" i="39"/>
  <c r="Q222" i="39"/>
  <c r="V222" i="39"/>
  <c r="G225" i="39"/>
  <c r="I225" i="39"/>
  <c r="K225" i="39"/>
  <c r="M225" i="39"/>
  <c r="O225" i="39"/>
  <c r="Q225" i="39"/>
  <c r="V225" i="39"/>
  <c r="G226" i="39"/>
  <c r="O226" i="39"/>
  <c r="G227" i="39"/>
  <c r="M227" i="39" s="1"/>
  <c r="M226" i="39" s="1"/>
  <c r="I227" i="39"/>
  <c r="I226" i="39" s="1"/>
  <c r="K227" i="39"/>
  <c r="K226" i="39" s="1"/>
  <c r="O227" i="39"/>
  <c r="Q227" i="39"/>
  <c r="Q226" i="39" s="1"/>
  <c r="V227" i="39"/>
  <c r="V226" i="39" s="1"/>
  <c r="I228" i="39"/>
  <c r="K228" i="39"/>
  <c r="Q228" i="39"/>
  <c r="V228" i="39"/>
  <c r="G229" i="39"/>
  <c r="G228" i="39" s="1"/>
  <c r="I229" i="39"/>
  <c r="K229" i="39"/>
  <c r="M229" i="39"/>
  <c r="O229" i="39"/>
  <c r="O228" i="39" s="1"/>
  <c r="Q229" i="39"/>
  <c r="V229" i="39"/>
  <c r="G230" i="39"/>
  <c r="M230" i="39" s="1"/>
  <c r="I230" i="39"/>
  <c r="K230" i="39"/>
  <c r="O230" i="39"/>
  <c r="Q230" i="39"/>
  <c r="V230" i="39"/>
  <c r="AE238" i="39"/>
  <c r="AF238" i="39"/>
  <c r="G207" i="38"/>
  <c r="G9" i="38"/>
  <c r="M9" i="38" s="1"/>
  <c r="I9" i="38"/>
  <c r="I8" i="38" s="1"/>
  <c r="K9" i="38"/>
  <c r="K8" i="38" s="1"/>
  <c r="O9" i="38"/>
  <c r="Q9" i="38"/>
  <c r="Q8" i="38" s="1"/>
  <c r="V9" i="38"/>
  <c r="V8" i="38" s="1"/>
  <c r="G15" i="38"/>
  <c r="I15" i="38"/>
  <c r="K15" i="38"/>
  <c r="M15" i="38"/>
  <c r="O15" i="38"/>
  <c r="Q15" i="38"/>
  <c r="V15" i="38"/>
  <c r="G21" i="38"/>
  <c r="I21" i="38"/>
  <c r="K21" i="38"/>
  <c r="M21" i="38"/>
  <c r="O21" i="38"/>
  <c r="Q21" i="38"/>
  <c r="V21" i="38"/>
  <c r="G22" i="38"/>
  <c r="G8" i="38" s="1"/>
  <c r="I22" i="38"/>
  <c r="K22" i="38"/>
  <c r="O22" i="38"/>
  <c r="O8" i="38" s="1"/>
  <c r="Q22" i="38"/>
  <c r="V22" i="38"/>
  <c r="G27" i="38"/>
  <c r="I27" i="38"/>
  <c r="K27" i="38"/>
  <c r="M27" i="38"/>
  <c r="O27" i="38"/>
  <c r="Q27" i="38"/>
  <c r="V27" i="38"/>
  <c r="G31" i="38"/>
  <c r="I31" i="38"/>
  <c r="K31" i="38"/>
  <c r="M31" i="38"/>
  <c r="O31" i="38"/>
  <c r="Q31" i="38"/>
  <c r="V31" i="38"/>
  <c r="G49" i="38"/>
  <c r="I49" i="38"/>
  <c r="K49" i="38"/>
  <c r="M49" i="38"/>
  <c r="O49" i="38"/>
  <c r="Q49" i="38"/>
  <c r="V49" i="38"/>
  <c r="G52" i="38"/>
  <c r="M52" i="38" s="1"/>
  <c r="I52" i="38"/>
  <c r="K52" i="38"/>
  <c r="O52" i="38"/>
  <c r="Q52" i="38"/>
  <c r="V52" i="38"/>
  <c r="G55" i="38"/>
  <c r="I55" i="38"/>
  <c r="K55" i="38"/>
  <c r="M55" i="38"/>
  <c r="O55" i="38"/>
  <c r="Q55" i="38"/>
  <c r="V55" i="38"/>
  <c r="G58" i="38"/>
  <c r="M58" i="38" s="1"/>
  <c r="I58" i="38"/>
  <c r="K58" i="38"/>
  <c r="O58" i="38"/>
  <c r="Q58" i="38"/>
  <c r="V58" i="38"/>
  <c r="G63" i="38"/>
  <c r="I63" i="38"/>
  <c r="K63" i="38"/>
  <c r="M63" i="38"/>
  <c r="O63" i="38"/>
  <c r="Q63" i="38"/>
  <c r="V63" i="38"/>
  <c r="G64" i="38"/>
  <c r="M64" i="38" s="1"/>
  <c r="I64" i="38"/>
  <c r="K64" i="38"/>
  <c r="O64" i="38"/>
  <c r="Q64" i="38"/>
  <c r="V64" i="38"/>
  <c r="G67" i="38"/>
  <c r="I67" i="38"/>
  <c r="K67" i="38"/>
  <c r="M67" i="38"/>
  <c r="O67" i="38"/>
  <c r="Q67" i="38"/>
  <c r="V67" i="38"/>
  <c r="G68" i="38"/>
  <c r="M68" i="38" s="1"/>
  <c r="I68" i="38"/>
  <c r="K68" i="38"/>
  <c r="O68" i="38"/>
  <c r="Q68" i="38"/>
  <c r="V68" i="38"/>
  <c r="G74" i="38"/>
  <c r="I74" i="38"/>
  <c r="K74" i="38"/>
  <c r="M74" i="38"/>
  <c r="O74" i="38"/>
  <c r="Q74" i="38"/>
  <c r="V74" i="38"/>
  <c r="G90" i="38"/>
  <c r="M90" i="38" s="1"/>
  <c r="I90" i="38"/>
  <c r="K90" i="38"/>
  <c r="O90" i="38"/>
  <c r="Q90" i="38"/>
  <c r="V90" i="38"/>
  <c r="G103" i="38"/>
  <c r="I103" i="38"/>
  <c r="K103" i="38"/>
  <c r="M103" i="38"/>
  <c r="O103" i="38"/>
  <c r="Q103" i="38"/>
  <c r="V103" i="38"/>
  <c r="G114" i="38"/>
  <c r="M114" i="38" s="1"/>
  <c r="I114" i="38"/>
  <c r="K114" i="38"/>
  <c r="O114" i="38"/>
  <c r="Q114" i="38"/>
  <c r="V114" i="38"/>
  <c r="G118" i="38"/>
  <c r="I118" i="38"/>
  <c r="K118" i="38"/>
  <c r="M118" i="38"/>
  <c r="O118" i="38"/>
  <c r="Q118" i="38"/>
  <c r="V118" i="38"/>
  <c r="G124" i="38"/>
  <c r="K124" i="38"/>
  <c r="O124" i="38"/>
  <c r="V124" i="38"/>
  <c r="G125" i="38"/>
  <c r="I125" i="38"/>
  <c r="I124" i="38" s="1"/>
  <c r="K125" i="38"/>
  <c r="M125" i="38"/>
  <c r="M124" i="38" s="1"/>
  <c r="O125" i="38"/>
  <c r="Q125" i="38"/>
  <c r="Q124" i="38" s="1"/>
  <c r="V125" i="38"/>
  <c r="G134" i="38"/>
  <c r="I134" i="38"/>
  <c r="I133" i="38" s="1"/>
  <c r="K134" i="38"/>
  <c r="M134" i="38"/>
  <c r="O134" i="38"/>
  <c r="Q134" i="38"/>
  <c r="Q133" i="38" s="1"/>
  <c r="V134" i="38"/>
  <c r="G137" i="38"/>
  <c r="G133" i="38" s="1"/>
  <c r="I137" i="38"/>
  <c r="K137" i="38"/>
  <c r="O137" i="38"/>
  <c r="O133" i="38" s="1"/>
  <c r="Q137" i="38"/>
  <c r="V137" i="38"/>
  <c r="G142" i="38"/>
  <c r="I142" i="38"/>
  <c r="K142" i="38"/>
  <c r="M142" i="38"/>
  <c r="O142" i="38"/>
  <c r="Q142" i="38"/>
  <c r="V142" i="38"/>
  <c r="G143" i="38"/>
  <c r="M143" i="38" s="1"/>
  <c r="I143" i="38"/>
  <c r="K143" i="38"/>
  <c r="K133" i="38" s="1"/>
  <c r="O143" i="38"/>
  <c r="Q143" i="38"/>
  <c r="V143" i="38"/>
  <c r="V133" i="38" s="1"/>
  <c r="G149" i="38"/>
  <c r="G148" i="38" s="1"/>
  <c r="I149" i="38"/>
  <c r="I148" i="38" s="1"/>
  <c r="K149" i="38"/>
  <c r="K148" i="38" s="1"/>
  <c r="O149" i="38"/>
  <c r="O148" i="38" s="1"/>
  <c r="Q149" i="38"/>
  <c r="Q148" i="38" s="1"/>
  <c r="V149" i="38"/>
  <c r="V148" i="38" s="1"/>
  <c r="G154" i="38"/>
  <c r="I154" i="38"/>
  <c r="K154" i="38"/>
  <c r="M154" i="38"/>
  <c r="O154" i="38"/>
  <c r="Q154" i="38"/>
  <c r="V154" i="38"/>
  <c r="G159" i="38"/>
  <c r="M159" i="38" s="1"/>
  <c r="I159" i="38"/>
  <c r="K159" i="38"/>
  <c r="O159" i="38"/>
  <c r="Q159" i="38"/>
  <c r="V159" i="38"/>
  <c r="G164" i="38"/>
  <c r="I164" i="38"/>
  <c r="K164" i="38"/>
  <c r="M164" i="38"/>
  <c r="O164" i="38"/>
  <c r="Q164" i="38"/>
  <c r="V164" i="38"/>
  <c r="G165" i="38"/>
  <c r="M165" i="38" s="1"/>
  <c r="I165" i="38"/>
  <c r="K165" i="38"/>
  <c r="O165" i="38"/>
  <c r="Q165" i="38"/>
  <c r="V165" i="38"/>
  <c r="G166" i="38"/>
  <c r="I166" i="38"/>
  <c r="K166" i="38"/>
  <c r="M166" i="38"/>
  <c r="O166" i="38"/>
  <c r="Q166" i="38"/>
  <c r="V166" i="38"/>
  <c r="G167" i="38"/>
  <c r="M167" i="38" s="1"/>
  <c r="I167" i="38"/>
  <c r="K167" i="38"/>
  <c r="O167" i="38"/>
  <c r="Q167" i="38"/>
  <c r="V167" i="38"/>
  <c r="G172" i="38"/>
  <c r="I172" i="38"/>
  <c r="K172" i="38"/>
  <c r="M172" i="38"/>
  <c r="O172" i="38"/>
  <c r="Q172" i="38"/>
  <c r="V172" i="38"/>
  <c r="G177" i="38"/>
  <c r="M177" i="38" s="1"/>
  <c r="I177" i="38"/>
  <c r="K177" i="38"/>
  <c r="O177" i="38"/>
  <c r="Q177" i="38"/>
  <c r="V177" i="38"/>
  <c r="G178" i="38"/>
  <c r="I178" i="38"/>
  <c r="K178" i="38"/>
  <c r="M178" i="38"/>
  <c r="O178" i="38"/>
  <c r="Q178" i="38"/>
  <c r="V178" i="38"/>
  <c r="G179" i="38"/>
  <c r="M179" i="38" s="1"/>
  <c r="I179" i="38"/>
  <c r="K179" i="38"/>
  <c r="O179" i="38"/>
  <c r="Q179" i="38"/>
  <c r="V179" i="38"/>
  <c r="G180" i="38"/>
  <c r="I180" i="38"/>
  <c r="K180" i="38"/>
  <c r="M180" i="38"/>
  <c r="O180" i="38"/>
  <c r="Q180" i="38"/>
  <c r="V180" i="38"/>
  <c r="G181" i="38"/>
  <c r="AF207" i="38" s="1"/>
  <c r="I181" i="38"/>
  <c r="K181" i="38"/>
  <c r="O181" i="38"/>
  <c r="Q181" i="38"/>
  <c r="V181" i="38"/>
  <c r="G182" i="38"/>
  <c r="I182" i="38"/>
  <c r="K182" i="38"/>
  <c r="M182" i="38"/>
  <c r="O182" i="38"/>
  <c r="Q182" i="38"/>
  <c r="V182" i="38"/>
  <c r="G183" i="38"/>
  <c r="M183" i="38" s="1"/>
  <c r="I183" i="38"/>
  <c r="K183" i="38"/>
  <c r="O183" i="38"/>
  <c r="Q183" i="38"/>
  <c r="V183" i="38"/>
  <c r="G185" i="38"/>
  <c r="G184" i="38" s="1"/>
  <c r="I185" i="38"/>
  <c r="K185" i="38"/>
  <c r="K184" i="38" s="1"/>
  <c r="O185" i="38"/>
  <c r="O184" i="38" s="1"/>
  <c r="Q185" i="38"/>
  <c r="V185" i="38"/>
  <c r="V184" i="38" s="1"/>
  <c r="G191" i="38"/>
  <c r="I191" i="38"/>
  <c r="I184" i="38" s="1"/>
  <c r="K191" i="38"/>
  <c r="M191" i="38"/>
  <c r="O191" i="38"/>
  <c r="Q191" i="38"/>
  <c r="Q184" i="38" s="1"/>
  <c r="V191" i="38"/>
  <c r="G194" i="38"/>
  <c r="M194" i="38" s="1"/>
  <c r="I194" i="38"/>
  <c r="K194" i="38"/>
  <c r="O194" i="38"/>
  <c r="Q194" i="38"/>
  <c r="V194" i="38"/>
  <c r="G196" i="38"/>
  <c r="G195" i="38" s="1"/>
  <c r="I196" i="38"/>
  <c r="I195" i="38" s="1"/>
  <c r="K196" i="38"/>
  <c r="K195" i="38" s="1"/>
  <c r="O196" i="38"/>
  <c r="O195" i="38" s="1"/>
  <c r="Q196" i="38"/>
  <c r="Q195" i="38" s="1"/>
  <c r="V196" i="38"/>
  <c r="V195" i="38" s="1"/>
  <c r="I197" i="38"/>
  <c r="Q197" i="38"/>
  <c r="G198" i="38"/>
  <c r="M198" i="38" s="1"/>
  <c r="M197" i="38" s="1"/>
  <c r="I198" i="38"/>
  <c r="K198" i="38"/>
  <c r="K197" i="38" s="1"/>
  <c r="O198" i="38"/>
  <c r="O197" i="38" s="1"/>
  <c r="Q198" i="38"/>
  <c r="V198" i="38"/>
  <c r="V197" i="38" s="1"/>
  <c r="G199" i="38"/>
  <c r="I199" i="38"/>
  <c r="K199" i="38"/>
  <c r="M199" i="38"/>
  <c r="O199" i="38"/>
  <c r="Q199" i="38"/>
  <c r="V199" i="38"/>
  <c r="AE207" i="38"/>
  <c r="G332" i="37"/>
  <c r="G9" i="37"/>
  <c r="M9" i="37" s="1"/>
  <c r="I9" i="37"/>
  <c r="I8" i="37" s="1"/>
  <c r="K9" i="37"/>
  <c r="K8" i="37" s="1"/>
  <c r="O9" i="37"/>
  <c r="Q9" i="37"/>
  <c r="Q8" i="37" s="1"/>
  <c r="V9" i="37"/>
  <c r="V8" i="37" s="1"/>
  <c r="G15" i="37"/>
  <c r="I15" i="37"/>
  <c r="K15" i="37"/>
  <c r="M15" i="37"/>
  <c r="O15" i="37"/>
  <c r="Q15" i="37"/>
  <c r="V15" i="37"/>
  <c r="G16" i="37"/>
  <c r="I16" i="37"/>
  <c r="K16" i="37"/>
  <c r="M16" i="37"/>
  <c r="O16" i="37"/>
  <c r="Q16" i="37"/>
  <c r="V16" i="37"/>
  <c r="G21" i="37"/>
  <c r="G8" i="37" s="1"/>
  <c r="I21" i="37"/>
  <c r="K21" i="37"/>
  <c r="O21" i="37"/>
  <c r="O8" i="37" s="1"/>
  <c r="Q21" i="37"/>
  <c r="V21" i="37"/>
  <c r="G25" i="37"/>
  <c r="M25" i="37" s="1"/>
  <c r="I25" i="37"/>
  <c r="K25" i="37"/>
  <c r="O25" i="37"/>
  <c r="Q25" i="37"/>
  <c r="V25" i="37"/>
  <c r="G31" i="37"/>
  <c r="I31" i="37"/>
  <c r="K31" i="37"/>
  <c r="M31" i="37"/>
  <c r="O31" i="37"/>
  <c r="Q31" i="37"/>
  <c r="V31" i="37"/>
  <c r="G36" i="37"/>
  <c r="I36" i="37"/>
  <c r="K36" i="37"/>
  <c r="M36" i="37"/>
  <c r="O36" i="37"/>
  <c r="Q36" i="37"/>
  <c r="V36" i="37"/>
  <c r="G41" i="37"/>
  <c r="M41" i="37" s="1"/>
  <c r="I41" i="37"/>
  <c r="K41" i="37"/>
  <c r="O41" i="37"/>
  <c r="Q41" i="37"/>
  <c r="V41" i="37"/>
  <c r="G46" i="37"/>
  <c r="M46" i="37" s="1"/>
  <c r="I46" i="37"/>
  <c r="K46" i="37"/>
  <c r="O46" i="37"/>
  <c r="Q46" i="37"/>
  <c r="V46" i="37"/>
  <c r="G72" i="37"/>
  <c r="M72" i="37" s="1"/>
  <c r="I72" i="37"/>
  <c r="K72" i="37"/>
  <c r="O72" i="37"/>
  <c r="Q72" i="37"/>
  <c r="V72" i="37"/>
  <c r="G75" i="37"/>
  <c r="I75" i="37"/>
  <c r="K75" i="37"/>
  <c r="M75" i="37"/>
  <c r="O75" i="37"/>
  <c r="Q75" i="37"/>
  <c r="V75" i="37"/>
  <c r="G78" i="37"/>
  <c r="M78" i="37" s="1"/>
  <c r="I78" i="37"/>
  <c r="K78" i="37"/>
  <c r="O78" i="37"/>
  <c r="Q78" i="37"/>
  <c r="V78" i="37"/>
  <c r="G81" i="37"/>
  <c r="M81" i="37" s="1"/>
  <c r="I81" i="37"/>
  <c r="K81" i="37"/>
  <c r="O81" i="37"/>
  <c r="Q81" i="37"/>
  <c r="V81" i="37"/>
  <c r="G84" i="37"/>
  <c r="I84" i="37"/>
  <c r="K84" i="37"/>
  <c r="M84" i="37"/>
  <c r="O84" i="37"/>
  <c r="Q84" i="37"/>
  <c r="V84" i="37"/>
  <c r="G85" i="37"/>
  <c r="I85" i="37"/>
  <c r="K85" i="37"/>
  <c r="M85" i="37"/>
  <c r="O85" i="37"/>
  <c r="Q85" i="37"/>
  <c r="V85" i="37"/>
  <c r="G90" i="37"/>
  <c r="M90" i="37" s="1"/>
  <c r="I90" i="37"/>
  <c r="K90" i="37"/>
  <c r="O90" i="37"/>
  <c r="Q90" i="37"/>
  <c r="V90" i="37"/>
  <c r="G91" i="37"/>
  <c r="M91" i="37" s="1"/>
  <c r="I91" i="37"/>
  <c r="K91" i="37"/>
  <c r="O91" i="37"/>
  <c r="Q91" i="37"/>
  <c r="V91" i="37"/>
  <c r="G94" i="37"/>
  <c r="I94" i="37"/>
  <c r="K94" i="37"/>
  <c r="M94" i="37"/>
  <c r="O94" i="37"/>
  <c r="Q94" i="37"/>
  <c r="V94" i="37"/>
  <c r="G95" i="37"/>
  <c r="I95" i="37"/>
  <c r="K95" i="37"/>
  <c r="M95" i="37"/>
  <c r="O95" i="37"/>
  <c r="Q95" i="37"/>
  <c r="V95" i="37"/>
  <c r="G101" i="37"/>
  <c r="M101" i="37" s="1"/>
  <c r="I101" i="37"/>
  <c r="K101" i="37"/>
  <c r="O101" i="37"/>
  <c r="Q101" i="37"/>
  <c r="V101" i="37"/>
  <c r="G122" i="37"/>
  <c r="I122" i="37"/>
  <c r="K122" i="37"/>
  <c r="M122" i="37"/>
  <c r="O122" i="37"/>
  <c r="Q122" i="37"/>
  <c r="V122" i="37"/>
  <c r="G142" i="37"/>
  <c r="M142" i="37" s="1"/>
  <c r="I142" i="37"/>
  <c r="K142" i="37"/>
  <c r="O142" i="37"/>
  <c r="Q142" i="37"/>
  <c r="V142" i="37"/>
  <c r="G159" i="37"/>
  <c r="I159" i="37"/>
  <c r="K159" i="37"/>
  <c r="M159" i="37"/>
  <c r="O159" i="37"/>
  <c r="Q159" i="37"/>
  <c r="V159" i="37"/>
  <c r="G163" i="37"/>
  <c r="M163" i="37" s="1"/>
  <c r="I163" i="37"/>
  <c r="K163" i="37"/>
  <c r="O163" i="37"/>
  <c r="Q163" i="37"/>
  <c r="V163" i="37"/>
  <c r="G171" i="37"/>
  <c r="I171" i="37"/>
  <c r="K171" i="37"/>
  <c r="M171" i="37"/>
  <c r="O171" i="37"/>
  <c r="Q171" i="37"/>
  <c r="V171" i="37"/>
  <c r="G175" i="37"/>
  <c r="M175" i="37" s="1"/>
  <c r="I175" i="37"/>
  <c r="K175" i="37"/>
  <c r="O175" i="37"/>
  <c r="Q175" i="37"/>
  <c r="V175" i="37"/>
  <c r="G179" i="37"/>
  <c r="G178" i="37" s="1"/>
  <c r="I179" i="37"/>
  <c r="I178" i="37" s="1"/>
  <c r="K179" i="37"/>
  <c r="K178" i="37" s="1"/>
  <c r="O179" i="37"/>
  <c r="O178" i="37" s="1"/>
  <c r="Q179" i="37"/>
  <c r="Q178" i="37" s="1"/>
  <c r="V179" i="37"/>
  <c r="V178" i="37" s="1"/>
  <c r="I190" i="37"/>
  <c r="Q190" i="37"/>
  <c r="G191" i="37"/>
  <c r="I191" i="37"/>
  <c r="K191" i="37"/>
  <c r="K190" i="37" s="1"/>
  <c r="M191" i="37"/>
  <c r="M190" i="37" s="1"/>
  <c r="O191" i="37"/>
  <c r="Q191" i="37"/>
  <c r="V191" i="37"/>
  <c r="V190" i="37" s="1"/>
  <c r="G194" i="37"/>
  <c r="G190" i="37" s="1"/>
  <c r="I194" i="37"/>
  <c r="K194" i="37"/>
  <c r="M194" i="37"/>
  <c r="O194" i="37"/>
  <c r="O190" i="37" s="1"/>
  <c r="Q194" i="37"/>
  <c r="V194" i="37"/>
  <c r="G199" i="37"/>
  <c r="M199" i="37" s="1"/>
  <c r="I199" i="37"/>
  <c r="K199" i="37"/>
  <c r="O199" i="37"/>
  <c r="Q199" i="37"/>
  <c r="V199" i="37"/>
  <c r="G201" i="37"/>
  <c r="I201" i="37"/>
  <c r="K201" i="37"/>
  <c r="K200" i="37" s="1"/>
  <c r="M201" i="37"/>
  <c r="O201" i="37"/>
  <c r="Q201" i="37"/>
  <c r="V201" i="37"/>
  <c r="V200" i="37" s="1"/>
  <c r="G206" i="37"/>
  <c r="I206" i="37"/>
  <c r="K206" i="37"/>
  <c r="M206" i="37"/>
  <c r="O206" i="37"/>
  <c r="Q206" i="37"/>
  <c r="V206" i="37"/>
  <c r="G214" i="37"/>
  <c r="G200" i="37" s="1"/>
  <c r="I214" i="37"/>
  <c r="K214" i="37"/>
  <c r="O214" i="37"/>
  <c r="O200" i="37" s="1"/>
  <c r="Q214" i="37"/>
  <c r="V214" i="37"/>
  <c r="G219" i="37"/>
  <c r="M219" i="37" s="1"/>
  <c r="I219" i="37"/>
  <c r="I200" i="37" s="1"/>
  <c r="K219" i="37"/>
  <c r="O219" i="37"/>
  <c r="Q219" i="37"/>
  <c r="Q200" i="37" s="1"/>
  <c r="V219" i="37"/>
  <c r="G224" i="37"/>
  <c r="I224" i="37"/>
  <c r="K224" i="37"/>
  <c r="M224" i="37"/>
  <c r="O224" i="37"/>
  <c r="Q224" i="37"/>
  <c r="V224" i="37"/>
  <c r="G229" i="37"/>
  <c r="I229" i="37"/>
  <c r="K229" i="37"/>
  <c r="M229" i="37"/>
  <c r="O229" i="37"/>
  <c r="Q229" i="37"/>
  <c r="V229" i="37"/>
  <c r="G234" i="37"/>
  <c r="M234" i="37" s="1"/>
  <c r="I234" i="37"/>
  <c r="K234" i="37"/>
  <c r="O234" i="37"/>
  <c r="Q234" i="37"/>
  <c r="V234" i="37"/>
  <c r="G239" i="37"/>
  <c r="M239" i="37" s="1"/>
  <c r="I239" i="37"/>
  <c r="K239" i="37"/>
  <c r="O239" i="37"/>
  <c r="Q239" i="37"/>
  <c r="V239" i="37"/>
  <c r="G244" i="37"/>
  <c r="I244" i="37"/>
  <c r="K244" i="37"/>
  <c r="M244" i="37"/>
  <c r="O244" i="37"/>
  <c r="Q244" i="37"/>
  <c r="V244" i="37"/>
  <c r="G249" i="37"/>
  <c r="I249" i="37"/>
  <c r="K249" i="37"/>
  <c r="M249" i="37"/>
  <c r="O249" i="37"/>
  <c r="Q249" i="37"/>
  <c r="V249" i="37"/>
  <c r="G254" i="37"/>
  <c r="M254" i="37" s="1"/>
  <c r="I254" i="37"/>
  <c r="K254" i="37"/>
  <c r="O254" i="37"/>
  <c r="Q254" i="37"/>
  <c r="V254" i="37"/>
  <c r="G255" i="37"/>
  <c r="M255" i="37" s="1"/>
  <c r="I255" i="37"/>
  <c r="K255" i="37"/>
  <c r="O255" i="37"/>
  <c r="Q255" i="37"/>
  <c r="V255" i="37"/>
  <c r="G256" i="37"/>
  <c r="I256" i="37"/>
  <c r="K256" i="37"/>
  <c r="M256" i="37"/>
  <c r="O256" i="37"/>
  <c r="Q256" i="37"/>
  <c r="V256" i="37"/>
  <c r="G259" i="37"/>
  <c r="I259" i="37"/>
  <c r="K259" i="37"/>
  <c r="M259" i="37"/>
  <c r="O259" i="37"/>
  <c r="Q259" i="37"/>
  <c r="V259" i="37"/>
  <c r="G260" i="37"/>
  <c r="M260" i="37" s="1"/>
  <c r="I260" i="37"/>
  <c r="K260" i="37"/>
  <c r="O260" i="37"/>
  <c r="Q260" i="37"/>
  <c r="V260" i="37"/>
  <c r="G265" i="37"/>
  <c r="M265" i="37" s="1"/>
  <c r="I265" i="37"/>
  <c r="K265" i="37"/>
  <c r="O265" i="37"/>
  <c r="Q265" i="37"/>
  <c r="V265" i="37"/>
  <c r="G270" i="37"/>
  <c r="I270" i="37"/>
  <c r="K270" i="37"/>
  <c r="M270" i="37"/>
  <c r="O270" i="37"/>
  <c r="Q270" i="37"/>
  <c r="V270" i="37"/>
  <c r="G275" i="37"/>
  <c r="I275" i="37"/>
  <c r="K275" i="37"/>
  <c r="M275" i="37"/>
  <c r="O275" i="37"/>
  <c r="Q275" i="37"/>
  <c r="V275" i="37"/>
  <c r="G280" i="37"/>
  <c r="M280" i="37" s="1"/>
  <c r="I280" i="37"/>
  <c r="K280" i="37"/>
  <c r="O280" i="37"/>
  <c r="Q280" i="37"/>
  <c r="V280" i="37"/>
  <c r="G285" i="37"/>
  <c r="M285" i="37" s="1"/>
  <c r="I285" i="37"/>
  <c r="K285" i="37"/>
  <c r="O285" i="37"/>
  <c r="Q285" i="37"/>
  <c r="V285" i="37"/>
  <c r="G286" i="37"/>
  <c r="I286" i="37"/>
  <c r="K286" i="37"/>
  <c r="M286" i="37"/>
  <c r="O286" i="37"/>
  <c r="Q286" i="37"/>
  <c r="V286" i="37"/>
  <c r="G287" i="37"/>
  <c r="I287" i="37"/>
  <c r="K287" i="37"/>
  <c r="M287" i="37"/>
  <c r="O287" i="37"/>
  <c r="Q287" i="37"/>
  <c r="V287" i="37"/>
  <c r="G288" i="37"/>
  <c r="M288" i="37" s="1"/>
  <c r="I288" i="37"/>
  <c r="K288" i="37"/>
  <c r="O288" i="37"/>
  <c r="Q288" i="37"/>
  <c r="V288" i="37"/>
  <c r="G289" i="37"/>
  <c r="M289" i="37" s="1"/>
  <c r="I289" i="37"/>
  <c r="K289" i="37"/>
  <c r="O289" i="37"/>
  <c r="Q289" i="37"/>
  <c r="V289" i="37"/>
  <c r="G290" i="37"/>
  <c r="I290" i="37"/>
  <c r="K290" i="37"/>
  <c r="M290" i="37"/>
  <c r="O290" i="37"/>
  <c r="Q290" i="37"/>
  <c r="V290" i="37"/>
  <c r="G291" i="37"/>
  <c r="I291" i="37"/>
  <c r="K291" i="37"/>
  <c r="M291" i="37"/>
  <c r="O291" i="37"/>
  <c r="Q291" i="37"/>
  <c r="V291" i="37"/>
  <c r="G292" i="37"/>
  <c r="M292" i="37" s="1"/>
  <c r="I292" i="37"/>
  <c r="K292" i="37"/>
  <c r="O292" i="37"/>
  <c r="Q292" i="37"/>
  <c r="V292" i="37"/>
  <c r="G293" i="37"/>
  <c r="M293" i="37" s="1"/>
  <c r="I293" i="37"/>
  <c r="K293" i="37"/>
  <c r="O293" i="37"/>
  <c r="Q293" i="37"/>
  <c r="V293" i="37"/>
  <c r="G294" i="37"/>
  <c r="I294" i="37"/>
  <c r="K294" i="37"/>
  <c r="M294" i="37"/>
  <c r="O294" i="37"/>
  <c r="Q294" i="37"/>
  <c r="V294" i="37"/>
  <c r="G295" i="37"/>
  <c r="I295" i="37"/>
  <c r="K295" i="37"/>
  <c r="M295" i="37"/>
  <c r="O295" i="37"/>
  <c r="Q295" i="37"/>
  <c r="V295" i="37"/>
  <c r="G296" i="37"/>
  <c r="M296" i="37" s="1"/>
  <c r="I296" i="37"/>
  <c r="K296" i="37"/>
  <c r="O296" i="37"/>
  <c r="Q296" i="37"/>
  <c r="V296" i="37"/>
  <c r="G297" i="37"/>
  <c r="M297" i="37" s="1"/>
  <c r="I297" i="37"/>
  <c r="K297" i="37"/>
  <c r="O297" i="37"/>
  <c r="Q297" i="37"/>
  <c r="V297" i="37"/>
  <c r="G298" i="37"/>
  <c r="I298" i="37"/>
  <c r="K298" i="37"/>
  <c r="M298" i="37"/>
  <c r="O298" i="37"/>
  <c r="Q298" i="37"/>
  <c r="V298" i="37"/>
  <c r="G299" i="37"/>
  <c r="I299" i="37"/>
  <c r="K299" i="37"/>
  <c r="M299" i="37"/>
  <c r="O299" i="37"/>
  <c r="Q299" i="37"/>
  <c r="V299" i="37"/>
  <c r="G300" i="37"/>
  <c r="M300" i="37" s="1"/>
  <c r="I300" i="37"/>
  <c r="K300" i="37"/>
  <c r="O300" i="37"/>
  <c r="Q300" i="37"/>
  <c r="V300" i="37"/>
  <c r="G301" i="37"/>
  <c r="M301" i="37" s="1"/>
  <c r="I301" i="37"/>
  <c r="K301" i="37"/>
  <c r="O301" i="37"/>
  <c r="Q301" i="37"/>
  <c r="V301" i="37"/>
  <c r="G302" i="37"/>
  <c r="I302" i="37"/>
  <c r="K302" i="37"/>
  <c r="M302" i="37"/>
  <c r="O302" i="37"/>
  <c r="Q302" i="37"/>
  <c r="V302" i="37"/>
  <c r="G303" i="37"/>
  <c r="I303" i="37"/>
  <c r="K303" i="37"/>
  <c r="M303" i="37"/>
  <c r="O303" i="37"/>
  <c r="Q303" i="37"/>
  <c r="V303" i="37"/>
  <c r="G304" i="37"/>
  <c r="M304" i="37" s="1"/>
  <c r="I304" i="37"/>
  <c r="K304" i="37"/>
  <c r="O304" i="37"/>
  <c r="Q304" i="37"/>
  <c r="V304" i="37"/>
  <c r="G305" i="37"/>
  <c r="I305" i="37"/>
  <c r="K305" i="37"/>
  <c r="M305" i="37"/>
  <c r="O305" i="37"/>
  <c r="Q305" i="37"/>
  <c r="V305" i="37"/>
  <c r="G306" i="37"/>
  <c r="I306" i="37"/>
  <c r="K306" i="37"/>
  <c r="M306" i="37"/>
  <c r="O306" i="37"/>
  <c r="Q306" i="37"/>
  <c r="V306" i="37"/>
  <c r="G307" i="37"/>
  <c r="I307" i="37"/>
  <c r="K307" i="37"/>
  <c r="M307" i="37"/>
  <c r="O307" i="37"/>
  <c r="Q307" i="37"/>
  <c r="V307" i="37"/>
  <c r="G308" i="37"/>
  <c r="M308" i="37" s="1"/>
  <c r="I308" i="37"/>
  <c r="K308" i="37"/>
  <c r="O308" i="37"/>
  <c r="Q308" i="37"/>
  <c r="V308" i="37"/>
  <c r="G309" i="37"/>
  <c r="I309" i="37"/>
  <c r="K309" i="37"/>
  <c r="M309" i="37"/>
  <c r="O309" i="37"/>
  <c r="Q309" i="37"/>
  <c r="V309" i="37"/>
  <c r="G310" i="37"/>
  <c r="I310" i="37"/>
  <c r="K310" i="37"/>
  <c r="M310" i="37"/>
  <c r="O310" i="37"/>
  <c r="Q310" i="37"/>
  <c r="V310" i="37"/>
  <c r="G312" i="37"/>
  <c r="G311" i="37" s="1"/>
  <c r="I312" i="37"/>
  <c r="I311" i="37" s="1"/>
  <c r="K312" i="37"/>
  <c r="K311" i="37" s="1"/>
  <c r="O312" i="37"/>
  <c r="O311" i="37" s="1"/>
  <c r="Q312" i="37"/>
  <c r="Q311" i="37" s="1"/>
  <c r="V312" i="37"/>
  <c r="V311" i="37" s="1"/>
  <c r="G318" i="37"/>
  <c r="M318" i="37" s="1"/>
  <c r="I318" i="37"/>
  <c r="K318" i="37"/>
  <c r="O318" i="37"/>
  <c r="Q318" i="37"/>
  <c r="V318" i="37"/>
  <c r="G321" i="37"/>
  <c r="I321" i="37"/>
  <c r="K321" i="37"/>
  <c r="M321" i="37"/>
  <c r="O321" i="37"/>
  <c r="Q321" i="37"/>
  <c r="V321" i="37"/>
  <c r="G323" i="37"/>
  <c r="G322" i="37" s="1"/>
  <c r="I323" i="37"/>
  <c r="I322" i="37" s="1"/>
  <c r="K323" i="37"/>
  <c r="O323" i="37"/>
  <c r="O322" i="37" s="1"/>
  <c r="Q323" i="37"/>
  <c r="Q322" i="37" s="1"/>
  <c r="V323" i="37"/>
  <c r="G324" i="37"/>
  <c r="M324" i="37" s="1"/>
  <c r="I324" i="37"/>
  <c r="K324" i="37"/>
  <c r="K322" i="37" s="1"/>
  <c r="O324" i="37"/>
  <c r="Q324" i="37"/>
  <c r="V324" i="37"/>
  <c r="V322" i="37" s="1"/>
  <c r="AE332" i="37"/>
  <c r="G360" i="36"/>
  <c r="G9" i="36"/>
  <c r="M9" i="36" s="1"/>
  <c r="I9" i="36"/>
  <c r="I8" i="36" s="1"/>
  <c r="K9" i="36"/>
  <c r="K8" i="36" s="1"/>
  <c r="O9" i="36"/>
  <c r="Q9" i="36"/>
  <c r="Q8" i="36" s="1"/>
  <c r="V9" i="36"/>
  <c r="V8" i="36" s="1"/>
  <c r="G14" i="36"/>
  <c r="I14" i="36"/>
  <c r="K14" i="36"/>
  <c r="M14" i="36"/>
  <c r="O14" i="36"/>
  <c r="Q14" i="36"/>
  <c r="V14" i="36"/>
  <c r="G22" i="36"/>
  <c r="I22" i="36"/>
  <c r="K22" i="36"/>
  <c r="M22" i="36"/>
  <c r="O22" i="36"/>
  <c r="Q22" i="36"/>
  <c r="V22" i="36"/>
  <c r="G29" i="36"/>
  <c r="G8" i="36" s="1"/>
  <c r="I29" i="36"/>
  <c r="K29" i="36"/>
  <c r="O29" i="36"/>
  <c r="O8" i="36" s="1"/>
  <c r="Q29" i="36"/>
  <c r="V29" i="36"/>
  <c r="G34" i="36"/>
  <c r="M34" i="36" s="1"/>
  <c r="I34" i="36"/>
  <c r="K34" i="36"/>
  <c r="O34" i="36"/>
  <c r="Q34" i="36"/>
  <c r="V34" i="36"/>
  <c r="G55" i="36"/>
  <c r="I55" i="36"/>
  <c r="K55" i="36"/>
  <c r="M55" i="36"/>
  <c r="O55" i="36"/>
  <c r="Q55" i="36"/>
  <c r="V55" i="36"/>
  <c r="G58" i="36"/>
  <c r="I58" i="36"/>
  <c r="K58" i="36"/>
  <c r="M58" i="36"/>
  <c r="O58" i="36"/>
  <c r="Q58" i="36"/>
  <c r="V58" i="36"/>
  <c r="G61" i="36"/>
  <c r="M61" i="36" s="1"/>
  <c r="I61" i="36"/>
  <c r="K61" i="36"/>
  <c r="O61" i="36"/>
  <c r="Q61" i="36"/>
  <c r="V61" i="36"/>
  <c r="G64" i="36"/>
  <c r="M64" i="36" s="1"/>
  <c r="I64" i="36"/>
  <c r="K64" i="36"/>
  <c r="O64" i="36"/>
  <c r="Q64" i="36"/>
  <c r="V64" i="36"/>
  <c r="G67" i="36"/>
  <c r="I67" i="36"/>
  <c r="K67" i="36"/>
  <c r="M67" i="36"/>
  <c r="O67" i="36"/>
  <c r="Q67" i="36"/>
  <c r="V67" i="36"/>
  <c r="G70" i="36"/>
  <c r="I70" i="36"/>
  <c r="K70" i="36"/>
  <c r="M70" i="36"/>
  <c r="O70" i="36"/>
  <c r="Q70" i="36"/>
  <c r="V70" i="36"/>
  <c r="G76" i="36"/>
  <c r="M76" i="36" s="1"/>
  <c r="I76" i="36"/>
  <c r="K76" i="36"/>
  <c r="O76" i="36"/>
  <c r="Q76" i="36"/>
  <c r="V76" i="36"/>
  <c r="G77" i="36"/>
  <c r="M77" i="36" s="1"/>
  <c r="I77" i="36"/>
  <c r="K77" i="36"/>
  <c r="O77" i="36"/>
  <c r="Q77" i="36"/>
  <c r="V77" i="36"/>
  <c r="G80" i="36"/>
  <c r="I80" i="36"/>
  <c r="K80" i="36"/>
  <c r="M80" i="36"/>
  <c r="O80" i="36"/>
  <c r="Q80" i="36"/>
  <c r="V80" i="36"/>
  <c r="G83" i="36"/>
  <c r="I83" i="36"/>
  <c r="K83" i="36"/>
  <c r="M83" i="36"/>
  <c r="O83" i="36"/>
  <c r="Q83" i="36"/>
  <c r="V83" i="36"/>
  <c r="G87" i="36"/>
  <c r="M87" i="36" s="1"/>
  <c r="I87" i="36"/>
  <c r="K87" i="36"/>
  <c r="O87" i="36"/>
  <c r="Q87" i="36"/>
  <c r="V87" i="36"/>
  <c r="G93" i="36"/>
  <c r="M93" i="36" s="1"/>
  <c r="I93" i="36"/>
  <c r="K93" i="36"/>
  <c r="O93" i="36"/>
  <c r="Q93" i="36"/>
  <c r="V93" i="36"/>
  <c r="G98" i="36"/>
  <c r="I98" i="36"/>
  <c r="K98" i="36"/>
  <c r="M98" i="36"/>
  <c r="O98" i="36"/>
  <c r="Q98" i="36"/>
  <c r="V98" i="36"/>
  <c r="G104" i="36"/>
  <c r="I104" i="36"/>
  <c r="K104" i="36"/>
  <c r="M104" i="36"/>
  <c r="O104" i="36"/>
  <c r="Q104" i="36"/>
  <c r="V104" i="36"/>
  <c r="G122" i="36"/>
  <c r="M122" i="36" s="1"/>
  <c r="I122" i="36"/>
  <c r="K122" i="36"/>
  <c r="O122" i="36"/>
  <c r="Q122" i="36"/>
  <c r="V122" i="36"/>
  <c r="G140" i="36"/>
  <c r="M140" i="36" s="1"/>
  <c r="I140" i="36"/>
  <c r="K140" i="36"/>
  <c r="O140" i="36"/>
  <c r="Q140" i="36"/>
  <c r="V140" i="36"/>
  <c r="G155" i="36"/>
  <c r="I155" i="36"/>
  <c r="K155" i="36"/>
  <c r="M155" i="36"/>
  <c r="O155" i="36"/>
  <c r="Q155" i="36"/>
  <c r="V155" i="36"/>
  <c r="G165" i="36"/>
  <c r="I165" i="36"/>
  <c r="K165" i="36"/>
  <c r="M165" i="36"/>
  <c r="O165" i="36"/>
  <c r="Q165" i="36"/>
  <c r="V165" i="36"/>
  <c r="G172" i="36"/>
  <c r="O172" i="36"/>
  <c r="G173" i="36"/>
  <c r="M173" i="36" s="1"/>
  <c r="M172" i="36" s="1"/>
  <c r="I173" i="36"/>
  <c r="I172" i="36" s="1"/>
  <c r="K173" i="36"/>
  <c r="K172" i="36" s="1"/>
  <c r="O173" i="36"/>
  <c r="Q173" i="36"/>
  <c r="Q172" i="36" s="1"/>
  <c r="V173" i="36"/>
  <c r="V172" i="36" s="1"/>
  <c r="G187" i="36"/>
  <c r="I187" i="36"/>
  <c r="I186" i="36" s="1"/>
  <c r="K187" i="36"/>
  <c r="M187" i="36"/>
  <c r="O187" i="36"/>
  <c r="Q187" i="36"/>
  <c r="Q186" i="36" s="1"/>
  <c r="V187" i="36"/>
  <c r="G192" i="36"/>
  <c r="G186" i="36" s="1"/>
  <c r="I192" i="36"/>
  <c r="K192" i="36"/>
  <c r="O192" i="36"/>
  <c r="O186" i="36" s="1"/>
  <c r="Q192" i="36"/>
  <c r="V192" i="36"/>
  <c r="G197" i="36"/>
  <c r="I197" i="36"/>
  <c r="K197" i="36"/>
  <c r="M197" i="36"/>
  <c r="O197" i="36"/>
  <c r="Q197" i="36"/>
  <c r="V197" i="36"/>
  <c r="G202" i="36"/>
  <c r="M202" i="36" s="1"/>
  <c r="I202" i="36"/>
  <c r="K202" i="36"/>
  <c r="K186" i="36" s="1"/>
  <c r="O202" i="36"/>
  <c r="Q202" i="36"/>
  <c r="V202" i="36"/>
  <c r="V186" i="36" s="1"/>
  <c r="G207" i="36"/>
  <c r="I207" i="36"/>
  <c r="K207" i="36"/>
  <c r="M207" i="36"/>
  <c r="O207" i="36"/>
  <c r="Q207" i="36"/>
  <c r="V207" i="36"/>
  <c r="G212" i="36"/>
  <c r="M212" i="36" s="1"/>
  <c r="I212" i="36"/>
  <c r="K212" i="36"/>
  <c r="O212" i="36"/>
  <c r="Q212" i="36"/>
  <c r="V212" i="36"/>
  <c r="G218" i="36"/>
  <c r="I218" i="36"/>
  <c r="K218" i="36"/>
  <c r="M218" i="36"/>
  <c r="O218" i="36"/>
  <c r="Q218" i="36"/>
  <c r="V218" i="36"/>
  <c r="G228" i="36"/>
  <c r="M228" i="36" s="1"/>
  <c r="I228" i="36"/>
  <c r="K228" i="36"/>
  <c r="O228" i="36"/>
  <c r="Q228" i="36"/>
  <c r="V228" i="36"/>
  <c r="G234" i="36"/>
  <c r="I234" i="36"/>
  <c r="K234" i="36"/>
  <c r="M234" i="36"/>
  <c r="O234" i="36"/>
  <c r="Q234" i="36"/>
  <c r="V234" i="36"/>
  <c r="G239" i="36"/>
  <c r="M239" i="36" s="1"/>
  <c r="I239" i="36"/>
  <c r="K239" i="36"/>
  <c r="O239" i="36"/>
  <c r="Q239" i="36"/>
  <c r="V239" i="36"/>
  <c r="G244" i="36"/>
  <c r="I244" i="36"/>
  <c r="K244" i="36"/>
  <c r="M244" i="36"/>
  <c r="O244" i="36"/>
  <c r="Q244" i="36"/>
  <c r="V244" i="36"/>
  <c r="G249" i="36"/>
  <c r="M249" i="36" s="1"/>
  <c r="I249" i="36"/>
  <c r="K249" i="36"/>
  <c r="O249" i="36"/>
  <c r="Q249" i="36"/>
  <c r="V249" i="36"/>
  <c r="G254" i="36"/>
  <c r="I254" i="36"/>
  <c r="K254" i="36"/>
  <c r="M254" i="36"/>
  <c r="O254" i="36"/>
  <c r="Q254" i="36"/>
  <c r="V254" i="36"/>
  <c r="G259" i="36"/>
  <c r="M259" i="36" s="1"/>
  <c r="I259" i="36"/>
  <c r="K259" i="36"/>
  <c r="O259" i="36"/>
  <c r="Q259" i="36"/>
  <c r="V259" i="36"/>
  <c r="G264" i="36"/>
  <c r="I264" i="36"/>
  <c r="K264" i="36"/>
  <c r="M264" i="36"/>
  <c r="O264" i="36"/>
  <c r="Q264" i="36"/>
  <c r="V264" i="36"/>
  <c r="G269" i="36"/>
  <c r="M269" i="36" s="1"/>
  <c r="I269" i="36"/>
  <c r="K269" i="36"/>
  <c r="O269" i="36"/>
  <c r="Q269" i="36"/>
  <c r="V269" i="36"/>
  <c r="G274" i="36"/>
  <c r="I274" i="36"/>
  <c r="K274" i="36"/>
  <c r="M274" i="36"/>
  <c r="O274" i="36"/>
  <c r="Q274" i="36"/>
  <c r="V274" i="36"/>
  <c r="G279" i="36"/>
  <c r="M279" i="36" s="1"/>
  <c r="I279" i="36"/>
  <c r="K279" i="36"/>
  <c r="O279" i="36"/>
  <c r="Q279" i="36"/>
  <c r="V279" i="36"/>
  <c r="G285" i="36"/>
  <c r="I285" i="36"/>
  <c r="K285" i="36"/>
  <c r="M285" i="36"/>
  <c r="O285" i="36"/>
  <c r="Q285" i="36"/>
  <c r="V285" i="36"/>
  <c r="G290" i="36"/>
  <c r="M290" i="36" s="1"/>
  <c r="I290" i="36"/>
  <c r="K290" i="36"/>
  <c r="O290" i="36"/>
  <c r="Q290" i="36"/>
  <c r="V290" i="36"/>
  <c r="G295" i="36"/>
  <c r="I295" i="36"/>
  <c r="K295" i="36"/>
  <c r="M295" i="36"/>
  <c r="O295" i="36"/>
  <c r="Q295" i="36"/>
  <c r="V295" i="36"/>
  <c r="G300" i="36"/>
  <c r="M300" i="36" s="1"/>
  <c r="I300" i="36"/>
  <c r="K300" i="36"/>
  <c r="O300" i="36"/>
  <c r="Q300" i="36"/>
  <c r="V300" i="36"/>
  <c r="G301" i="36"/>
  <c r="I301" i="36"/>
  <c r="K301" i="36"/>
  <c r="M301" i="36"/>
  <c r="O301" i="36"/>
  <c r="Q301" i="36"/>
  <c r="V301" i="36"/>
  <c r="G302" i="36"/>
  <c r="M302" i="36" s="1"/>
  <c r="I302" i="36"/>
  <c r="K302" i="36"/>
  <c r="O302" i="36"/>
  <c r="Q302" i="36"/>
  <c r="V302" i="36"/>
  <c r="G303" i="36"/>
  <c r="I303" i="36"/>
  <c r="K303" i="36"/>
  <c r="M303" i="36"/>
  <c r="O303" i="36"/>
  <c r="Q303" i="36"/>
  <c r="V303" i="36"/>
  <c r="G308" i="36"/>
  <c r="M308" i="36" s="1"/>
  <c r="I308" i="36"/>
  <c r="K308" i="36"/>
  <c r="O308" i="36"/>
  <c r="Q308" i="36"/>
  <c r="V308" i="36"/>
  <c r="G313" i="36"/>
  <c r="I313" i="36"/>
  <c r="K313" i="36"/>
  <c r="M313" i="36"/>
  <c r="O313" i="36"/>
  <c r="Q313" i="36"/>
  <c r="V313" i="36"/>
  <c r="G314" i="36"/>
  <c r="M314" i="36" s="1"/>
  <c r="I314" i="36"/>
  <c r="K314" i="36"/>
  <c r="O314" i="36"/>
  <c r="Q314" i="36"/>
  <c r="V314" i="36"/>
  <c r="G315" i="36"/>
  <c r="I315" i="36"/>
  <c r="K315" i="36"/>
  <c r="M315" i="36"/>
  <c r="O315" i="36"/>
  <c r="Q315" i="36"/>
  <c r="V315" i="36"/>
  <c r="G316" i="36"/>
  <c r="M316" i="36" s="1"/>
  <c r="I316" i="36"/>
  <c r="K316" i="36"/>
  <c r="O316" i="36"/>
  <c r="Q316" i="36"/>
  <c r="V316" i="36"/>
  <c r="G317" i="36"/>
  <c r="I317" i="36"/>
  <c r="K317" i="36"/>
  <c r="M317" i="36"/>
  <c r="O317" i="36"/>
  <c r="Q317" i="36"/>
  <c r="V317" i="36"/>
  <c r="G318" i="36"/>
  <c r="M318" i="36" s="1"/>
  <c r="I318" i="36"/>
  <c r="K318" i="36"/>
  <c r="O318" i="36"/>
  <c r="Q318" i="36"/>
  <c r="V318" i="36"/>
  <c r="G319" i="36"/>
  <c r="I319" i="36"/>
  <c r="K319" i="36"/>
  <c r="M319" i="36"/>
  <c r="O319" i="36"/>
  <c r="Q319" i="36"/>
  <c r="V319" i="36"/>
  <c r="G320" i="36"/>
  <c r="M320" i="36" s="1"/>
  <c r="I320" i="36"/>
  <c r="K320" i="36"/>
  <c r="O320" i="36"/>
  <c r="Q320" i="36"/>
  <c r="V320" i="36"/>
  <c r="G321" i="36"/>
  <c r="I321" i="36"/>
  <c r="K321" i="36"/>
  <c r="M321" i="36"/>
  <c r="O321" i="36"/>
  <c r="Q321" i="36"/>
  <c r="V321" i="36"/>
  <c r="G322" i="36"/>
  <c r="M322" i="36" s="1"/>
  <c r="I322" i="36"/>
  <c r="K322" i="36"/>
  <c r="O322" i="36"/>
  <c r="Q322" i="36"/>
  <c r="V322" i="36"/>
  <c r="G323" i="36"/>
  <c r="I323" i="36"/>
  <c r="K323" i="36"/>
  <c r="M323" i="36"/>
  <c r="O323" i="36"/>
  <c r="Q323" i="36"/>
  <c r="V323" i="36"/>
  <c r="G324" i="36"/>
  <c r="M324" i="36" s="1"/>
  <c r="I324" i="36"/>
  <c r="K324" i="36"/>
  <c r="O324" i="36"/>
  <c r="Q324" i="36"/>
  <c r="V324" i="36"/>
  <c r="G325" i="36"/>
  <c r="I325" i="36"/>
  <c r="K325" i="36"/>
  <c r="M325" i="36"/>
  <c r="O325" i="36"/>
  <c r="Q325" i="36"/>
  <c r="V325" i="36"/>
  <c r="G326" i="36"/>
  <c r="M326" i="36" s="1"/>
  <c r="I326" i="36"/>
  <c r="K326" i="36"/>
  <c r="O326" i="36"/>
  <c r="Q326" i="36"/>
  <c r="V326" i="36"/>
  <c r="G327" i="36"/>
  <c r="I327" i="36"/>
  <c r="K327" i="36"/>
  <c r="M327" i="36"/>
  <c r="O327" i="36"/>
  <c r="Q327" i="36"/>
  <c r="V327" i="36"/>
  <c r="G328" i="36"/>
  <c r="M328" i="36" s="1"/>
  <c r="I328" i="36"/>
  <c r="K328" i="36"/>
  <c r="O328" i="36"/>
  <c r="Q328" i="36"/>
  <c r="V328" i="36"/>
  <c r="G329" i="36"/>
  <c r="I329" i="36"/>
  <c r="K329" i="36"/>
  <c r="M329" i="36"/>
  <c r="O329" i="36"/>
  <c r="Q329" i="36"/>
  <c r="V329" i="36"/>
  <c r="G330" i="36"/>
  <c r="M330" i="36" s="1"/>
  <c r="I330" i="36"/>
  <c r="K330" i="36"/>
  <c r="O330" i="36"/>
  <c r="Q330" i="36"/>
  <c r="V330" i="36"/>
  <c r="G331" i="36"/>
  <c r="I331" i="36"/>
  <c r="K331" i="36"/>
  <c r="M331" i="36"/>
  <c r="O331" i="36"/>
  <c r="Q331" i="36"/>
  <c r="V331" i="36"/>
  <c r="G332" i="36"/>
  <c r="M332" i="36" s="1"/>
  <c r="I332" i="36"/>
  <c r="K332" i="36"/>
  <c r="O332" i="36"/>
  <c r="Q332" i="36"/>
  <c r="V332" i="36"/>
  <c r="G333" i="36"/>
  <c r="I333" i="36"/>
  <c r="K333" i="36"/>
  <c r="M333" i="36"/>
  <c r="O333" i="36"/>
  <c r="Q333" i="36"/>
  <c r="V333" i="36"/>
  <c r="G334" i="36"/>
  <c r="M334" i="36" s="1"/>
  <c r="I334" i="36"/>
  <c r="K334" i="36"/>
  <c r="O334" i="36"/>
  <c r="Q334" i="36"/>
  <c r="V334" i="36"/>
  <c r="G335" i="36"/>
  <c r="I335" i="36"/>
  <c r="K335" i="36"/>
  <c r="M335" i="36"/>
  <c r="O335" i="36"/>
  <c r="Q335" i="36"/>
  <c r="V335" i="36"/>
  <c r="G336" i="36"/>
  <c r="M336" i="36" s="1"/>
  <c r="I336" i="36"/>
  <c r="K336" i="36"/>
  <c r="O336" i="36"/>
  <c r="Q336" i="36"/>
  <c r="V336" i="36"/>
  <c r="G337" i="36"/>
  <c r="I337" i="36"/>
  <c r="K337" i="36"/>
  <c r="M337" i="36"/>
  <c r="O337" i="36"/>
  <c r="Q337" i="36"/>
  <c r="V337" i="36"/>
  <c r="G338" i="36"/>
  <c r="M338" i="36" s="1"/>
  <c r="I338" i="36"/>
  <c r="K338" i="36"/>
  <c r="O338" i="36"/>
  <c r="Q338" i="36"/>
  <c r="V338" i="36"/>
  <c r="G339" i="36"/>
  <c r="I339" i="36"/>
  <c r="K339" i="36"/>
  <c r="M339" i="36"/>
  <c r="O339" i="36"/>
  <c r="Q339" i="36"/>
  <c r="V339" i="36"/>
  <c r="G340" i="36"/>
  <c r="M340" i="36" s="1"/>
  <c r="I340" i="36"/>
  <c r="K340" i="36"/>
  <c r="O340" i="36"/>
  <c r="Q340" i="36"/>
  <c r="V340" i="36"/>
  <c r="G341" i="36"/>
  <c r="I341" i="36"/>
  <c r="K341" i="36"/>
  <c r="M341" i="36"/>
  <c r="O341" i="36"/>
  <c r="Q341" i="36"/>
  <c r="V341" i="36"/>
  <c r="G342" i="36"/>
  <c r="M342" i="36" s="1"/>
  <c r="I342" i="36"/>
  <c r="K342" i="36"/>
  <c r="O342" i="36"/>
  <c r="Q342" i="36"/>
  <c r="V342" i="36"/>
  <c r="G343" i="36"/>
  <c r="I343" i="36"/>
  <c r="K343" i="36"/>
  <c r="M343" i="36"/>
  <c r="O343" i="36"/>
  <c r="Q343" i="36"/>
  <c r="V343" i="36"/>
  <c r="G344" i="36"/>
  <c r="M344" i="36" s="1"/>
  <c r="I344" i="36"/>
  <c r="K344" i="36"/>
  <c r="O344" i="36"/>
  <c r="Q344" i="36"/>
  <c r="V344" i="36"/>
  <c r="G345" i="36"/>
  <c r="I345" i="36"/>
  <c r="K345" i="36"/>
  <c r="M345" i="36"/>
  <c r="O345" i="36"/>
  <c r="Q345" i="36"/>
  <c r="V345" i="36"/>
  <c r="G346" i="36"/>
  <c r="M346" i="36" s="1"/>
  <c r="I346" i="36"/>
  <c r="K346" i="36"/>
  <c r="O346" i="36"/>
  <c r="Q346" i="36"/>
  <c r="V346" i="36"/>
  <c r="G347" i="36"/>
  <c r="I347" i="36"/>
  <c r="K347" i="36"/>
  <c r="M347" i="36"/>
  <c r="O347" i="36"/>
  <c r="Q347" i="36"/>
  <c r="V347" i="36"/>
  <c r="G348" i="36"/>
  <c r="M348" i="36" s="1"/>
  <c r="I348" i="36"/>
  <c r="K348" i="36"/>
  <c r="O348" i="36"/>
  <c r="Q348" i="36"/>
  <c r="V348" i="36"/>
  <c r="G349" i="36"/>
  <c r="I349" i="36"/>
  <c r="K349" i="36"/>
  <c r="M349" i="36"/>
  <c r="O349" i="36"/>
  <c r="Q349" i="36"/>
  <c r="V349" i="36"/>
  <c r="G350" i="36"/>
  <c r="M350" i="36" s="1"/>
  <c r="I350" i="36"/>
  <c r="K350" i="36"/>
  <c r="O350" i="36"/>
  <c r="Q350" i="36"/>
  <c r="V350" i="36"/>
  <c r="G351" i="36"/>
  <c r="I351" i="36"/>
  <c r="K351" i="36"/>
  <c r="M351" i="36"/>
  <c r="O351" i="36"/>
  <c r="Q351" i="36"/>
  <c r="V351" i="36"/>
  <c r="G352" i="36"/>
  <c r="M352" i="36" s="1"/>
  <c r="I352" i="36"/>
  <c r="K352" i="36"/>
  <c r="O352" i="36"/>
  <c r="Q352" i="36"/>
  <c r="V352" i="36"/>
  <c r="G353" i="36"/>
  <c r="I353" i="36"/>
  <c r="K353" i="36"/>
  <c r="M353" i="36"/>
  <c r="O353" i="36"/>
  <c r="Q353" i="36"/>
  <c r="V353" i="36"/>
  <c r="G354" i="36"/>
  <c r="M354" i="36" s="1"/>
  <c r="I354" i="36"/>
  <c r="K354" i="36"/>
  <c r="O354" i="36"/>
  <c r="Q354" i="36"/>
  <c r="V354" i="36"/>
  <c r="G355" i="36"/>
  <c r="I355" i="36"/>
  <c r="K355" i="36"/>
  <c r="M355" i="36"/>
  <c r="O355" i="36"/>
  <c r="Q355" i="36"/>
  <c r="V355" i="36"/>
  <c r="G356" i="36"/>
  <c r="M356" i="36" s="1"/>
  <c r="I356" i="36"/>
  <c r="K356" i="36"/>
  <c r="O356" i="36"/>
  <c r="Q356" i="36"/>
  <c r="V356" i="36"/>
  <c r="G357" i="36"/>
  <c r="I357" i="36"/>
  <c r="O357" i="36"/>
  <c r="Q357" i="36"/>
  <c r="G358" i="36"/>
  <c r="M358" i="36" s="1"/>
  <c r="M357" i="36" s="1"/>
  <c r="I358" i="36"/>
  <c r="K358" i="36"/>
  <c r="K357" i="36" s="1"/>
  <c r="O358" i="36"/>
  <c r="Q358" i="36"/>
  <c r="V358" i="36"/>
  <c r="V357" i="36" s="1"/>
  <c r="AE360" i="36"/>
  <c r="AF360" i="36"/>
  <c r="G63" i="35"/>
  <c r="G9" i="35"/>
  <c r="G8" i="35" s="1"/>
  <c r="I9" i="35"/>
  <c r="I8" i="35" s="1"/>
  <c r="K9" i="35"/>
  <c r="K8" i="35" s="1"/>
  <c r="O9" i="35"/>
  <c r="O8" i="35" s="1"/>
  <c r="Q9" i="35"/>
  <c r="Q8" i="35" s="1"/>
  <c r="V9" i="35"/>
  <c r="V8" i="35" s="1"/>
  <c r="G15" i="35"/>
  <c r="I15" i="35"/>
  <c r="K15" i="35"/>
  <c r="M15" i="35"/>
  <c r="O15" i="35"/>
  <c r="Q15" i="35"/>
  <c r="V15" i="35"/>
  <c r="G20" i="35"/>
  <c r="I20" i="35"/>
  <c r="K20" i="35"/>
  <c r="M20" i="35"/>
  <c r="O20" i="35"/>
  <c r="Q20" i="35"/>
  <c r="V20" i="35"/>
  <c r="G26" i="35"/>
  <c r="I26" i="35"/>
  <c r="K26" i="35"/>
  <c r="M26" i="35"/>
  <c r="O26" i="35"/>
  <c r="Q26" i="35"/>
  <c r="V26" i="35"/>
  <c r="G32" i="35"/>
  <c r="M32" i="35" s="1"/>
  <c r="I32" i="35"/>
  <c r="K32" i="35"/>
  <c r="O32" i="35"/>
  <c r="Q32" i="35"/>
  <c r="V32" i="35"/>
  <c r="G38" i="35"/>
  <c r="I38" i="35"/>
  <c r="K38" i="35"/>
  <c r="M38" i="35"/>
  <c r="O38" i="35"/>
  <c r="Q38" i="35"/>
  <c r="V38" i="35"/>
  <c r="K47" i="35"/>
  <c r="V47" i="35"/>
  <c r="G48" i="35"/>
  <c r="G47" i="35" s="1"/>
  <c r="I48" i="35"/>
  <c r="I47" i="35" s="1"/>
  <c r="K48" i="35"/>
  <c r="M48" i="35"/>
  <c r="M47" i="35" s="1"/>
  <c r="O48" i="35"/>
  <c r="O47" i="35" s="1"/>
  <c r="Q48" i="35"/>
  <c r="Q47" i="35" s="1"/>
  <c r="V48" i="35"/>
  <c r="G49" i="35"/>
  <c r="O49" i="35"/>
  <c r="G50" i="35"/>
  <c r="I50" i="35"/>
  <c r="I49" i="35" s="1"/>
  <c r="K50" i="35"/>
  <c r="K49" i="35" s="1"/>
  <c r="M50" i="35"/>
  <c r="M49" i="35" s="1"/>
  <c r="O50" i="35"/>
  <c r="Q50" i="35"/>
  <c r="Q49" i="35" s="1"/>
  <c r="V50" i="35"/>
  <c r="V49" i="35" s="1"/>
  <c r="K57" i="35"/>
  <c r="V57" i="35"/>
  <c r="G58" i="35"/>
  <c r="G57" i="35" s="1"/>
  <c r="I58" i="35"/>
  <c r="I57" i="35" s="1"/>
  <c r="K58" i="35"/>
  <c r="M58" i="35"/>
  <c r="O58" i="35"/>
  <c r="O57" i="35" s="1"/>
  <c r="Q58" i="35"/>
  <c r="Q57" i="35" s="1"/>
  <c r="V58" i="35"/>
  <c r="G59" i="35"/>
  <c r="M59" i="35" s="1"/>
  <c r="I59" i="35"/>
  <c r="K59" i="35"/>
  <c r="O59" i="35"/>
  <c r="Q59" i="35"/>
  <c r="V59" i="35"/>
  <c r="AE63" i="35"/>
  <c r="AF63" i="35"/>
  <c r="G125" i="34"/>
  <c r="G9" i="34"/>
  <c r="M9" i="34" s="1"/>
  <c r="I9" i="34"/>
  <c r="I8" i="34" s="1"/>
  <c r="K9" i="34"/>
  <c r="K8" i="34" s="1"/>
  <c r="O9" i="34"/>
  <c r="Q9" i="34"/>
  <c r="Q8" i="34" s="1"/>
  <c r="V9" i="34"/>
  <c r="V8" i="34" s="1"/>
  <c r="G10" i="34"/>
  <c r="I10" i="34"/>
  <c r="K10" i="34"/>
  <c r="M10" i="34"/>
  <c r="O10" i="34"/>
  <c r="Q10" i="34"/>
  <c r="V10" i="34"/>
  <c r="G15" i="34"/>
  <c r="I15" i="34"/>
  <c r="K15" i="34"/>
  <c r="M15" i="34"/>
  <c r="O15" i="34"/>
  <c r="Q15" i="34"/>
  <c r="V15" i="34"/>
  <c r="G19" i="34"/>
  <c r="G8" i="34" s="1"/>
  <c r="I19" i="34"/>
  <c r="K19" i="34"/>
  <c r="O19" i="34"/>
  <c r="O8" i="34" s="1"/>
  <c r="Q19" i="34"/>
  <c r="V19" i="34"/>
  <c r="G35" i="34"/>
  <c r="M35" i="34" s="1"/>
  <c r="I35" i="34"/>
  <c r="K35" i="34"/>
  <c r="O35" i="34"/>
  <c r="Q35" i="34"/>
  <c r="V35" i="34"/>
  <c r="G38" i="34"/>
  <c r="I38" i="34"/>
  <c r="K38" i="34"/>
  <c r="M38" i="34"/>
  <c r="O38" i="34"/>
  <c r="Q38" i="34"/>
  <c r="V38" i="34"/>
  <c r="G41" i="34"/>
  <c r="I41" i="34"/>
  <c r="K41" i="34"/>
  <c r="M41" i="34"/>
  <c r="O41" i="34"/>
  <c r="Q41" i="34"/>
  <c r="V41" i="34"/>
  <c r="G44" i="34"/>
  <c r="M44" i="34" s="1"/>
  <c r="I44" i="34"/>
  <c r="K44" i="34"/>
  <c r="O44" i="34"/>
  <c r="Q44" i="34"/>
  <c r="V44" i="34"/>
  <c r="G47" i="34"/>
  <c r="M47" i="34" s="1"/>
  <c r="I47" i="34"/>
  <c r="K47" i="34"/>
  <c r="O47" i="34"/>
  <c r="Q47" i="34"/>
  <c r="V47" i="34"/>
  <c r="G48" i="34"/>
  <c r="I48" i="34"/>
  <c r="K48" i="34"/>
  <c r="M48" i="34"/>
  <c r="O48" i="34"/>
  <c r="Q48" i="34"/>
  <c r="V48" i="34"/>
  <c r="G51" i="34"/>
  <c r="I51" i="34"/>
  <c r="K51" i="34"/>
  <c r="M51" i="34"/>
  <c r="O51" i="34"/>
  <c r="Q51" i="34"/>
  <c r="V51" i="34"/>
  <c r="G52" i="34"/>
  <c r="M52" i="34" s="1"/>
  <c r="I52" i="34"/>
  <c r="K52" i="34"/>
  <c r="O52" i="34"/>
  <c r="Q52" i="34"/>
  <c r="V52" i="34"/>
  <c r="G58" i="34"/>
  <c r="M58" i="34" s="1"/>
  <c r="I58" i="34"/>
  <c r="K58" i="34"/>
  <c r="O58" i="34"/>
  <c r="Q58" i="34"/>
  <c r="V58" i="34"/>
  <c r="G67" i="34"/>
  <c r="I67" i="34"/>
  <c r="K67" i="34"/>
  <c r="M67" i="34"/>
  <c r="O67" i="34"/>
  <c r="Q67" i="34"/>
  <c r="V67" i="34"/>
  <c r="G75" i="34"/>
  <c r="I75" i="34"/>
  <c r="K75" i="34"/>
  <c r="M75" i="34"/>
  <c r="O75" i="34"/>
  <c r="Q75" i="34"/>
  <c r="V75" i="34"/>
  <c r="G81" i="34"/>
  <c r="M81" i="34" s="1"/>
  <c r="I81" i="34"/>
  <c r="K81" i="34"/>
  <c r="O81" i="34"/>
  <c r="Q81" i="34"/>
  <c r="V81" i="34"/>
  <c r="G85" i="34"/>
  <c r="M85" i="34" s="1"/>
  <c r="I85" i="34"/>
  <c r="K85" i="34"/>
  <c r="O85" i="34"/>
  <c r="Q85" i="34"/>
  <c r="V85" i="34"/>
  <c r="G91" i="34"/>
  <c r="K91" i="34"/>
  <c r="O91" i="34"/>
  <c r="V91" i="34"/>
  <c r="G92" i="34"/>
  <c r="I92" i="34"/>
  <c r="I91" i="34" s="1"/>
  <c r="K92" i="34"/>
  <c r="M92" i="34"/>
  <c r="M91" i="34" s="1"/>
  <c r="O92" i="34"/>
  <c r="Q92" i="34"/>
  <c r="Q91" i="34" s="1"/>
  <c r="V92" i="34"/>
  <c r="G97" i="34"/>
  <c r="O97" i="34"/>
  <c r="G98" i="34"/>
  <c r="I98" i="34"/>
  <c r="I97" i="34" s="1"/>
  <c r="K98" i="34"/>
  <c r="M98" i="34"/>
  <c r="O98" i="34"/>
  <c r="Q98" i="34"/>
  <c r="Q97" i="34" s="1"/>
  <c r="V98" i="34"/>
  <c r="G103" i="34"/>
  <c r="M103" i="34" s="1"/>
  <c r="I103" i="34"/>
  <c r="K103" i="34"/>
  <c r="K97" i="34" s="1"/>
  <c r="O103" i="34"/>
  <c r="Q103" i="34"/>
  <c r="V103" i="34"/>
  <c r="V97" i="34" s="1"/>
  <c r="G104" i="34"/>
  <c r="I104" i="34"/>
  <c r="K104" i="34"/>
  <c r="M104" i="34"/>
  <c r="O104" i="34"/>
  <c r="Q104" i="34"/>
  <c r="V104" i="34"/>
  <c r="G105" i="34"/>
  <c r="O105" i="34"/>
  <c r="G106" i="34"/>
  <c r="I106" i="34"/>
  <c r="I105" i="34" s="1"/>
  <c r="K106" i="34"/>
  <c r="M106" i="34"/>
  <c r="O106" i="34"/>
  <c r="Q106" i="34"/>
  <c r="Q105" i="34" s="1"/>
  <c r="V106" i="34"/>
  <c r="G110" i="34"/>
  <c r="M110" i="34" s="1"/>
  <c r="I110" i="34"/>
  <c r="K110" i="34"/>
  <c r="K105" i="34" s="1"/>
  <c r="O110" i="34"/>
  <c r="Q110" i="34"/>
  <c r="V110" i="34"/>
  <c r="V105" i="34" s="1"/>
  <c r="G111" i="34"/>
  <c r="I111" i="34"/>
  <c r="K111" i="34"/>
  <c r="M111" i="34"/>
  <c r="O111" i="34"/>
  <c r="Q111" i="34"/>
  <c r="V111" i="34"/>
  <c r="G114" i="34"/>
  <c r="K114" i="34"/>
  <c r="O114" i="34"/>
  <c r="V114" i="34"/>
  <c r="G115" i="34"/>
  <c r="I115" i="34"/>
  <c r="I114" i="34" s="1"/>
  <c r="K115" i="34"/>
  <c r="M115" i="34"/>
  <c r="M114" i="34" s="1"/>
  <c r="O115" i="34"/>
  <c r="Q115" i="34"/>
  <c r="Q114" i="34" s="1"/>
  <c r="V115" i="34"/>
  <c r="K116" i="34"/>
  <c r="V116" i="34"/>
  <c r="G117" i="34"/>
  <c r="I117" i="34"/>
  <c r="I116" i="34" s="1"/>
  <c r="K117" i="34"/>
  <c r="M117" i="34"/>
  <c r="O117" i="34"/>
  <c r="Q117" i="34"/>
  <c r="Q116" i="34" s="1"/>
  <c r="V117" i="34"/>
  <c r="G123" i="34"/>
  <c r="G116" i="34" s="1"/>
  <c r="I123" i="34"/>
  <c r="K123" i="34"/>
  <c r="O123" i="34"/>
  <c r="O116" i="34" s="1"/>
  <c r="Q123" i="34"/>
  <c r="V123" i="34"/>
  <c r="AE125" i="34"/>
  <c r="AF125" i="34"/>
  <c r="G125" i="33"/>
  <c r="G9" i="33"/>
  <c r="M9" i="33" s="1"/>
  <c r="I9" i="33"/>
  <c r="I8" i="33" s="1"/>
  <c r="K9" i="33"/>
  <c r="K8" i="33" s="1"/>
  <c r="O9" i="33"/>
  <c r="Q9" i="33"/>
  <c r="Q8" i="33" s="1"/>
  <c r="V9" i="33"/>
  <c r="V8" i="33" s="1"/>
  <c r="G13" i="33"/>
  <c r="I13" i="33"/>
  <c r="K13" i="33"/>
  <c r="M13" i="33"/>
  <c r="O13" i="33"/>
  <c r="Q13" i="33"/>
  <c r="V13" i="33"/>
  <c r="G32" i="33"/>
  <c r="I32" i="33"/>
  <c r="K32" i="33"/>
  <c r="M32" i="33"/>
  <c r="O32" i="33"/>
  <c r="Q32" i="33"/>
  <c r="V32" i="33"/>
  <c r="G35" i="33"/>
  <c r="G8" i="33" s="1"/>
  <c r="I35" i="33"/>
  <c r="K35" i="33"/>
  <c r="O35" i="33"/>
  <c r="O8" i="33" s="1"/>
  <c r="Q35" i="33"/>
  <c r="V35" i="33"/>
  <c r="G38" i="33"/>
  <c r="M38" i="33" s="1"/>
  <c r="I38" i="33"/>
  <c r="K38" i="33"/>
  <c r="O38" i="33"/>
  <c r="Q38" i="33"/>
  <c r="V38" i="33"/>
  <c r="G41" i="33"/>
  <c r="I41" i="33"/>
  <c r="K41" i="33"/>
  <c r="M41" i="33"/>
  <c r="O41" i="33"/>
  <c r="Q41" i="33"/>
  <c r="V41" i="33"/>
  <c r="G44" i="33"/>
  <c r="I44" i="33"/>
  <c r="K44" i="33"/>
  <c r="M44" i="33"/>
  <c r="O44" i="33"/>
  <c r="Q44" i="33"/>
  <c r="V44" i="33"/>
  <c r="G45" i="33"/>
  <c r="M45" i="33" s="1"/>
  <c r="I45" i="33"/>
  <c r="K45" i="33"/>
  <c r="O45" i="33"/>
  <c r="Q45" i="33"/>
  <c r="V45" i="33"/>
  <c r="G48" i="33"/>
  <c r="M48" i="33" s="1"/>
  <c r="I48" i="33"/>
  <c r="K48" i="33"/>
  <c r="O48" i="33"/>
  <c r="Q48" i="33"/>
  <c r="V48" i="33"/>
  <c r="G49" i="33"/>
  <c r="I49" i="33"/>
  <c r="K49" i="33"/>
  <c r="M49" i="33"/>
  <c r="O49" i="33"/>
  <c r="Q49" i="33"/>
  <c r="V49" i="33"/>
  <c r="G55" i="33"/>
  <c r="I55" i="33"/>
  <c r="K55" i="33"/>
  <c r="M55" i="33"/>
  <c r="O55" i="33"/>
  <c r="Q55" i="33"/>
  <c r="V55" i="33"/>
  <c r="G69" i="33"/>
  <c r="M69" i="33" s="1"/>
  <c r="I69" i="33"/>
  <c r="K69" i="33"/>
  <c r="O69" i="33"/>
  <c r="Q69" i="33"/>
  <c r="V69" i="33"/>
  <c r="G82" i="33"/>
  <c r="M82" i="33" s="1"/>
  <c r="I82" i="33"/>
  <c r="K82" i="33"/>
  <c r="O82" i="33"/>
  <c r="Q82" i="33"/>
  <c r="V82" i="33"/>
  <c r="G93" i="33"/>
  <c r="I93" i="33"/>
  <c r="K93" i="33"/>
  <c r="M93" i="33"/>
  <c r="O93" i="33"/>
  <c r="Q93" i="33"/>
  <c r="V93" i="33"/>
  <c r="G97" i="33"/>
  <c r="I97" i="33"/>
  <c r="K97" i="33"/>
  <c r="M97" i="33"/>
  <c r="O97" i="33"/>
  <c r="Q97" i="33"/>
  <c r="V97" i="33"/>
  <c r="G103" i="33"/>
  <c r="O103" i="33"/>
  <c r="G104" i="33"/>
  <c r="M104" i="33" s="1"/>
  <c r="M103" i="33" s="1"/>
  <c r="I104" i="33"/>
  <c r="I103" i="33" s="1"/>
  <c r="K104" i="33"/>
  <c r="K103" i="33" s="1"/>
  <c r="O104" i="33"/>
  <c r="Q104" i="33"/>
  <c r="Q103" i="33" s="1"/>
  <c r="V104" i="33"/>
  <c r="V103" i="33" s="1"/>
  <c r="K113" i="33"/>
  <c r="V113" i="33"/>
  <c r="G114" i="33"/>
  <c r="I114" i="33"/>
  <c r="I113" i="33" s="1"/>
  <c r="K114" i="33"/>
  <c r="M114" i="33"/>
  <c r="O114" i="33"/>
  <c r="Q114" i="33"/>
  <c r="Q113" i="33" s="1"/>
  <c r="V114" i="33"/>
  <c r="G118" i="33"/>
  <c r="G113" i="33" s="1"/>
  <c r="I118" i="33"/>
  <c r="K118" i="33"/>
  <c r="O118" i="33"/>
  <c r="O113" i="33" s="1"/>
  <c r="Q118" i="33"/>
  <c r="V118" i="33"/>
  <c r="G119" i="33"/>
  <c r="I119" i="33"/>
  <c r="K119" i="33"/>
  <c r="M119" i="33"/>
  <c r="O119" i="33"/>
  <c r="Q119" i="33"/>
  <c r="V119" i="33"/>
  <c r="G122" i="33"/>
  <c r="K122" i="33"/>
  <c r="O122" i="33"/>
  <c r="V122" i="33"/>
  <c r="G123" i="33"/>
  <c r="I123" i="33"/>
  <c r="I122" i="33" s="1"/>
  <c r="K123" i="33"/>
  <c r="M123" i="33"/>
  <c r="M122" i="33" s="1"/>
  <c r="O123" i="33"/>
  <c r="Q123" i="33"/>
  <c r="Q122" i="33" s="1"/>
  <c r="V123" i="33"/>
  <c r="AE125" i="33"/>
  <c r="G126" i="32"/>
  <c r="G9" i="32"/>
  <c r="M9" i="32" s="1"/>
  <c r="I9" i="32"/>
  <c r="I8" i="32" s="1"/>
  <c r="K9" i="32"/>
  <c r="K8" i="32" s="1"/>
  <c r="O9" i="32"/>
  <c r="Q9" i="32"/>
  <c r="Q8" i="32" s="1"/>
  <c r="V9" i="32"/>
  <c r="V8" i="32" s="1"/>
  <c r="G13" i="32"/>
  <c r="I13" i="32"/>
  <c r="K13" i="32"/>
  <c r="M13" i="32"/>
  <c r="O13" i="32"/>
  <c r="Q13" i="32"/>
  <c r="V13" i="32"/>
  <c r="G32" i="32"/>
  <c r="I32" i="32"/>
  <c r="K32" i="32"/>
  <c r="M32" i="32"/>
  <c r="O32" i="32"/>
  <c r="Q32" i="32"/>
  <c r="V32" i="32"/>
  <c r="G35" i="32"/>
  <c r="G8" i="32" s="1"/>
  <c r="I35" i="32"/>
  <c r="K35" i="32"/>
  <c r="O35" i="32"/>
  <c r="O8" i="32" s="1"/>
  <c r="Q35" i="32"/>
  <c r="V35" i="32"/>
  <c r="G38" i="32"/>
  <c r="M38" i="32" s="1"/>
  <c r="I38" i="32"/>
  <c r="K38" i="32"/>
  <c r="O38" i="32"/>
  <c r="Q38" i="32"/>
  <c r="V38" i="32"/>
  <c r="G41" i="32"/>
  <c r="I41" i="32"/>
  <c r="K41" i="32"/>
  <c r="M41" i="32"/>
  <c r="O41" i="32"/>
  <c r="Q41" i="32"/>
  <c r="V41" i="32"/>
  <c r="G44" i="32"/>
  <c r="I44" i="32"/>
  <c r="K44" i="32"/>
  <c r="M44" i="32"/>
  <c r="O44" i="32"/>
  <c r="Q44" i="32"/>
  <c r="V44" i="32"/>
  <c r="G45" i="32"/>
  <c r="M45" i="32" s="1"/>
  <c r="I45" i="32"/>
  <c r="K45" i="32"/>
  <c r="O45" i="32"/>
  <c r="Q45" i="32"/>
  <c r="V45" i="32"/>
  <c r="G48" i="32"/>
  <c r="M48" i="32" s="1"/>
  <c r="I48" i="32"/>
  <c r="K48" i="32"/>
  <c r="O48" i="32"/>
  <c r="Q48" i="32"/>
  <c r="V48" i="32"/>
  <c r="G49" i="32"/>
  <c r="I49" i="32"/>
  <c r="K49" i="32"/>
  <c r="M49" i="32"/>
  <c r="O49" i="32"/>
  <c r="Q49" i="32"/>
  <c r="V49" i="32"/>
  <c r="G55" i="32"/>
  <c r="I55" i="32"/>
  <c r="K55" i="32"/>
  <c r="M55" i="32"/>
  <c r="O55" i="32"/>
  <c r="Q55" i="32"/>
  <c r="V55" i="32"/>
  <c r="G69" i="32"/>
  <c r="M69" i="32" s="1"/>
  <c r="I69" i="32"/>
  <c r="K69" i="32"/>
  <c r="O69" i="32"/>
  <c r="Q69" i="32"/>
  <c r="V69" i="32"/>
  <c r="G83" i="32"/>
  <c r="I83" i="32"/>
  <c r="K83" i="32"/>
  <c r="M83" i="32"/>
  <c r="O83" i="32"/>
  <c r="Q83" i="32"/>
  <c r="V83" i="32"/>
  <c r="G93" i="32"/>
  <c r="I93" i="32"/>
  <c r="K93" i="32"/>
  <c r="M93" i="32"/>
  <c r="O93" i="32"/>
  <c r="Q93" i="32"/>
  <c r="V93" i="32"/>
  <c r="G97" i="32"/>
  <c r="I97" i="32"/>
  <c r="K97" i="32"/>
  <c r="M97" i="32"/>
  <c r="O97" i="32"/>
  <c r="Q97" i="32"/>
  <c r="V97" i="32"/>
  <c r="G103" i="32"/>
  <c r="O103" i="32"/>
  <c r="G104" i="32"/>
  <c r="I104" i="32"/>
  <c r="I103" i="32" s="1"/>
  <c r="K104" i="32"/>
  <c r="K103" i="32" s="1"/>
  <c r="M104" i="32"/>
  <c r="M103" i="32" s="1"/>
  <c r="O104" i="32"/>
  <c r="Q104" i="32"/>
  <c r="Q103" i="32" s="1"/>
  <c r="V104" i="32"/>
  <c r="V103" i="32" s="1"/>
  <c r="K114" i="32"/>
  <c r="V114" i="32"/>
  <c r="G115" i="32"/>
  <c r="I115" i="32"/>
  <c r="I114" i="32" s="1"/>
  <c r="K115" i="32"/>
  <c r="M115" i="32"/>
  <c r="O115" i="32"/>
  <c r="Q115" i="32"/>
  <c r="Q114" i="32" s="1"/>
  <c r="V115" i="32"/>
  <c r="G119" i="32"/>
  <c r="G114" i="32" s="1"/>
  <c r="I119" i="32"/>
  <c r="K119" i="32"/>
  <c r="O119" i="32"/>
  <c r="O114" i="32" s="1"/>
  <c r="Q119" i="32"/>
  <c r="V119" i="32"/>
  <c r="G120" i="32"/>
  <c r="I120" i="32"/>
  <c r="K120" i="32"/>
  <c r="M120" i="32"/>
  <c r="O120" i="32"/>
  <c r="Q120" i="32"/>
  <c r="V120" i="32"/>
  <c r="G123" i="32"/>
  <c r="K123" i="32"/>
  <c r="O123" i="32"/>
  <c r="V123" i="32"/>
  <c r="G124" i="32"/>
  <c r="I124" i="32"/>
  <c r="I123" i="32" s="1"/>
  <c r="K124" i="32"/>
  <c r="M124" i="32"/>
  <c r="M123" i="32" s="1"/>
  <c r="O124" i="32"/>
  <c r="Q124" i="32"/>
  <c r="Q123" i="32" s="1"/>
  <c r="V124" i="32"/>
  <c r="AE126" i="32"/>
  <c r="G143" i="31"/>
  <c r="G9" i="31"/>
  <c r="M9" i="31" s="1"/>
  <c r="I9" i="31"/>
  <c r="I8" i="31" s="1"/>
  <c r="K9" i="31"/>
  <c r="K8" i="31" s="1"/>
  <c r="O9" i="31"/>
  <c r="Q9" i="31"/>
  <c r="Q8" i="31" s="1"/>
  <c r="V9" i="31"/>
  <c r="V8" i="31" s="1"/>
  <c r="G13" i="31"/>
  <c r="I13" i="31"/>
  <c r="K13" i="31"/>
  <c r="M13" i="31"/>
  <c r="O13" i="31"/>
  <c r="Q13" i="31"/>
  <c r="V13" i="31"/>
  <c r="G17" i="31"/>
  <c r="I17" i="31"/>
  <c r="K17" i="31"/>
  <c r="M17" i="31"/>
  <c r="O17" i="31"/>
  <c r="Q17" i="31"/>
  <c r="V17" i="31"/>
  <c r="G36" i="31"/>
  <c r="G8" i="31" s="1"/>
  <c r="I36" i="31"/>
  <c r="K36" i="31"/>
  <c r="O36" i="31"/>
  <c r="O8" i="31" s="1"/>
  <c r="Q36" i="31"/>
  <c r="V36" i="31"/>
  <c r="G39" i="31"/>
  <c r="M39" i="31" s="1"/>
  <c r="I39" i="31"/>
  <c r="K39" i="31"/>
  <c r="O39" i="31"/>
  <c r="Q39" i="31"/>
  <c r="V39" i="31"/>
  <c r="G42" i="31"/>
  <c r="I42" i="31"/>
  <c r="K42" i="31"/>
  <c r="M42" i="31"/>
  <c r="O42" i="31"/>
  <c r="Q42" i="31"/>
  <c r="V42" i="31"/>
  <c r="G45" i="31"/>
  <c r="I45" i="31"/>
  <c r="K45" i="31"/>
  <c r="M45" i="31"/>
  <c r="O45" i="31"/>
  <c r="Q45" i="31"/>
  <c r="V45" i="31"/>
  <c r="G50" i="31"/>
  <c r="M50" i="31" s="1"/>
  <c r="I50" i="31"/>
  <c r="K50" i="31"/>
  <c r="O50" i="31"/>
  <c r="Q50" i="31"/>
  <c r="V50" i="31"/>
  <c r="G51" i="31"/>
  <c r="M51" i="31" s="1"/>
  <c r="I51" i="31"/>
  <c r="K51" i="31"/>
  <c r="O51" i="31"/>
  <c r="Q51" i="31"/>
  <c r="V51" i="31"/>
  <c r="G54" i="31"/>
  <c r="I54" i="31"/>
  <c r="K54" i="31"/>
  <c r="M54" i="31"/>
  <c r="O54" i="31"/>
  <c r="Q54" i="31"/>
  <c r="V54" i="31"/>
  <c r="G55" i="31"/>
  <c r="I55" i="31"/>
  <c r="K55" i="31"/>
  <c r="M55" i="31"/>
  <c r="O55" i="31"/>
  <c r="Q55" i="31"/>
  <c r="V55" i="31"/>
  <c r="G61" i="31"/>
  <c r="M61" i="31" s="1"/>
  <c r="I61" i="31"/>
  <c r="K61" i="31"/>
  <c r="O61" i="31"/>
  <c r="Q61" i="31"/>
  <c r="V61" i="31"/>
  <c r="G76" i="31"/>
  <c r="M76" i="31" s="1"/>
  <c r="I76" i="31"/>
  <c r="K76" i="31"/>
  <c r="O76" i="31"/>
  <c r="Q76" i="31"/>
  <c r="V76" i="31"/>
  <c r="G92" i="31"/>
  <c r="I92" i="31"/>
  <c r="K92" i="31"/>
  <c r="M92" i="31"/>
  <c r="O92" i="31"/>
  <c r="Q92" i="31"/>
  <c r="V92" i="31"/>
  <c r="G103" i="31"/>
  <c r="I103" i="31"/>
  <c r="K103" i="31"/>
  <c r="M103" i="31"/>
  <c r="O103" i="31"/>
  <c r="Q103" i="31"/>
  <c r="V103" i="31"/>
  <c r="G107" i="31"/>
  <c r="M107" i="31" s="1"/>
  <c r="I107" i="31"/>
  <c r="K107" i="31"/>
  <c r="O107" i="31"/>
  <c r="Q107" i="31"/>
  <c r="V107" i="31"/>
  <c r="G110" i="31"/>
  <c r="M110" i="31" s="1"/>
  <c r="I110" i="31"/>
  <c r="K110" i="31"/>
  <c r="O110" i="31"/>
  <c r="Q110" i="31"/>
  <c r="V110" i="31"/>
  <c r="G114" i="31"/>
  <c r="I114" i="31"/>
  <c r="K114" i="31"/>
  <c r="M114" i="31"/>
  <c r="O114" i="31"/>
  <c r="Q114" i="31"/>
  <c r="V114" i="31"/>
  <c r="K120" i="31"/>
  <c r="V120" i="31"/>
  <c r="G121" i="31"/>
  <c r="G120" i="31" s="1"/>
  <c r="I121" i="31"/>
  <c r="I120" i="31" s="1"/>
  <c r="K121" i="31"/>
  <c r="O121" i="31"/>
  <c r="O120" i="31" s="1"/>
  <c r="Q121" i="31"/>
  <c r="Q120" i="31" s="1"/>
  <c r="V121" i="31"/>
  <c r="I131" i="31"/>
  <c r="Q131" i="31"/>
  <c r="G132" i="31"/>
  <c r="I132" i="31"/>
  <c r="K132" i="31"/>
  <c r="K131" i="31" s="1"/>
  <c r="M132" i="31"/>
  <c r="O132" i="31"/>
  <c r="Q132" i="31"/>
  <c r="V132" i="31"/>
  <c r="V131" i="31" s="1"/>
  <c r="G136" i="31"/>
  <c r="G131" i="31" s="1"/>
  <c r="I136" i="31"/>
  <c r="K136" i="31"/>
  <c r="M136" i="31"/>
  <c r="O136" i="31"/>
  <c r="O131" i="31" s="1"/>
  <c r="Q136" i="31"/>
  <c r="V136" i="31"/>
  <c r="G137" i="31"/>
  <c r="M137" i="31" s="1"/>
  <c r="I137" i="31"/>
  <c r="K137" i="31"/>
  <c r="O137" i="31"/>
  <c r="Q137" i="31"/>
  <c r="V137" i="31"/>
  <c r="G140" i="31"/>
  <c r="I140" i="31"/>
  <c r="O140" i="31"/>
  <c r="Q140" i="31"/>
  <c r="G141" i="31"/>
  <c r="I141" i="31"/>
  <c r="K141" i="31"/>
  <c r="K140" i="31" s="1"/>
  <c r="M141" i="31"/>
  <c r="M140" i="31" s="1"/>
  <c r="O141" i="31"/>
  <c r="Q141" i="31"/>
  <c r="V141" i="31"/>
  <c r="V140" i="31" s="1"/>
  <c r="AE143" i="31"/>
  <c r="G154" i="30"/>
  <c r="G9" i="30"/>
  <c r="M9" i="30" s="1"/>
  <c r="I9" i="30"/>
  <c r="I8" i="30" s="1"/>
  <c r="K9" i="30"/>
  <c r="K8" i="30" s="1"/>
  <c r="O9" i="30"/>
  <c r="Q9" i="30"/>
  <c r="Q8" i="30" s="1"/>
  <c r="V9" i="30"/>
  <c r="V8" i="30" s="1"/>
  <c r="G13" i="30"/>
  <c r="I13" i="30"/>
  <c r="K13" i="30"/>
  <c r="M13" i="30"/>
  <c r="O13" i="30"/>
  <c r="Q13" i="30"/>
  <c r="V13" i="30"/>
  <c r="G18" i="30"/>
  <c r="I18" i="30"/>
  <c r="K18" i="30"/>
  <c r="M18" i="30"/>
  <c r="O18" i="30"/>
  <c r="Q18" i="30"/>
  <c r="V18" i="30"/>
  <c r="G22" i="30"/>
  <c r="G8" i="30" s="1"/>
  <c r="I22" i="30"/>
  <c r="K22" i="30"/>
  <c r="O22" i="30"/>
  <c r="O8" i="30" s="1"/>
  <c r="Q22" i="30"/>
  <c r="V22" i="30"/>
  <c r="G26" i="30"/>
  <c r="M26" i="30" s="1"/>
  <c r="I26" i="30"/>
  <c r="K26" i="30"/>
  <c r="O26" i="30"/>
  <c r="Q26" i="30"/>
  <c r="V26" i="30"/>
  <c r="G42" i="30"/>
  <c r="I42" i="30"/>
  <c r="K42" i="30"/>
  <c r="M42" i="30"/>
  <c r="O42" i="30"/>
  <c r="Q42" i="30"/>
  <c r="V42" i="30"/>
  <c r="G45" i="30"/>
  <c r="I45" i="30"/>
  <c r="K45" i="30"/>
  <c r="M45" i="30"/>
  <c r="O45" i="30"/>
  <c r="Q45" i="30"/>
  <c r="V45" i="30"/>
  <c r="G48" i="30"/>
  <c r="M48" i="30" s="1"/>
  <c r="I48" i="30"/>
  <c r="K48" i="30"/>
  <c r="O48" i="30"/>
  <c r="Q48" i="30"/>
  <c r="V48" i="30"/>
  <c r="G51" i="30"/>
  <c r="M51" i="30" s="1"/>
  <c r="I51" i="30"/>
  <c r="K51" i="30"/>
  <c r="O51" i="30"/>
  <c r="Q51" i="30"/>
  <c r="V51" i="30"/>
  <c r="G55" i="30"/>
  <c r="I55" i="30"/>
  <c r="K55" i="30"/>
  <c r="M55" i="30"/>
  <c r="O55" i="30"/>
  <c r="Q55" i="30"/>
  <c r="V55" i="30"/>
  <c r="G56" i="30"/>
  <c r="I56" i="30"/>
  <c r="K56" i="30"/>
  <c r="M56" i="30"/>
  <c r="O56" i="30"/>
  <c r="Q56" i="30"/>
  <c r="V56" i="30"/>
  <c r="G59" i="30"/>
  <c r="M59" i="30" s="1"/>
  <c r="I59" i="30"/>
  <c r="K59" i="30"/>
  <c r="O59" i="30"/>
  <c r="Q59" i="30"/>
  <c r="V59" i="30"/>
  <c r="G60" i="30"/>
  <c r="M60" i="30" s="1"/>
  <c r="I60" i="30"/>
  <c r="K60" i="30"/>
  <c r="O60" i="30"/>
  <c r="Q60" i="30"/>
  <c r="V60" i="30"/>
  <c r="G66" i="30"/>
  <c r="I66" i="30"/>
  <c r="K66" i="30"/>
  <c r="M66" i="30"/>
  <c r="O66" i="30"/>
  <c r="Q66" i="30"/>
  <c r="V66" i="30"/>
  <c r="G80" i="30"/>
  <c r="I80" i="30"/>
  <c r="K80" i="30"/>
  <c r="M80" i="30"/>
  <c r="O80" i="30"/>
  <c r="Q80" i="30"/>
  <c r="V80" i="30"/>
  <c r="G94" i="30"/>
  <c r="M94" i="30" s="1"/>
  <c r="I94" i="30"/>
  <c r="K94" i="30"/>
  <c r="O94" i="30"/>
  <c r="Q94" i="30"/>
  <c r="V94" i="30"/>
  <c r="G103" i="30"/>
  <c r="M103" i="30" s="1"/>
  <c r="I103" i="30"/>
  <c r="K103" i="30"/>
  <c r="O103" i="30"/>
  <c r="Q103" i="30"/>
  <c r="V103" i="30"/>
  <c r="G107" i="30"/>
  <c r="I107" i="30"/>
  <c r="K107" i="30"/>
  <c r="M107" i="30"/>
  <c r="O107" i="30"/>
  <c r="Q107" i="30"/>
  <c r="V107" i="30"/>
  <c r="K113" i="30"/>
  <c r="G114" i="30"/>
  <c r="G113" i="30" s="1"/>
  <c r="I114" i="30"/>
  <c r="I113" i="30" s="1"/>
  <c r="K114" i="30"/>
  <c r="O114" i="30"/>
  <c r="O113" i="30" s="1"/>
  <c r="Q114" i="30"/>
  <c r="Q113" i="30" s="1"/>
  <c r="V114" i="30"/>
  <c r="V113" i="30" s="1"/>
  <c r="G123" i="30"/>
  <c r="I123" i="30"/>
  <c r="O123" i="30"/>
  <c r="Q123" i="30"/>
  <c r="G124" i="30"/>
  <c r="I124" i="30"/>
  <c r="K124" i="30"/>
  <c r="K123" i="30" s="1"/>
  <c r="M124" i="30"/>
  <c r="M123" i="30" s="1"/>
  <c r="O124" i="30"/>
  <c r="Q124" i="30"/>
  <c r="V124" i="30"/>
  <c r="V123" i="30" s="1"/>
  <c r="K125" i="30"/>
  <c r="V125" i="30"/>
  <c r="G126" i="30"/>
  <c r="G125" i="30" s="1"/>
  <c r="I126" i="30"/>
  <c r="I125" i="30" s="1"/>
  <c r="K126" i="30"/>
  <c r="O126" i="30"/>
  <c r="O125" i="30" s="1"/>
  <c r="Q126" i="30"/>
  <c r="Q125" i="30" s="1"/>
  <c r="V126" i="30"/>
  <c r="G132" i="30"/>
  <c r="I132" i="30"/>
  <c r="O132" i="30"/>
  <c r="Q132" i="30"/>
  <c r="G133" i="30"/>
  <c r="I133" i="30"/>
  <c r="K133" i="30"/>
  <c r="K132" i="30" s="1"/>
  <c r="M133" i="30"/>
  <c r="M132" i="30" s="1"/>
  <c r="O133" i="30"/>
  <c r="Q133" i="30"/>
  <c r="V133" i="30"/>
  <c r="V132" i="30" s="1"/>
  <c r="G135" i="30"/>
  <c r="G134" i="30" s="1"/>
  <c r="I135" i="30"/>
  <c r="I134" i="30" s="1"/>
  <c r="K135" i="30"/>
  <c r="O135" i="30"/>
  <c r="O134" i="30" s="1"/>
  <c r="Q135" i="30"/>
  <c r="Q134" i="30" s="1"/>
  <c r="V135" i="30"/>
  <c r="G139" i="30"/>
  <c r="M139" i="30" s="1"/>
  <c r="I139" i="30"/>
  <c r="K139" i="30"/>
  <c r="K134" i="30" s="1"/>
  <c r="O139" i="30"/>
  <c r="Q139" i="30"/>
  <c r="V139" i="30"/>
  <c r="V134" i="30" s="1"/>
  <c r="G140" i="30"/>
  <c r="I140" i="30"/>
  <c r="K140" i="30"/>
  <c r="M140" i="30"/>
  <c r="O140" i="30"/>
  <c r="Q140" i="30"/>
  <c r="V140" i="30"/>
  <c r="K143" i="30"/>
  <c r="V143" i="30"/>
  <c r="G144" i="30"/>
  <c r="G143" i="30" s="1"/>
  <c r="I144" i="30"/>
  <c r="I143" i="30" s="1"/>
  <c r="K144" i="30"/>
  <c r="O144" i="30"/>
  <c r="O143" i="30" s="1"/>
  <c r="Q144" i="30"/>
  <c r="Q143" i="30" s="1"/>
  <c r="V144" i="30"/>
  <c r="I145" i="30"/>
  <c r="Q145" i="30"/>
  <c r="G146" i="30"/>
  <c r="I146" i="30"/>
  <c r="K146" i="30"/>
  <c r="K145" i="30" s="1"/>
  <c r="M146" i="30"/>
  <c r="M145" i="30" s="1"/>
  <c r="O146" i="30"/>
  <c r="Q146" i="30"/>
  <c r="V146" i="30"/>
  <c r="V145" i="30" s="1"/>
  <c r="G147" i="30"/>
  <c r="G145" i="30" s="1"/>
  <c r="I147" i="30"/>
  <c r="K147" i="30"/>
  <c r="M147" i="30"/>
  <c r="O147" i="30"/>
  <c r="O145" i="30" s="1"/>
  <c r="Q147" i="30"/>
  <c r="V147" i="30"/>
  <c r="AE154" i="30"/>
  <c r="AF154" i="30"/>
  <c r="G260" i="29"/>
  <c r="G9" i="29"/>
  <c r="M9" i="29" s="1"/>
  <c r="I9" i="29"/>
  <c r="I8" i="29" s="1"/>
  <c r="K9" i="29"/>
  <c r="K8" i="29" s="1"/>
  <c r="O9" i="29"/>
  <c r="Q9" i="29"/>
  <c r="Q8" i="29" s="1"/>
  <c r="V9" i="29"/>
  <c r="V8" i="29" s="1"/>
  <c r="G13" i="29"/>
  <c r="I13" i="29"/>
  <c r="K13" i="29"/>
  <c r="M13" i="29"/>
  <c r="O13" i="29"/>
  <c r="Q13" i="29"/>
  <c r="V13" i="29"/>
  <c r="G18" i="29"/>
  <c r="I18" i="29"/>
  <c r="K18" i="29"/>
  <c r="M18" i="29"/>
  <c r="O18" i="29"/>
  <c r="Q18" i="29"/>
  <c r="V18" i="29"/>
  <c r="G19" i="29"/>
  <c r="G8" i="29" s="1"/>
  <c r="I19" i="29"/>
  <c r="K19" i="29"/>
  <c r="O19" i="29"/>
  <c r="O8" i="29" s="1"/>
  <c r="Q19" i="29"/>
  <c r="V19" i="29"/>
  <c r="G23" i="29"/>
  <c r="M23" i="29" s="1"/>
  <c r="I23" i="29"/>
  <c r="K23" i="29"/>
  <c r="O23" i="29"/>
  <c r="Q23" i="29"/>
  <c r="V23" i="29"/>
  <c r="G28" i="29"/>
  <c r="I28" i="29"/>
  <c r="K28" i="29"/>
  <c r="M28" i="29"/>
  <c r="O28" i="29"/>
  <c r="Q28" i="29"/>
  <c r="V28" i="29"/>
  <c r="G33" i="29"/>
  <c r="I33" i="29"/>
  <c r="K33" i="29"/>
  <c r="M33" i="29"/>
  <c r="O33" i="29"/>
  <c r="Q33" i="29"/>
  <c r="V33" i="29"/>
  <c r="G37" i="29"/>
  <c r="M37" i="29" s="1"/>
  <c r="I37" i="29"/>
  <c r="K37" i="29"/>
  <c r="O37" i="29"/>
  <c r="Q37" i="29"/>
  <c r="V37" i="29"/>
  <c r="G41" i="29"/>
  <c r="M41" i="29" s="1"/>
  <c r="I41" i="29"/>
  <c r="K41" i="29"/>
  <c r="O41" i="29"/>
  <c r="Q41" i="29"/>
  <c r="V41" i="29"/>
  <c r="G46" i="29"/>
  <c r="I46" i="29"/>
  <c r="K46" i="29"/>
  <c r="M46" i="29"/>
  <c r="O46" i="29"/>
  <c r="Q46" i="29"/>
  <c r="V46" i="29"/>
  <c r="G51" i="29"/>
  <c r="I51" i="29"/>
  <c r="K51" i="29"/>
  <c r="M51" i="29"/>
  <c r="O51" i="29"/>
  <c r="Q51" i="29"/>
  <c r="V51" i="29"/>
  <c r="G67" i="29"/>
  <c r="M67" i="29" s="1"/>
  <c r="I67" i="29"/>
  <c r="K67" i="29"/>
  <c r="O67" i="29"/>
  <c r="Q67" i="29"/>
  <c r="V67" i="29"/>
  <c r="G70" i="29"/>
  <c r="M70" i="29" s="1"/>
  <c r="I70" i="29"/>
  <c r="K70" i="29"/>
  <c r="O70" i="29"/>
  <c r="Q70" i="29"/>
  <c r="V70" i="29"/>
  <c r="G73" i="29"/>
  <c r="I73" i="29"/>
  <c r="K73" i="29"/>
  <c r="M73" i="29"/>
  <c r="O73" i="29"/>
  <c r="Q73" i="29"/>
  <c r="V73" i="29"/>
  <c r="G76" i="29"/>
  <c r="I76" i="29"/>
  <c r="K76" i="29"/>
  <c r="M76" i="29"/>
  <c r="O76" i="29"/>
  <c r="Q76" i="29"/>
  <c r="V76" i="29"/>
  <c r="G79" i="29"/>
  <c r="M79" i="29" s="1"/>
  <c r="I79" i="29"/>
  <c r="K79" i="29"/>
  <c r="O79" i="29"/>
  <c r="Q79" i="29"/>
  <c r="V79" i="29"/>
  <c r="G83" i="29"/>
  <c r="M83" i="29" s="1"/>
  <c r="I83" i="29"/>
  <c r="K83" i="29"/>
  <c r="O83" i="29"/>
  <c r="Q83" i="29"/>
  <c r="V83" i="29"/>
  <c r="G84" i="29"/>
  <c r="I84" i="29"/>
  <c r="K84" i="29"/>
  <c r="M84" i="29"/>
  <c r="O84" i="29"/>
  <c r="Q84" i="29"/>
  <c r="V84" i="29"/>
  <c r="G87" i="29"/>
  <c r="I87" i="29"/>
  <c r="K87" i="29"/>
  <c r="M87" i="29"/>
  <c r="O87" i="29"/>
  <c r="Q87" i="29"/>
  <c r="V87" i="29"/>
  <c r="G90" i="29"/>
  <c r="M90" i="29" s="1"/>
  <c r="I90" i="29"/>
  <c r="K90" i="29"/>
  <c r="O90" i="29"/>
  <c r="Q90" i="29"/>
  <c r="V90" i="29"/>
  <c r="G93" i="29"/>
  <c r="M93" i="29" s="1"/>
  <c r="I93" i="29"/>
  <c r="K93" i="29"/>
  <c r="O93" i="29"/>
  <c r="Q93" i="29"/>
  <c r="V93" i="29"/>
  <c r="G96" i="29"/>
  <c r="I96" i="29"/>
  <c r="K96" i="29"/>
  <c r="M96" i="29"/>
  <c r="O96" i="29"/>
  <c r="Q96" i="29"/>
  <c r="V96" i="29"/>
  <c r="G100" i="29"/>
  <c r="I100" i="29"/>
  <c r="K100" i="29"/>
  <c r="M100" i="29"/>
  <c r="O100" i="29"/>
  <c r="Q100" i="29"/>
  <c r="V100" i="29"/>
  <c r="G106" i="29"/>
  <c r="M106" i="29" s="1"/>
  <c r="I106" i="29"/>
  <c r="K106" i="29"/>
  <c r="O106" i="29"/>
  <c r="Q106" i="29"/>
  <c r="V106" i="29"/>
  <c r="G109" i="29"/>
  <c r="I109" i="29"/>
  <c r="K109" i="29"/>
  <c r="M109" i="29"/>
  <c r="O109" i="29"/>
  <c r="Q109" i="29"/>
  <c r="V109" i="29"/>
  <c r="G115" i="29"/>
  <c r="I115" i="29"/>
  <c r="K115" i="29"/>
  <c r="M115" i="29"/>
  <c r="O115" i="29"/>
  <c r="Q115" i="29"/>
  <c r="V115" i="29"/>
  <c r="G124" i="29"/>
  <c r="I124" i="29"/>
  <c r="K124" i="29"/>
  <c r="M124" i="29"/>
  <c r="O124" i="29"/>
  <c r="Q124" i="29"/>
  <c r="V124" i="29"/>
  <c r="G130" i="29"/>
  <c r="M130" i="29" s="1"/>
  <c r="I130" i="29"/>
  <c r="K130" i="29"/>
  <c r="O130" i="29"/>
  <c r="Q130" i="29"/>
  <c r="V130" i="29"/>
  <c r="G135" i="29"/>
  <c r="I135" i="29"/>
  <c r="K135" i="29"/>
  <c r="M135" i="29"/>
  <c r="O135" i="29"/>
  <c r="Q135" i="29"/>
  <c r="V135" i="29"/>
  <c r="G139" i="29"/>
  <c r="I139" i="29"/>
  <c r="K139" i="29"/>
  <c r="M139" i="29"/>
  <c r="O139" i="29"/>
  <c r="Q139" i="29"/>
  <c r="V139" i="29"/>
  <c r="G143" i="29"/>
  <c r="I143" i="29"/>
  <c r="K143" i="29"/>
  <c r="M143" i="29"/>
  <c r="O143" i="29"/>
  <c r="Q143" i="29"/>
  <c r="V143" i="29"/>
  <c r="G148" i="29"/>
  <c r="M148" i="29" s="1"/>
  <c r="I148" i="29"/>
  <c r="K148" i="29"/>
  <c r="O148" i="29"/>
  <c r="Q148" i="29"/>
  <c r="V148" i="29"/>
  <c r="G151" i="29"/>
  <c r="I151" i="29"/>
  <c r="O151" i="29"/>
  <c r="Q151" i="29"/>
  <c r="G152" i="29"/>
  <c r="I152" i="29"/>
  <c r="K152" i="29"/>
  <c r="K151" i="29" s="1"/>
  <c r="M152" i="29"/>
  <c r="M151" i="29" s="1"/>
  <c r="O152" i="29"/>
  <c r="Q152" i="29"/>
  <c r="V152" i="29"/>
  <c r="V151" i="29" s="1"/>
  <c r="G157" i="29"/>
  <c r="I157" i="29"/>
  <c r="K157" i="29"/>
  <c r="M157" i="29"/>
  <c r="O157" i="29"/>
  <c r="Q157" i="29"/>
  <c r="V157" i="29"/>
  <c r="G162" i="29"/>
  <c r="O162" i="29"/>
  <c r="G163" i="29"/>
  <c r="M163" i="29" s="1"/>
  <c r="M162" i="29" s="1"/>
  <c r="I163" i="29"/>
  <c r="I162" i="29" s="1"/>
  <c r="K163" i="29"/>
  <c r="K162" i="29" s="1"/>
  <c r="O163" i="29"/>
  <c r="Q163" i="29"/>
  <c r="Q162" i="29" s="1"/>
  <c r="V163" i="29"/>
  <c r="V162" i="29" s="1"/>
  <c r="G167" i="29"/>
  <c r="I167" i="29"/>
  <c r="K167" i="29"/>
  <c r="M167" i="29"/>
  <c r="O167" i="29"/>
  <c r="Q167" i="29"/>
  <c r="V167" i="29"/>
  <c r="G168" i="29"/>
  <c r="I168" i="29"/>
  <c r="K168" i="29"/>
  <c r="M168" i="29"/>
  <c r="O168" i="29"/>
  <c r="Q168" i="29"/>
  <c r="V168" i="29"/>
  <c r="G169" i="29"/>
  <c r="O169" i="29"/>
  <c r="G170" i="29"/>
  <c r="M170" i="29" s="1"/>
  <c r="M169" i="29" s="1"/>
  <c r="I170" i="29"/>
  <c r="I169" i="29" s="1"/>
  <c r="K170" i="29"/>
  <c r="K169" i="29" s="1"/>
  <c r="O170" i="29"/>
  <c r="Q170" i="29"/>
  <c r="Q169" i="29" s="1"/>
  <c r="V170" i="29"/>
  <c r="V169" i="29" s="1"/>
  <c r="G171" i="29"/>
  <c r="I171" i="29"/>
  <c r="K171" i="29"/>
  <c r="M171" i="29"/>
  <c r="O171" i="29"/>
  <c r="Q171" i="29"/>
  <c r="V171" i="29"/>
  <c r="G177" i="29"/>
  <c r="I177" i="29"/>
  <c r="K177" i="29"/>
  <c r="M177" i="29"/>
  <c r="O177" i="29"/>
  <c r="Q177" i="29"/>
  <c r="V177" i="29"/>
  <c r="G179" i="29"/>
  <c r="M179" i="29" s="1"/>
  <c r="I179" i="29"/>
  <c r="I178" i="29" s="1"/>
  <c r="K179" i="29"/>
  <c r="K178" i="29" s="1"/>
  <c r="O179" i="29"/>
  <c r="Q179" i="29"/>
  <c r="Q178" i="29" s="1"/>
  <c r="V179" i="29"/>
  <c r="V178" i="29" s="1"/>
  <c r="G184" i="29"/>
  <c r="I184" i="29"/>
  <c r="K184" i="29"/>
  <c r="M184" i="29"/>
  <c r="O184" i="29"/>
  <c r="Q184" i="29"/>
  <c r="V184" i="29"/>
  <c r="G185" i="29"/>
  <c r="I185" i="29"/>
  <c r="K185" i="29"/>
  <c r="M185" i="29"/>
  <c r="O185" i="29"/>
  <c r="Q185" i="29"/>
  <c r="V185" i="29"/>
  <c r="G186" i="29"/>
  <c r="G178" i="29" s="1"/>
  <c r="I186" i="29"/>
  <c r="K186" i="29"/>
  <c r="O186" i="29"/>
  <c r="O178" i="29" s="1"/>
  <c r="Q186" i="29"/>
  <c r="V186" i="29"/>
  <c r="G192" i="29"/>
  <c r="M192" i="29" s="1"/>
  <c r="I192" i="29"/>
  <c r="K192" i="29"/>
  <c r="O192" i="29"/>
  <c r="Q192" i="29"/>
  <c r="V192" i="29"/>
  <c r="G197" i="29"/>
  <c r="I197" i="29"/>
  <c r="K197" i="29"/>
  <c r="M197" i="29"/>
  <c r="O197" i="29"/>
  <c r="Q197" i="29"/>
  <c r="V197" i="29"/>
  <c r="G202" i="29"/>
  <c r="I202" i="29"/>
  <c r="K202" i="29"/>
  <c r="M202" i="29"/>
  <c r="O202" i="29"/>
  <c r="Q202" i="29"/>
  <c r="V202" i="29"/>
  <c r="G207" i="29"/>
  <c r="M207" i="29" s="1"/>
  <c r="I207" i="29"/>
  <c r="K207" i="29"/>
  <c r="O207" i="29"/>
  <c r="Q207" i="29"/>
  <c r="V207" i="29"/>
  <c r="G208" i="29"/>
  <c r="M208" i="29" s="1"/>
  <c r="I208" i="29"/>
  <c r="K208" i="29"/>
  <c r="O208" i="29"/>
  <c r="Q208" i="29"/>
  <c r="V208" i="29"/>
  <c r="G214" i="29"/>
  <c r="I214" i="29"/>
  <c r="K214" i="29"/>
  <c r="M214" i="29"/>
  <c r="O214" i="29"/>
  <c r="Q214" i="29"/>
  <c r="V214" i="29"/>
  <c r="G215" i="29"/>
  <c r="I215" i="29"/>
  <c r="K215" i="29"/>
  <c r="M215" i="29"/>
  <c r="O215" i="29"/>
  <c r="Q215" i="29"/>
  <c r="V215" i="29"/>
  <c r="G220" i="29"/>
  <c r="M220" i="29" s="1"/>
  <c r="I220" i="29"/>
  <c r="K220" i="29"/>
  <c r="O220" i="29"/>
  <c r="Q220" i="29"/>
  <c r="V220" i="29"/>
  <c r="G223" i="29"/>
  <c r="M223" i="29" s="1"/>
  <c r="I223" i="29"/>
  <c r="K223" i="29"/>
  <c r="O223" i="29"/>
  <c r="Q223" i="29"/>
  <c r="V223" i="29"/>
  <c r="G224" i="29"/>
  <c r="I224" i="29"/>
  <c r="K224" i="29"/>
  <c r="M224" i="29"/>
  <c r="O224" i="29"/>
  <c r="Q224" i="29"/>
  <c r="V224" i="29"/>
  <c r="G225" i="29"/>
  <c r="I225" i="29"/>
  <c r="K225" i="29"/>
  <c r="M225" i="29"/>
  <c r="O225" i="29"/>
  <c r="Q225" i="29"/>
  <c r="V225" i="29"/>
  <c r="G228" i="29"/>
  <c r="M228" i="29" s="1"/>
  <c r="I228" i="29"/>
  <c r="K228" i="29"/>
  <c r="O228" i="29"/>
  <c r="Q228" i="29"/>
  <c r="V228" i="29"/>
  <c r="G229" i="29"/>
  <c r="M229" i="29" s="1"/>
  <c r="I229" i="29"/>
  <c r="K229" i="29"/>
  <c r="O229" i="29"/>
  <c r="Q229" i="29"/>
  <c r="V229" i="29"/>
  <c r="G232" i="29"/>
  <c r="I232" i="29"/>
  <c r="K232" i="29"/>
  <c r="M232" i="29"/>
  <c r="O232" i="29"/>
  <c r="Q232" i="29"/>
  <c r="V232" i="29"/>
  <c r="G235" i="29"/>
  <c r="I235" i="29"/>
  <c r="K235" i="29"/>
  <c r="M235" i="29"/>
  <c r="O235" i="29"/>
  <c r="Q235" i="29"/>
  <c r="V235" i="29"/>
  <c r="G238" i="29"/>
  <c r="M238" i="29" s="1"/>
  <c r="I238" i="29"/>
  <c r="K238" i="29"/>
  <c r="O238" i="29"/>
  <c r="Q238" i="29"/>
  <c r="V238" i="29"/>
  <c r="G241" i="29"/>
  <c r="I241" i="29"/>
  <c r="O241" i="29"/>
  <c r="Q241" i="29"/>
  <c r="G242" i="29"/>
  <c r="I242" i="29"/>
  <c r="K242" i="29"/>
  <c r="K241" i="29" s="1"/>
  <c r="M242" i="29"/>
  <c r="M241" i="29" s="1"/>
  <c r="O242" i="29"/>
  <c r="Q242" i="29"/>
  <c r="V242" i="29"/>
  <c r="V241" i="29" s="1"/>
  <c r="G246" i="29"/>
  <c r="I246" i="29"/>
  <c r="K246" i="29"/>
  <c r="M246" i="29"/>
  <c r="O246" i="29"/>
  <c r="Q246" i="29"/>
  <c r="V246" i="29"/>
  <c r="G249" i="29"/>
  <c r="O249" i="29"/>
  <c r="G250" i="29"/>
  <c r="M250" i="29" s="1"/>
  <c r="M249" i="29" s="1"/>
  <c r="I250" i="29"/>
  <c r="I249" i="29" s="1"/>
  <c r="K250" i="29"/>
  <c r="K249" i="29" s="1"/>
  <c r="O250" i="29"/>
  <c r="Q250" i="29"/>
  <c r="Q249" i="29" s="1"/>
  <c r="V250" i="29"/>
  <c r="V249" i="29" s="1"/>
  <c r="I251" i="29"/>
  <c r="K251" i="29"/>
  <c r="Q251" i="29"/>
  <c r="V251" i="29"/>
  <c r="G252" i="29"/>
  <c r="I252" i="29"/>
  <c r="K252" i="29"/>
  <c r="M252" i="29"/>
  <c r="O252" i="29"/>
  <c r="Q252" i="29"/>
  <c r="V252" i="29"/>
  <c r="G253" i="29"/>
  <c r="G251" i="29" s="1"/>
  <c r="I253" i="29"/>
  <c r="K253" i="29"/>
  <c r="O253" i="29"/>
  <c r="O251" i="29" s="1"/>
  <c r="Q253" i="29"/>
  <c r="V253" i="29"/>
  <c r="AE260" i="29"/>
  <c r="AF260" i="29"/>
  <c r="G210" i="28"/>
  <c r="G9" i="28"/>
  <c r="I9" i="28"/>
  <c r="I8" i="28" s="1"/>
  <c r="K9" i="28"/>
  <c r="K8" i="28" s="1"/>
  <c r="M9" i="28"/>
  <c r="O9" i="28"/>
  <c r="Q9" i="28"/>
  <c r="Q8" i="28" s="1"/>
  <c r="V9" i="28"/>
  <c r="V8" i="28" s="1"/>
  <c r="G10" i="28"/>
  <c r="I10" i="28"/>
  <c r="K10" i="28"/>
  <c r="M10" i="28"/>
  <c r="O10" i="28"/>
  <c r="Q10" i="28"/>
  <c r="V10" i="28"/>
  <c r="G15" i="28"/>
  <c r="I15" i="28"/>
  <c r="K15" i="28"/>
  <c r="M15" i="28"/>
  <c r="O15" i="28"/>
  <c r="Q15" i="28"/>
  <c r="V15" i="28"/>
  <c r="G19" i="28"/>
  <c r="G8" i="28" s="1"/>
  <c r="I19" i="28"/>
  <c r="K19" i="28"/>
  <c r="O19" i="28"/>
  <c r="O8" i="28" s="1"/>
  <c r="Q19" i="28"/>
  <c r="V19" i="28"/>
  <c r="G25" i="28"/>
  <c r="I25" i="28"/>
  <c r="K25" i="28"/>
  <c r="M25" i="28"/>
  <c r="O25" i="28"/>
  <c r="Q25" i="28"/>
  <c r="V25" i="28"/>
  <c r="G38" i="28"/>
  <c r="I38" i="28"/>
  <c r="K38" i="28"/>
  <c r="M38" i="28"/>
  <c r="O38" i="28"/>
  <c r="Q38" i="28"/>
  <c r="V38" i="28"/>
  <c r="G41" i="28"/>
  <c r="I41" i="28"/>
  <c r="K41" i="28"/>
  <c r="M41" i="28"/>
  <c r="O41" i="28"/>
  <c r="Q41" i="28"/>
  <c r="V41" i="28"/>
  <c r="G44" i="28"/>
  <c r="M44" i="28" s="1"/>
  <c r="I44" i="28"/>
  <c r="K44" i="28"/>
  <c r="O44" i="28"/>
  <c r="Q44" i="28"/>
  <c r="V44" i="28"/>
  <c r="G47" i="28"/>
  <c r="M47" i="28" s="1"/>
  <c r="I47" i="28"/>
  <c r="K47" i="28"/>
  <c r="O47" i="28"/>
  <c r="Q47" i="28"/>
  <c r="V47" i="28"/>
  <c r="G50" i="28"/>
  <c r="I50" i="28"/>
  <c r="K50" i="28"/>
  <c r="M50" i="28"/>
  <c r="O50" i="28"/>
  <c r="Q50" i="28"/>
  <c r="V50" i="28"/>
  <c r="G53" i="28"/>
  <c r="I53" i="28"/>
  <c r="K53" i="28"/>
  <c r="M53" i="28"/>
  <c r="O53" i="28"/>
  <c r="Q53" i="28"/>
  <c r="V53" i="28"/>
  <c r="G54" i="28"/>
  <c r="M54" i="28" s="1"/>
  <c r="I54" i="28"/>
  <c r="K54" i="28"/>
  <c r="O54" i="28"/>
  <c r="Q54" i="28"/>
  <c r="V54" i="28"/>
  <c r="G57" i="28"/>
  <c r="I57" i="28"/>
  <c r="K57" i="28"/>
  <c r="M57" i="28"/>
  <c r="O57" i="28"/>
  <c r="Q57" i="28"/>
  <c r="V57" i="28"/>
  <c r="G60" i="28"/>
  <c r="I60" i="28"/>
  <c r="K60" i="28"/>
  <c r="M60" i="28"/>
  <c r="O60" i="28"/>
  <c r="Q60" i="28"/>
  <c r="V60" i="28"/>
  <c r="G64" i="28"/>
  <c r="I64" i="28"/>
  <c r="K64" i="28"/>
  <c r="M64" i="28"/>
  <c r="O64" i="28"/>
  <c r="Q64" i="28"/>
  <c r="V64" i="28"/>
  <c r="G70" i="28"/>
  <c r="M70" i="28" s="1"/>
  <c r="I70" i="28"/>
  <c r="K70" i="28"/>
  <c r="O70" i="28"/>
  <c r="Q70" i="28"/>
  <c r="V70" i="28"/>
  <c r="G73" i="28"/>
  <c r="I73" i="28"/>
  <c r="K73" i="28"/>
  <c r="M73" i="28"/>
  <c r="O73" i="28"/>
  <c r="Q73" i="28"/>
  <c r="V73" i="28"/>
  <c r="G79" i="28"/>
  <c r="M79" i="28" s="1"/>
  <c r="I79" i="28"/>
  <c r="K79" i="28"/>
  <c r="O79" i="28"/>
  <c r="Q79" i="28"/>
  <c r="V79" i="28"/>
  <c r="G88" i="28"/>
  <c r="I88" i="28"/>
  <c r="K88" i="28"/>
  <c r="M88" i="28"/>
  <c r="O88" i="28"/>
  <c r="Q88" i="28"/>
  <c r="V88" i="28"/>
  <c r="G94" i="28"/>
  <c r="M94" i="28" s="1"/>
  <c r="I94" i="28"/>
  <c r="K94" i="28"/>
  <c r="O94" i="28"/>
  <c r="Q94" i="28"/>
  <c r="V94" i="28"/>
  <c r="G99" i="28"/>
  <c r="I99" i="28"/>
  <c r="K99" i="28"/>
  <c r="M99" i="28"/>
  <c r="O99" i="28"/>
  <c r="Q99" i="28"/>
  <c r="V99" i="28"/>
  <c r="G103" i="28"/>
  <c r="M103" i="28" s="1"/>
  <c r="I103" i="28"/>
  <c r="K103" i="28"/>
  <c r="O103" i="28"/>
  <c r="Q103" i="28"/>
  <c r="V103" i="28"/>
  <c r="G109" i="28"/>
  <c r="G108" i="28" s="1"/>
  <c r="I109" i="28"/>
  <c r="I108" i="28" s="1"/>
  <c r="K109" i="28"/>
  <c r="K108" i="28" s="1"/>
  <c r="O109" i="28"/>
  <c r="O108" i="28" s="1"/>
  <c r="Q109" i="28"/>
  <c r="Q108" i="28" s="1"/>
  <c r="V109" i="28"/>
  <c r="V108" i="28" s="1"/>
  <c r="G114" i="28"/>
  <c r="I114" i="28"/>
  <c r="K114" i="28"/>
  <c r="M114" i="28"/>
  <c r="O114" i="28"/>
  <c r="Q114" i="28"/>
  <c r="V114" i="28"/>
  <c r="K119" i="28"/>
  <c r="V119" i="28"/>
  <c r="G120" i="28"/>
  <c r="G119" i="28" s="1"/>
  <c r="I120" i="28"/>
  <c r="I119" i="28" s="1"/>
  <c r="K120" i="28"/>
  <c r="M120" i="28"/>
  <c r="O120" i="28"/>
  <c r="O119" i="28" s="1"/>
  <c r="Q120" i="28"/>
  <c r="Q119" i="28" s="1"/>
  <c r="V120" i="28"/>
  <c r="G124" i="28"/>
  <c r="M124" i="28" s="1"/>
  <c r="I124" i="28"/>
  <c r="K124" i="28"/>
  <c r="O124" i="28"/>
  <c r="Q124" i="28"/>
  <c r="V124" i="28"/>
  <c r="G125" i="28"/>
  <c r="I125" i="28"/>
  <c r="K125" i="28"/>
  <c r="M125" i="28"/>
  <c r="O125" i="28"/>
  <c r="Q125" i="28"/>
  <c r="V125" i="28"/>
  <c r="G127" i="28"/>
  <c r="I127" i="28"/>
  <c r="I126" i="28" s="1"/>
  <c r="K127" i="28"/>
  <c r="M127" i="28"/>
  <c r="O127" i="28"/>
  <c r="Q127" i="28"/>
  <c r="Q126" i="28" s="1"/>
  <c r="V127" i="28"/>
  <c r="G132" i="28"/>
  <c r="G126" i="28" s="1"/>
  <c r="I132" i="28"/>
  <c r="K132" i="28"/>
  <c r="O132" i="28"/>
  <c r="O126" i="28" s="1"/>
  <c r="Q132" i="28"/>
  <c r="V132" i="28"/>
  <c r="G137" i="28"/>
  <c r="I137" i="28"/>
  <c r="K137" i="28"/>
  <c r="M137" i="28"/>
  <c r="O137" i="28"/>
  <c r="Q137" i="28"/>
  <c r="V137" i="28"/>
  <c r="G142" i="28"/>
  <c r="M142" i="28" s="1"/>
  <c r="I142" i="28"/>
  <c r="K142" i="28"/>
  <c r="K126" i="28" s="1"/>
  <c r="O142" i="28"/>
  <c r="Q142" i="28"/>
  <c r="V142" i="28"/>
  <c r="V126" i="28" s="1"/>
  <c r="G143" i="28"/>
  <c r="I143" i="28"/>
  <c r="K143" i="28"/>
  <c r="M143" i="28"/>
  <c r="O143" i="28"/>
  <c r="Q143" i="28"/>
  <c r="V143" i="28"/>
  <c r="G144" i="28"/>
  <c r="M144" i="28" s="1"/>
  <c r="I144" i="28"/>
  <c r="K144" i="28"/>
  <c r="O144" i="28"/>
  <c r="Q144" i="28"/>
  <c r="V144" i="28"/>
  <c r="G149" i="28"/>
  <c r="I149" i="28"/>
  <c r="K149" i="28"/>
  <c r="M149" i="28"/>
  <c r="O149" i="28"/>
  <c r="Q149" i="28"/>
  <c r="V149" i="28"/>
  <c r="G154" i="28"/>
  <c r="M154" i="28" s="1"/>
  <c r="I154" i="28"/>
  <c r="K154" i="28"/>
  <c r="O154" i="28"/>
  <c r="Q154" i="28"/>
  <c r="V154" i="28"/>
  <c r="G159" i="28"/>
  <c r="I159" i="28"/>
  <c r="K159" i="28"/>
  <c r="M159" i="28"/>
  <c r="O159" i="28"/>
  <c r="Q159" i="28"/>
  <c r="V159" i="28"/>
  <c r="G164" i="28"/>
  <c r="M164" i="28" s="1"/>
  <c r="I164" i="28"/>
  <c r="K164" i="28"/>
  <c r="O164" i="28"/>
  <c r="Q164" i="28"/>
  <c r="V164" i="28"/>
  <c r="G170" i="28"/>
  <c r="I170" i="28"/>
  <c r="K170" i="28"/>
  <c r="M170" i="28"/>
  <c r="O170" i="28"/>
  <c r="Q170" i="28"/>
  <c r="V170" i="28"/>
  <c r="G171" i="28"/>
  <c r="M171" i="28" s="1"/>
  <c r="I171" i="28"/>
  <c r="K171" i="28"/>
  <c r="O171" i="28"/>
  <c r="Q171" i="28"/>
  <c r="V171" i="28"/>
  <c r="G176" i="28"/>
  <c r="I176" i="28"/>
  <c r="K176" i="28"/>
  <c r="M176" i="28"/>
  <c r="O176" i="28"/>
  <c r="Q176" i="28"/>
  <c r="V176" i="28"/>
  <c r="G179" i="28"/>
  <c r="M179" i="28" s="1"/>
  <c r="I179" i="28"/>
  <c r="K179" i="28"/>
  <c r="O179" i="28"/>
  <c r="Q179" i="28"/>
  <c r="V179" i="28"/>
  <c r="G182" i="28"/>
  <c r="I182" i="28"/>
  <c r="K182" i="28"/>
  <c r="M182" i="28"/>
  <c r="O182" i="28"/>
  <c r="Q182" i="28"/>
  <c r="V182" i="28"/>
  <c r="G185" i="28"/>
  <c r="M185" i="28" s="1"/>
  <c r="I185" i="28"/>
  <c r="K185" i="28"/>
  <c r="O185" i="28"/>
  <c r="Q185" i="28"/>
  <c r="V185" i="28"/>
  <c r="G186" i="28"/>
  <c r="I186" i="28"/>
  <c r="K186" i="28"/>
  <c r="M186" i="28"/>
  <c r="O186" i="28"/>
  <c r="Q186" i="28"/>
  <c r="V186" i="28"/>
  <c r="G187" i="28"/>
  <c r="M187" i="28" s="1"/>
  <c r="I187" i="28"/>
  <c r="K187" i="28"/>
  <c r="O187" i="28"/>
  <c r="Q187" i="28"/>
  <c r="V187" i="28"/>
  <c r="G190" i="28"/>
  <c r="I190" i="28"/>
  <c r="K190" i="28"/>
  <c r="M190" i="28"/>
  <c r="O190" i="28"/>
  <c r="Q190" i="28"/>
  <c r="V190" i="28"/>
  <c r="G193" i="28"/>
  <c r="M193" i="28" s="1"/>
  <c r="I193" i="28"/>
  <c r="K193" i="28"/>
  <c r="O193" i="28"/>
  <c r="Q193" i="28"/>
  <c r="V193" i="28"/>
  <c r="G196" i="28"/>
  <c r="I196" i="28"/>
  <c r="K196" i="28"/>
  <c r="M196" i="28"/>
  <c r="O196" i="28"/>
  <c r="Q196" i="28"/>
  <c r="V196" i="28"/>
  <c r="G199" i="28"/>
  <c r="K199" i="28"/>
  <c r="O199" i="28"/>
  <c r="V199" i="28"/>
  <c r="G200" i="28"/>
  <c r="I200" i="28"/>
  <c r="I199" i="28" s="1"/>
  <c r="K200" i="28"/>
  <c r="M200" i="28"/>
  <c r="M199" i="28" s="1"/>
  <c r="O200" i="28"/>
  <c r="Q200" i="28"/>
  <c r="Q199" i="28" s="1"/>
  <c r="V200" i="28"/>
  <c r="K201" i="28"/>
  <c r="V201" i="28"/>
  <c r="G202" i="28"/>
  <c r="I202" i="28"/>
  <c r="I201" i="28" s="1"/>
  <c r="K202" i="28"/>
  <c r="M202" i="28"/>
  <c r="O202" i="28"/>
  <c r="Q202" i="28"/>
  <c r="Q201" i="28" s="1"/>
  <c r="V202" i="28"/>
  <c r="G203" i="28"/>
  <c r="G201" i="28" s="1"/>
  <c r="I203" i="28"/>
  <c r="K203" i="28"/>
  <c r="O203" i="28"/>
  <c r="O201" i="28" s="1"/>
  <c r="Q203" i="28"/>
  <c r="V203" i="28"/>
  <c r="AE210" i="28"/>
  <c r="AF210" i="28"/>
  <c r="G387" i="27"/>
  <c r="G9" i="27"/>
  <c r="M9" i="27" s="1"/>
  <c r="I9" i="27"/>
  <c r="I8" i="27" s="1"/>
  <c r="K9" i="27"/>
  <c r="K8" i="27" s="1"/>
  <c r="O9" i="27"/>
  <c r="Q9" i="27"/>
  <c r="Q8" i="27" s="1"/>
  <c r="V9" i="27"/>
  <c r="V8" i="27" s="1"/>
  <c r="G13" i="27"/>
  <c r="I13" i="27"/>
  <c r="K13" i="27"/>
  <c r="M13" i="27"/>
  <c r="O13" i="27"/>
  <c r="Q13" i="27"/>
  <c r="V13" i="27"/>
  <c r="G18" i="27"/>
  <c r="I18" i="27"/>
  <c r="K18" i="27"/>
  <c r="M18" i="27"/>
  <c r="O18" i="27"/>
  <c r="Q18" i="27"/>
  <c r="V18" i="27"/>
  <c r="G19" i="27"/>
  <c r="G8" i="27" s="1"/>
  <c r="I19" i="27"/>
  <c r="K19" i="27"/>
  <c r="O19" i="27"/>
  <c r="O8" i="27" s="1"/>
  <c r="Q19" i="27"/>
  <c r="V19" i="27"/>
  <c r="G24" i="27"/>
  <c r="M24" i="27" s="1"/>
  <c r="I24" i="27"/>
  <c r="K24" i="27"/>
  <c r="O24" i="27"/>
  <c r="Q24" i="27"/>
  <c r="V24" i="27"/>
  <c r="G29" i="27"/>
  <c r="I29" i="27"/>
  <c r="K29" i="27"/>
  <c r="M29" i="27"/>
  <c r="O29" i="27"/>
  <c r="Q29" i="27"/>
  <c r="V29" i="27"/>
  <c r="G37" i="27"/>
  <c r="I37" i="27"/>
  <c r="K37" i="27"/>
  <c r="M37" i="27"/>
  <c r="O37" i="27"/>
  <c r="Q37" i="27"/>
  <c r="V37" i="27"/>
  <c r="G43" i="27"/>
  <c r="M43" i="27" s="1"/>
  <c r="I43" i="27"/>
  <c r="K43" i="27"/>
  <c r="O43" i="27"/>
  <c r="Q43" i="27"/>
  <c r="V43" i="27"/>
  <c r="G49" i="27"/>
  <c r="I49" i="27"/>
  <c r="K49" i="27"/>
  <c r="M49" i="27"/>
  <c r="O49" i="27"/>
  <c r="Q49" i="27"/>
  <c r="V49" i="27"/>
  <c r="G54" i="27"/>
  <c r="I54" i="27"/>
  <c r="K54" i="27"/>
  <c r="M54" i="27"/>
  <c r="O54" i="27"/>
  <c r="Q54" i="27"/>
  <c r="V54" i="27"/>
  <c r="G86" i="27"/>
  <c r="I86" i="27"/>
  <c r="K86" i="27"/>
  <c r="M86" i="27"/>
  <c r="O86" i="27"/>
  <c r="Q86" i="27"/>
  <c r="V86" i="27"/>
  <c r="G89" i="27"/>
  <c r="M89" i="27" s="1"/>
  <c r="I89" i="27"/>
  <c r="K89" i="27"/>
  <c r="O89" i="27"/>
  <c r="Q89" i="27"/>
  <c r="V89" i="27"/>
  <c r="G93" i="27"/>
  <c r="I93" i="27"/>
  <c r="K93" i="27"/>
  <c r="M93" i="27"/>
  <c r="O93" i="27"/>
  <c r="Q93" i="27"/>
  <c r="V93" i="27"/>
  <c r="G96" i="27"/>
  <c r="M96" i="27" s="1"/>
  <c r="I96" i="27"/>
  <c r="K96" i="27"/>
  <c r="O96" i="27"/>
  <c r="Q96" i="27"/>
  <c r="V96" i="27"/>
  <c r="G99" i="27"/>
  <c r="I99" i="27"/>
  <c r="K99" i="27"/>
  <c r="M99" i="27"/>
  <c r="O99" i="27"/>
  <c r="Q99" i="27"/>
  <c r="V99" i="27"/>
  <c r="G102" i="27"/>
  <c r="M102" i="27" s="1"/>
  <c r="I102" i="27"/>
  <c r="K102" i="27"/>
  <c r="O102" i="27"/>
  <c r="Q102" i="27"/>
  <c r="V102" i="27"/>
  <c r="G107" i="27"/>
  <c r="I107" i="27"/>
  <c r="K107" i="27"/>
  <c r="M107" i="27"/>
  <c r="O107" i="27"/>
  <c r="Q107" i="27"/>
  <c r="V107" i="27"/>
  <c r="G114" i="27"/>
  <c r="M114" i="27" s="1"/>
  <c r="I114" i="27"/>
  <c r="K114" i="27"/>
  <c r="O114" i="27"/>
  <c r="Q114" i="27"/>
  <c r="V114" i="27"/>
  <c r="G115" i="27"/>
  <c r="I115" i="27"/>
  <c r="K115" i="27"/>
  <c r="M115" i="27"/>
  <c r="O115" i="27"/>
  <c r="Q115" i="27"/>
  <c r="V115" i="27"/>
  <c r="G119" i="27"/>
  <c r="M119" i="27" s="1"/>
  <c r="I119" i="27"/>
  <c r="K119" i="27"/>
  <c r="O119" i="27"/>
  <c r="Q119" i="27"/>
  <c r="V119" i="27"/>
  <c r="G123" i="27"/>
  <c r="I123" i="27"/>
  <c r="K123" i="27"/>
  <c r="M123" i="27"/>
  <c r="O123" i="27"/>
  <c r="Q123" i="27"/>
  <c r="V123" i="27"/>
  <c r="G126" i="27"/>
  <c r="M126" i="27" s="1"/>
  <c r="I126" i="27"/>
  <c r="K126" i="27"/>
  <c r="O126" i="27"/>
  <c r="Q126" i="27"/>
  <c r="V126" i="27"/>
  <c r="G130" i="27"/>
  <c r="I130" i="27"/>
  <c r="K130" i="27"/>
  <c r="M130" i="27"/>
  <c r="O130" i="27"/>
  <c r="Q130" i="27"/>
  <c r="V130" i="27"/>
  <c r="G136" i="27"/>
  <c r="M136" i="27" s="1"/>
  <c r="I136" i="27"/>
  <c r="K136" i="27"/>
  <c r="O136" i="27"/>
  <c r="Q136" i="27"/>
  <c r="V136" i="27"/>
  <c r="G139" i="27"/>
  <c r="I139" i="27"/>
  <c r="K139" i="27"/>
  <c r="M139" i="27"/>
  <c r="O139" i="27"/>
  <c r="Q139" i="27"/>
  <c r="V139" i="27"/>
  <c r="G145" i="27"/>
  <c r="M145" i="27" s="1"/>
  <c r="I145" i="27"/>
  <c r="K145" i="27"/>
  <c r="O145" i="27"/>
  <c r="Q145" i="27"/>
  <c r="V145" i="27"/>
  <c r="G168" i="27"/>
  <c r="I168" i="27"/>
  <c r="K168" i="27"/>
  <c r="M168" i="27"/>
  <c r="O168" i="27"/>
  <c r="Q168" i="27"/>
  <c r="V168" i="27"/>
  <c r="G187" i="27"/>
  <c r="M187" i="27" s="1"/>
  <c r="I187" i="27"/>
  <c r="K187" i="27"/>
  <c r="O187" i="27"/>
  <c r="Q187" i="27"/>
  <c r="V187" i="27"/>
  <c r="G205" i="27"/>
  <c r="I205" i="27"/>
  <c r="K205" i="27"/>
  <c r="M205" i="27"/>
  <c r="O205" i="27"/>
  <c r="Q205" i="27"/>
  <c r="V205" i="27"/>
  <c r="G209" i="27"/>
  <c r="M209" i="27" s="1"/>
  <c r="I209" i="27"/>
  <c r="K209" i="27"/>
  <c r="O209" i="27"/>
  <c r="Q209" i="27"/>
  <c r="V209" i="27"/>
  <c r="G213" i="27"/>
  <c r="I213" i="27"/>
  <c r="K213" i="27"/>
  <c r="M213" i="27"/>
  <c r="O213" i="27"/>
  <c r="Q213" i="27"/>
  <c r="V213" i="27"/>
  <c r="G222" i="27"/>
  <c r="M222" i="27" s="1"/>
  <c r="I222" i="27"/>
  <c r="K222" i="27"/>
  <c r="O222" i="27"/>
  <c r="Q222" i="27"/>
  <c r="V222" i="27"/>
  <c r="G226" i="27"/>
  <c r="M226" i="27" s="1"/>
  <c r="I226" i="27"/>
  <c r="I225" i="27" s="1"/>
  <c r="K226" i="27"/>
  <c r="K225" i="27" s="1"/>
  <c r="O226" i="27"/>
  <c r="Q226" i="27"/>
  <c r="Q225" i="27" s="1"/>
  <c r="V226" i="27"/>
  <c r="V225" i="27" s="1"/>
  <c r="G231" i="27"/>
  <c r="I231" i="27"/>
  <c r="K231" i="27"/>
  <c r="M231" i="27"/>
  <c r="O231" i="27"/>
  <c r="Q231" i="27"/>
  <c r="V231" i="27"/>
  <c r="G234" i="27"/>
  <c r="G225" i="27" s="1"/>
  <c r="I234" i="27"/>
  <c r="K234" i="27"/>
  <c r="O234" i="27"/>
  <c r="O225" i="27" s="1"/>
  <c r="Q234" i="27"/>
  <c r="V234" i="27"/>
  <c r="G237" i="27"/>
  <c r="M237" i="27" s="1"/>
  <c r="I237" i="27"/>
  <c r="K237" i="27"/>
  <c r="O237" i="27"/>
  <c r="Q237" i="27"/>
  <c r="V237" i="27"/>
  <c r="G241" i="27"/>
  <c r="I241" i="27"/>
  <c r="I240" i="27" s="1"/>
  <c r="K241" i="27"/>
  <c r="M241" i="27"/>
  <c r="O241" i="27"/>
  <c r="Q241" i="27"/>
  <c r="Q240" i="27" s="1"/>
  <c r="V241" i="27"/>
  <c r="V240" i="27" s="1"/>
  <c r="G258" i="27"/>
  <c r="G240" i="27" s="1"/>
  <c r="I258" i="27"/>
  <c r="K258" i="27"/>
  <c r="K240" i="27" s="1"/>
  <c r="O258" i="27"/>
  <c r="O240" i="27" s="1"/>
  <c r="Q258" i="27"/>
  <c r="V258" i="27"/>
  <c r="G264" i="27"/>
  <c r="M264" i="27" s="1"/>
  <c r="M263" i="27" s="1"/>
  <c r="I264" i="27"/>
  <c r="I263" i="27" s="1"/>
  <c r="K264" i="27"/>
  <c r="K263" i="27" s="1"/>
  <c r="O264" i="27"/>
  <c r="O263" i="27" s="1"/>
  <c r="Q264" i="27"/>
  <c r="Q263" i="27" s="1"/>
  <c r="V264" i="27"/>
  <c r="V263" i="27" s="1"/>
  <c r="G268" i="27"/>
  <c r="I268" i="27"/>
  <c r="K268" i="27"/>
  <c r="M268" i="27"/>
  <c r="O268" i="27"/>
  <c r="Q268" i="27"/>
  <c r="V268" i="27"/>
  <c r="G269" i="27"/>
  <c r="I269" i="27"/>
  <c r="K269" i="27"/>
  <c r="M269" i="27"/>
  <c r="O269" i="27"/>
  <c r="Q269" i="27"/>
  <c r="V269" i="27"/>
  <c r="G270" i="27"/>
  <c r="O270" i="27"/>
  <c r="G271" i="27"/>
  <c r="M271" i="27" s="1"/>
  <c r="M270" i="27" s="1"/>
  <c r="I271" i="27"/>
  <c r="I270" i="27" s="1"/>
  <c r="K271" i="27"/>
  <c r="K270" i="27" s="1"/>
  <c r="O271" i="27"/>
  <c r="Q271" i="27"/>
  <c r="Q270" i="27" s="1"/>
  <c r="V271" i="27"/>
  <c r="V270" i="27" s="1"/>
  <c r="G272" i="27"/>
  <c r="I272" i="27"/>
  <c r="K272" i="27"/>
  <c r="M272" i="27"/>
  <c r="O272" i="27"/>
  <c r="Q272" i="27"/>
  <c r="V272" i="27"/>
  <c r="G277" i="27"/>
  <c r="I277" i="27"/>
  <c r="K277" i="27"/>
  <c r="M277" i="27"/>
  <c r="O277" i="27"/>
  <c r="Q277" i="27"/>
  <c r="V277" i="27"/>
  <c r="G279" i="27"/>
  <c r="M279" i="27" s="1"/>
  <c r="I279" i="27"/>
  <c r="I278" i="27" s="1"/>
  <c r="K279" i="27"/>
  <c r="K278" i="27" s="1"/>
  <c r="O279" i="27"/>
  <c r="Q279" i="27"/>
  <c r="Q278" i="27" s="1"/>
  <c r="V279" i="27"/>
  <c r="V278" i="27" s="1"/>
  <c r="G284" i="27"/>
  <c r="I284" i="27"/>
  <c r="K284" i="27"/>
  <c r="M284" i="27"/>
  <c r="O284" i="27"/>
  <c r="Q284" i="27"/>
  <c r="V284" i="27"/>
  <c r="G289" i="27"/>
  <c r="I289" i="27"/>
  <c r="K289" i="27"/>
  <c r="M289" i="27"/>
  <c r="O289" i="27"/>
  <c r="Q289" i="27"/>
  <c r="V289" i="27"/>
  <c r="G296" i="27"/>
  <c r="M296" i="27" s="1"/>
  <c r="I296" i="27"/>
  <c r="K296" i="27"/>
  <c r="O296" i="27"/>
  <c r="O278" i="27" s="1"/>
  <c r="Q296" i="27"/>
  <c r="V296" i="27"/>
  <c r="G297" i="27"/>
  <c r="M297" i="27" s="1"/>
  <c r="I297" i="27"/>
  <c r="K297" i="27"/>
  <c r="O297" i="27"/>
  <c r="Q297" i="27"/>
  <c r="V297" i="27"/>
  <c r="G298" i="27"/>
  <c r="I298" i="27"/>
  <c r="K298" i="27"/>
  <c r="M298" i="27"/>
  <c r="O298" i="27"/>
  <c r="Q298" i="27"/>
  <c r="V298" i="27"/>
  <c r="G299" i="27"/>
  <c r="I299" i="27"/>
  <c r="K299" i="27"/>
  <c r="M299" i="27"/>
  <c r="O299" i="27"/>
  <c r="Q299" i="27"/>
  <c r="V299" i="27"/>
  <c r="G300" i="27"/>
  <c r="M300" i="27" s="1"/>
  <c r="I300" i="27"/>
  <c r="K300" i="27"/>
  <c r="O300" i="27"/>
  <c r="Q300" i="27"/>
  <c r="V300" i="27"/>
  <c r="G306" i="27"/>
  <c r="M306" i="27" s="1"/>
  <c r="I306" i="27"/>
  <c r="K306" i="27"/>
  <c r="O306" i="27"/>
  <c r="Q306" i="27"/>
  <c r="V306" i="27"/>
  <c r="G313" i="27"/>
  <c r="I313" i="27"/>
  <c r="K313" i="27"/>
  <c r="M313" i="27"/>
  <c r="O313" i="27"/>
  <c r="Q313" i="27"/>
  <c r="V313" i="27"/>
  <c r="G318" i="27"/>
  <c r="I318" i="27"/>
  <c r="K318" i="27"/>
  <c r="M318" i="27"/>
  <c r="O318" i="27"/>
  <c r="Q318" i="27"/>
  <c r="V318" i="27"/>
  <c r="G319" i="27"/>
  <c r="M319" i="27" s="1"/>
  <c r="I319" i="27"/>
  <c r="K319" i="27"/>
  <c r="O319" i="27"/>
  <c r="Q319" i="27"/>
  <c r="V319" i="27"/>
  <c r="G324" i="27"/>
  <c r="M324" i="27" s="1"/>
  <c r="I324" i="27"/>
  <c r="K324" i="27"/>
  <c r="O324" i="27"/>
  <c r="Q324" i="27"/>
  <c r="V324" i="27"/>
  <c r="G330" i="27"/>
  <c r="I330" i="27"/>
  <c r="K330" i="27"/>
  <c r="M330" i="27"/>
  <c r="O330" i="27"/>
  <c r="Q330" i="27"/>
  <c r="V330" i="27"/>
  <c r="G331" i="27"/>
  <c r="I331" i="27"/>
  <c r="K331" i="27"/>
  <c r="M331" i="27"/>
  <c r="O331" i="27"/>
  <c r="Q331" i="27"/>
  <c r="V331" i="27"/>
  <c r="G332" i="27"/>
  <c r="M332" i="27" s="1"/>
  <c r="I332" i="27"/>
  <c r="K332" i="27"/>
  <c r="O332" i="27"/>
  <c r="Q332" i="27"/>
  <c r="V332" i="27"/>
  <c r="G335" i="27"/>
  <c r="M335" i="27" s="1"/>
  <c r="I335" i="27"/>
  <c r="K335" i="27"/>
  <c r="O335" i="27"/>
  <c r="Q335" i="27"/>
  <c r="V335" i="27"/>
  <c r="G338" i="27"/>
  <c r="I338" i="27"/>
  <c r="K338" i="27"/>
  <c r="M338" i="27"/>
  <c r="O338" i="27"/>
  <c r="Q338" i="27"/>
  <c r="V338" i="27"/>
  <c r="G341" i="27"/>
  <c r="I341" i="27"/>
  <c r="K341" i="27"/>
  <c r="M341" i="27"/>
  <c r="O341" i="27"/>
  <c r="Q341" i="27"/>
  <c r="V341" i="27"/>
  <c r="G344" i="27"/>
  <c r="M344" i="27" s="1"/>
  <c r="I344" i="27"/>
  <c r="K344" i="27"/>
  <c r="O344" i="27"/>
  <c r="Q344" i="27"/>
  <c r="V344" i="27"/>
  <c r="G347" i="27"/>
  <c r="M347" i="27" s="1"/>
  <c r="I347" i="27"/>
  <c r="K347" i="27"/>
  <c r="O347" i="27"/>
  <c r="Q347" i="27"/>
  <c r="V347" i="27"/>
  <c r="G350" i="27"/>
  <c r="I350" i="27"/>
  <c r="K350" i="27"/>
  <c r="M350" i="27"/>
  <c r="O350" i="27"/>
  <c r="Q350" i="27"/>
  <c r="V350" i="27"/>
  <c r="G353" i="27"/>
  <c r="I353" i="27"/>
  <c r="K353" i="27"/>
  <c r="M353" i="27"/>
  <c r="O353" i="27"/>
  <c r="Q353" i="27"/>
  <c r="V353" i="27"/>
  <c r="G354" i="27"/>
  <c r="M354" i="27" s="1"/>
  <c r="I354" i="27"/>
  <c r="K354" i="27"/>
  <c r="O354" i="27"/>
  <c r="Q354" i="27"/>
  <c r="V354" i="27"/>
  <c r="G355" i="27"/>
  <c r="M355" i="27" s="1"/>
  <c r="I355" i="27"/>
  <c r="K355" i="27"/>
  <c r="O355" i="27"/>
  <c r="Q355" i="27"/>
  <c r="V355" i="27"/>
  <c r="G356" i="27"/>
  <c r="I356" i="27"/>
  <c r="K356" i="27"/>
  <c r="M356" i="27"/>
  <c r="O356" i="27"/>
  <c r="Q356" i="27"/>
  <c r="V356" i="27"/>
  <c r="G357" i="27"/>
  <c r="I357" i="27"/>
  <c r="K357" i="27"/>
  <c r="M357" i="27"/>
  <c r="O357" i="27"/>
  <c r="Q357" i="27"/>
  <c r="V357" i="27"/>
  <c r="G358" i="27"/>
  <c r="M358" i="27" s="1"/>
  <c r="I358" i="27"/>
  <c r="K358" i="27"/>
  <c r="O358" i="27"/>
  <c r="Q358" i="27"/>
  <c r="V358" i="27"/>
  <c r="G361" i="27"/>
  <c r="M361" i="27" s="1"/>
  <c r="I361" i="27"/>
  <c r="K361" i="27"/>
  <c r="O361" i="27"/>
  <c r="Q361" i="27"/>
  <c r="V361" i="27"/>
  <c r="G364" i="27"/>
  <c r="I364" i="27"/>
  <c r="K364" i="27"/>
  <c r="M364" i="27"/>
  <c r="O364" i="27"/>
  <c r="Q364" i="27"/>
  <c r="V364" i="27"/>
  <c r="G371" i="27"/>
  <c r="I371" i="27"/>
  <c r="K371" i="27"/>
  <c r="M371" i="27"/>
  <c r="O371" i="27"/>
  <c r="Q371" i="27"/>
  <c r="V371" i="27"/>
  <c r="G374" i="27"/>
  <c r="M374" i="27" s="1"/>
  <c r="I374" i="27"/>
  <c r="K374" i="27"/>
  <c r="O374" i="27"/>
  <c r="Q374" i="27"/>
  <c r="V374" i="27"/>
  <c r="G375" i="27"/>
  <c r="M375" i="27" s="1"/>
  <c r="I375" i="27"/>
  <c r="K375" i="27"/>
  <c r="O375" i="27"/>
  <c r="Q375" i="27"/>
  <c r="V375" i="27"/>
  <c r="I376" i="27"/>
  <c r="K376" i="27"/>
  <c r="Q376" i="27"/>
  <c r="V376" i="27"/>
  <c r="G377" i="27"/>
  <c r="G376" i="27" s="1"/>
  <c r="I377" i="27"/>
  <c r="K377" i="27"/>
  <c r="M377" i="27"/>
  <c r="M376" i="27" s="1"/>
  <c r="O377" i="27"/>
  <c r="O376" i="27" s="1"/>
  <c r="Q377" i="27"/>
  <c r="V377" i="27"/>
  <c r="G378" i="27"/>
  <c r="O378" i="27"/>
  <c r="G379" i="27"/>
  <c r="M379" i="27" s="1"/>
  <c r="M378" i="27" s="1"/>
  <c r="I379" i="27"/>
  <c r="I378" i="27" s="1"/>
  <c r="K379" i="27"/>
  <c r="K378" i="27" s="1"/>
  <c r="O379" i="27"/>
  <c r="Q379" i="27"/>
  <c r="Q378" i="27" s="1"/>
  <c r="V379" i="27"/>
  <c r="V378" i="27" s="1"/>
  <c r="G380" i="27"/>
  <c r="I380" i="27"/>
  <c r="K380" i="27"/>
  <c r="M380" i="27"/>
  <c r="O380" i="27"/>
  <c r="Q380" i="27"/>
  <c r="V380" i="27"/>
  <c r="AE387" i="27"/>
  <c r="AF387" i="27"/>
  <c r="G193" i="26"/>
  <c r="G9" i="26"/>
  <c r="M9" i="26" s="1"/>
  <c r="I9" i="26"/>
  <c r="I8" i="26" s="1"/>
  <c r="K9" i="26"/>
  <c r="K8" i="26" s="1"/>
  <c r="O9" i="26"/>
  <c r="Q9" i="26"/>
  <c r="Q8" i="26" s="1"/>
  <c r="V9" i="26"/>
  <c r="V8" i="26" s="1"/>
  <c r="G15" i="26"/>
  <c r="I15" i="26"/>
  <c r="K15" i="26"/>
  <c r="M15" i="26"/>
  <c r="O15" i="26"/>
  <c r="Q15" i="26"/>
  <c r="V15" i="26"/>
  <c r="G34" i="26"/>
  <c r="I34" i="26"/>
  <c r="K34" i="26"/>
  <c r="M34" i="26"/>
  <c r="O34" i="26"/>
  <c r="Q34" i="26"/>
  <c r="V34" i="26"/>
  <c r="G37" i="26"/>
  <c r="G8" i="26" s="1"/>
  <c r="I37" i="26"/>
  <c r="K37" i="26"/>
  <c r="O37" i="26"/>
  <c r="O8" i="26" s="1"/>
  <c r="Q37" i="26"/>
  <c r="V37" i="26"/>
  <c r="G40" i="26"/>
  <c r="I40" i="26"/>
  <c r="K40" i="26"/>
  <c r="M40" i="26"/>
  <c r="O40" i="26"/>
  <c r="Q40" i="26"/>
  <c r="V40" i="26"/>
  <c r="G43" i="26"/>
  <c r="M43" i="26" s="1"/>
  <c r="I43" i="26"/>
  <c r="K43" i="26"/>
  <c r="O43" i="26"/>
  <c r="Q43" i="26"/>
  <c r="V43" i="26"/>
  <c r="G46" i="26"/>
  <c r="I46" i="26"/>
  <c r="K46" i="26"/>
  <c r="M46" i="26"/>
  <c r="O46" i="26"/>
  <c r="Q46" i="26"/>
  <c r="V46" i="26"/>
  <c r="G47" i="26"/>
  <c r="M47" i="26" s="1"/>
  <c r="I47" i="26"/>
  <c r="K47" i="26"/>
  <c r="O47" i="26"/>
  <c r="Q47" i="26"/>
  <c r="V47" i="26"/>
  <c r="G50" i="26"/>
  <c r="I50" i="26"/>
  <c r="K50" i="26"/>
  <c r="M50" i="26"/>
  <c r="O50" i="26"/>
  <c r="Q50" i="26"/>
  <c r="V50" i="26"/>
  <c r="G51" i="26"/>
  <c r="M51" i="26" s="1"/>
  <c r="I51" i="26"/>
  <c r="K51" i="26"/>
  <c r="O51" i="26"/>
  <c r="Q51" i="26"/>
  <c r="V51" i="26"/>
  <c r="G57" i="26"/>
  <c r="I57" i="26"/>
  <c r="K57" i="26"/>
  <c r="M57" i="26"/>
  <c r="O57" i="26"/>
  <c r="Q57" i="26"/>
  <c r="V57" i="26"/>
  <c r="G62" i="26"/>
  <c r="M62" i="26" s="1"/>
  <c r="I62" i="26"/>
  <c r="K62" i="26"/>
  <c r="O62" i="26"/>
  <c r="Q62" i="26"/>
  <c r="V62" i="26"/>
  <c r="G68" i="26"/>
  <c r="I68" i="26"/>
  <c r="K68" i="26"/>
  <c r="M68" i="26"/>
  <c r="O68" i="26"/>
  <c r="Q68" i="26"/>
  <c r="V68" i="26"/>
  <c r="G77" i="26"/>
  <c r="M77" i="26" s="1"/>
  <c r="I77" i="26"/>
  <c r="K77" i="26"/>
  <c r="O77" i="26"/>
  <c r="Q77" i="26"/>
  <c r="V77" i="26"/>
  <c r="G81" i="26"/>
  <c r="I81" i="26"/>
  <c r="K81" i="26"/>
  <c r="M81" i="26"/>
  <c r="O81" i="26"/>
  <c r="Q81" i="26"/>
  <c r="V81" i="26"/>
  <c r="G84" i="26"/>
  <c r="M84" i="26" s="1"/>
  <c r="I84" i="26"/>
  <c r="K84" i="26"/>
  <c r="O84" i="26"/>
  <c r="Q84" i="26"/>
  <c r="V84" i="26"/>
  <c r="G88" i="26"/>
  <c r="I88" i="26"/>
  <c r="K88" i="26"/>
  <c r="M88" i="26"/>
  <c r="O88" i="26"/>
  <c r="Q88" i="26"/>
  <c r="V88" i="26"/>
  <c r="K93" i="26"/>
  <c r="V93" i="26"/>
  <c r="G94" i="26"/>
  <c r="I94" i="26"/>
  <c r="I93" i="26" s="1"/>
  <c r="K94" i="26"/>
  <c r="M94" i="26"/>
  <c r="O94" i="26"/>
  <c r="Q94" i="26"/>
  <c r="Q93" i="26" s="1"/>
  <c r="V94" i="26"/>
  <c r="G99" i="26"/>
  <c r="G93" i="26" s="1"/>
  <c r="I99" i="26"/>
  <c r="K99" i="26"/>
  <c r="O99" i="26"/>
  <c r="O93" i="26" s="1"/>
  <c r="Q99" i="26"/>
  <c r="V99" i="26"/>
  <c r="G105" i="26"/>
  <c r="M105" i="26" s="1"/>
  <c r="I105" i="26"/>
  <c r="K105" i="26"/>
  <c r="K104" i="26" s="1"/>
  <c r="O105" i="26"/>
  <c r="O104" i="26" s="1"/>
  <c r="Q105" i="26"/>
  <c r="V105" i="26"/>
  <c r="V104" i="26" s="1"/>
  <c r="G109" i="26"/>
  <c r="I109" i="26"/>
  <c r="K109" i="26"/>
  <c r="M109" i="26"/>
  <c r="O109" i="26"/>
  <c r="Q109" i="26"/>
  <c r="V109" i="26"/>
  <c r="G113" i="26"/>
  <c r="M113" i="26" s="1"/>
  <c r="I113" i="26"/>
  <c r="K113" i="26"/>
  <c r="O113" i="26"/>
  <c r="Q113" i="26"/>
  <c r="V113" i="26"/>
  <c r="G117" i="26"/>
  <c r="M117" i="26" s="1"/>
  <c r="I117" i="26"/>
  <c r="I104" i="26" s="1"/>
  <c r="K117" i="26"/>
  <c r="O117" i="26"/>
  <c r="Q117" i="26"/>
  <c r="Q104" i="26" s="1"/>
  <c r="V117" i="26"/>
  <c r="G122" i="26"/>
  <c r="M122" i="26" s="1"/>
  <c r="I122" i="26"/>
  <c r="K122" i="26"/>
  <c r="O122" i="26"/>
  <c r="Q122" i="26"/>
  <c r="V122" i="26"/>
  <c r="G126" i="26"/>
  <c r="I126" i="26"/>
  <c r="K126" i="26"/>
  <c r="M126" i="26"/>
  <c r="O126" i="26"/>
  <c r="Q126" i="26"/>
  <c r="V126" i="26"/>
  <c r="G127" i="26"/>
  <c r="M127" i="26" s="1"/>
  <c r="I127" i="26"/>
  <c r="K127" i="26"/>
  <c r="O127" i="26"/>
  <c r="Q127" i="26"/>
  <c r="V127" i="26"/>
  <c r="G131" i="26"/>
  <c r="M131" i="26" s="1"/>
  <c r="I131" i="26"/>
  <c r="K131" i="26"/>
  <c r="O131" i="26"/>
  <c r="Q131" i="26"/>
  <c r="V131" i="26"/>
  <c r="G134" i="26"/>
  <c r="M134" i="26" s="1"/>
  <c r="I134" i="26"/>
  <c r="K134" i="26"/>
  <c r="O134" i="26"/>
  <c r="Q134" i="26"/>
  <c r="V134" i="26"/>
  <c r="G138" i="26"/>
  <c r="I138" i="26"/>
  <c r="K138" i="26"/>
  <c r="M138" i="26"/>
  <c r="O138" i="26"/>
  <c r="Q138" i="26"/>
  <c r="V138" i="26"/>
  <c r="G144" i="26"/>
  <c r="M144" i="26" s="1"/>
  <c r="I144" i="26"/>
  <c r="K144" i="26"/>
  <c r="O144" i="26"/>
  <c r="Q144" i="26"/>
  <c r="V144" i="26"/>
  <c r="G148" i="26"/>
  <c r="M148" i="26" s="1"/>
  <c r="I148" i="26"/>
  <c r="K148" i="26"/>
  <c r="O148" i="26"/>
  <c r="Q148" i="26"/>
  <c r="V148" i="26"/>
  <c r="G151" i="26"/>
  <c r="M151" i="26" s="1"/>
  <c r="I151" i="26"/>
  <c r="K151" i="26"/>
  <c r="O151" i="26"/>
  <c r="Q151" i="26"/>
  <c r="V151" i="26"/>
  <c r="G154" i="26"/>
  <c r="I154" i="26"/>
  <c r="K154" i="26"/>
  <c r="M154" i="26"/>
  <c r="O154" i="26"/>
  <c r="Q154" i="26"/>
  <c r="V154" i="26"/>
  <c r="G157" i="26"/>
  <c r="M157" i="26" s="1"/>
  <c r="I157" i="26"/>
  <c r="K157" i="26"/>
  <c r="O157" i="26"/>
  <c r="Q157" i="26"/>
  <c r="V157" i="26"/>
  <c r="G158" i="26"/>
  <c r="M158" i="26" s="1"/>
  <c r="I158" i="26"/>
  <c r="K158" i="26"/>
  <c r="O158" i="26"/>
  <c r="Q158" i="26"/>
  <c r="V158" i="26"/>
  <c r="G161" i="26"/>
  <c r="M161" i="26" s="1"/>
  <c r="I161" i="26"/>
  <c r="K161" i="26"/>
  <c r="O161" i="26"/>
  <c r="Q161" i="26"/>
  <c r="V161" i="26"/>
  <c r="G164" i="26"/>
  <c r="I164" i="26"/>
  <c r="K164" i="26"/>
  <c r="M164" i="26"/>
  <c r="O164" i="26"/>
  <c r="Q164" i="26"/>
  <c r="V164" i="26"/>
  <c r="G167" i="26"/>
  <c r="M167" i="26" s="1"/>
  <c r="I167" i="26"/>
  <c r="K167" i="26"/>
  <c r="O167" i="26"/>
  <c r="Q167" i="26"/>
  <c r="V167" i="26"/>
  <c r="G170" i="26"/>
  <c r="I170" i="26"/>
  <c r="K170" i="26"/>
  <c r="M170" i="26"/>
  <c r="O170" i="26"/>
  <c r="Q170" i="26"/>
  <c r="V170" i="26"/>
  <c r="G175" i="26"/>
  <c r="M175" i="26" s="1"/>
  <c r="I175" i="26"/>
  <c r="K175" i="26"/>
  <c r="O175" i="26"/>
  <c r="Q175" i="26"/>
  <c r="V175" i="26"/>
  <c r="G180" i="26"/>
  <c r="I180" i="26"/>
  <c r="K180" i="26"/>
  <c r="M180" i="26"/>
  <c r="O180" i="26"/>
  <c r="Q180" i="26"/>
  <c r="V180" i="26"/>
  <c r="G185" i="26"/>
  <c r="M185" i="26" s="1"/>
  <c r="I185" i="26"/>
  <c r="K185" i="26"/>
  <c r="O185" i="26"/>
  <c r="Q185" i="26"/>
  <c r="V185" i="26"/>
  <c r="I190" i="26"/>
  <c r="Q190" i="26"/>
  <c r="G191" i="26"/>
  <c r="M191" i="26" s="1"/>
  <c r="M190" i="26" s="1"/>
  <c r="I191" i="26"/>
  <c r="K191" i="26"/>
  <c r="K190" i="26" s="1"/>
  <c r="O191" i="26"/>
  <c r="O190" i="26" s="1"/>
  <c r="Q191" i="26"/>
  <c r="V191" i="26"/>
  <c r="V190" i="26" s="1"/>
  <c r="AE193" i="26"/>
  <c r="AF193" i="26"/>
  <c r="G316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21" i="25"/>
  <c r="I21" i="25"/>
  <c r="K21" i="25"/>
  <c r="M21" i="25"/>
  <c r="O21" i="25"/>
  <c r="Q21" i="25"/>
  <c r="V21" i="25"/>
  <c r="G22" i="25"/>
  <c r="I22" i="25"/>
  <c r="K22" i="25"/>
  <c r="M22" i="25"/>
  <c r="O22" i="25"/>
  <c r="Q22" i="25"/>
  <c r="V22" i="25"/>
  <c r="G27" i="25"/>
  <c r="G8" i="25" s="1"/>
  <c r="I27" i="25"/>
  <c r="K27" i="25"/>
  <c r="O27" i="25"/>
  <c r="O8" i="25" s="1"/>
  <c r="Q27" i="25"/>
  <c r="V27" i="25"/>
  <c r="G31" i="25"/>
  <c r="M31" i="25" s="1"/>
  <c r="I31" i="25"/>
  <c r="K31" i="25"/>
  <c r="O31" i="25"/>
  <c r="Q31" i="25"/>
  <c r="V31" i="25"/>
  <c r="G43" i="25"/>
  <c r="I43" i="25"/>
  <c r="K43" i="25"/>
  <c r="M43" i="25"/>
  <c r="O43" i="25"/>
  <c r="Q43" i="25"/>
  <c r="V43" i="25"/>
  <c r="G44" i="25"/>
  <c r="I44" i="25"/>
  <c r="K44" i="25"/>
  <c r="M44" i="25"/>
  <c r="O44" i="25"/>
  <c r="Q44" i="25"/>
  <c r="V44" i="25"/>
  <c r="G65" i="25"/>
  <c r="M65" i="25" s="1"/>
  <c r="I65" i="25"/>
  <c r="K65" i="25"/>
  <c r="O65" i="25"/>
  <c r="Q65" i="25"/>
  <c r="V65" i="25"/>
  <c r="G68" i="25"/>
  <c r="M68" i="25" s="1"/>
  <c r="I68" i="25"/>
  <c r="K68" i="25"/>
  <c r="O68" i="25"/>
  <c r="Q68" i="25"/>
  <c r="V68" i="25"/>
  <c r="G71" i="25"/>
  <c r="I71" i="25"/>
  <c r="K71" i="25"/>
  <c r="M71" i="25"/>
  <c r="O71" i="25"/>
  <c r="Q71" i="25"/>
  <c r="V71" i="25"/>
  <c r="G74" i="25"/>
  <c r="I74" i="25"/>
  <c r="K74" i="25"/>
  <c r="M74" i="25"/>
  <c r="O74" i="25"/>
  <c r="Q74" i="25"/>
  <c r="V74" i="25"/>
  <c r="G77" i="25"/>
  <c r="M77" i="25" s="1"/>
  <c r="I77" i="25"/>
  <c r="K77" i="25"/>
  <c r="O77" i="25"/>
  <c r="Q77" i="25"/>
  <c r="V77" i="25"/>
  <c r="G80" i="25"/>
  <c r="M80" i="25" s="1"/>
  <c r="I80" i="25"/>
  <c r="K80" i="25"/>
  <c r="O80" i="25"/>
  <c r="Q80" i="25"/>
  <c r="V80" i="25"/>
  <c r="G86" i="25"/>
  <c r="I86" i="25"/>
  <c r="K86" i="25"/>
  <c r="M86" i="25"/>
  <c r="O86" i="25"/>
  <c r="Q86" i="25"/>
  <c r="V86" i="25"/>
  <c r="G87" i="25"/>
  <c r="I87" i="25"/>
  <c r="K87" i="25"/>
  <c r="M87" i="25"/>
  <c r="O87" i="25"/>
  <c r="Q87" i="25"/>
  <c r="V87" i="25"/>
  <c r="G88" i="25"/>
  <c r="M88" i="25" s="1"/>
  <c r="I88" i="25"/>
  <c r="K88" i="25"/>
  <c r="O88" i="25"/>
  <c r="Q88" i="25"/>
  <c r="V88" i="25"/>
  <c r="G92" i="25"/>
  <c r="M92" i="25" s="1"/>
  <c r="I92" i="25"/>
  <c r="K92" i="25"/>
  <c r="O92" i="25"/>
  <c r="Q92" i="25"/>
  <c r="V92" i="25"/>
  <c r="G95" i="25"/>
  <c r="I95" i="25"/>
  <c r="K95" i="25"/>
  <c r="M95" i="25"/>
  <c r="O95" i="25"/>
  <c r="Q95" i="25"/>
  <c r="V95" i="25"/>
  <c r="G98" i="25"/>
  <c r="I98" i="25"/>
  <c r="K98" i="25"/>
  <c r="M98" i="25"/>
  <c r="O98" i="25"/>
  <c r="Q98" i="25"/>
  <c r="V98" i="25"/>
  <c r="G101" i="25"/>
  <c r="M101" i="25" s="1"/>
  <c r="I101" i="25"/>
  <c r="K101" i="25"/>
  <c r="O101" i="25"/>
  <c r="Q101" i="25"/>
  <c r="V101" i="25"/>
  <c r="G102" i="25"/>
  <c r="M102" i="25" s="1"/>
  <c r="I102" i="25"/>
  <c r="K102" i="25"/>
  <c r="O102" i="25"/>
  <c r="Q102" i="25"/>
  <c r="V102" i="25"/>
  <c r="G108" i="25"/>
  <c r="I108" i="25"/>
  <c r="K108" i="25"/>
  <c r="M108" i="25"/>
  <c r="O108" i="25"/>
  <c r="Q108" i="25"/>
  <c r="V108" i="25"/>
  <c r="G125" i="25"/>
  <c r="I125" i="25"/>
  <c r="K125" i="25"/>
  <c r="M125" i="25"/>
  <c r="O125" i="25"/>
  <c r="Q125" i="25"/>
  <c r="V125" i="25"/>
  <c r="G145" i="25"/>
  <c r="M145" i="25" s="1"/>
  <c r="I145" i="25"/>
  <c r="K145" i="25"/>
  <c r="O145" i="25"/>
  <c r="Q145" i="25"/>
  <c r="V145" i="25"/>
  <c r="G160" i="25"/>
  <c r="M160" i="25" s="1"/>
  <c r="I160" i="25"/>
  <c r="K160" i="25"/>
  <c r="O160" i="25"/>
  <c r="Q160" i="25"/>
  <c r="V160" i="25"/>
  <c r="G164" i="25"/>
  <c r="I164" i="25"/>
  <c r="K164" i="25"/>
  <c r="M164" i="25"/>
  <c r="O164" i="25"/>
  <c r="Q164" i="25"/>
  <c r="V164" i="25"/>
  <c r="G171" i="25"/>
  <c r="G170" i="25" s="1"/>
  <c r="I171" i="25"/>
  <c r="I170" i="25" s="1"/>
  <c r="K171" i="25"/>
  <c r="K170" i="25" s="1"/>
  <c r="O171" i="25"/>
  <c r="O170" i="25" s="1"/>
  <c r="Q171" i="25"/>
  <c r="Q170" i="25" s="1"/>
  <c r="V171" i="25"/>
  <c r="V170" i="25" s="1"/>
  <c r="I181" i="25"/>
  <c r="Q181" i="25"/>
  <c r="G182" i="25"/>
  <c r="I182" i="25"/>
  <c r="K182" i="25"/>
  <c r="K181" i="25" s="1"/>
  <c r="M182" i="25"/>
  <c r="M181" i="25" s="1"/>
  <c r="O182" i="25"/>
  <c r="Q182" i="25"/>
  <c r="V182" i="25"/>
  <c r="V181" i="25" s="1"/>
  <c r="G185" i="25"/>
  <c r="G181" i="25" s="1"/>
  <c r="I185" i="25"/>
  <c r="K185" i="25"/>
  <c r="M185" i="25"/>
  <c r="O185" i="25"/>
  <c r="O181" i="25" s="1"/>
  <c r="Q185" i="25"/>
  <c r="V185" i="25"/>
  <c r="G190" i="25"/>
  <c r="M190" i="25" s="1"/>
  <c r="I190" i="25"/>
  <c r="K190" i="25"/>
  <c r="O190" i="25"/>
  <c r="Q190" i="25"/>
  <c r="V190" i="25"/>
  <c r="G192" i="25"/>
  <c r="I192" i="25"/>
  <c r="K192" i="25"/>
  <c r="K191" i="25" s="1"/>
  <c r="M192" i="25"/>
  <c r="O192" i="25"/>
  <c r="Q192" i="25"/>
  <c r="V192" i="25"/>
  <c r="V191" i="25" s="1"/>
  <c r="G196" i="25"/>
  <c r="I196" i="25"/>
  <c r="K196" i="25"/>
  <c r="M196" i="25"/>
  <c r="O196" i="25"/>
  <c r="Q196" i="25"/>
  <c r="V196" i="25"/>
  <c r="G200" i="25"/>
  <c r="G191" i="25" s="1"/>
  <c r="I200" i="25"/>
  <c r="K200" i="25"/>
  <c r="O200" i="25"/>
  <c r="O191" i="25" s="1"/>
  <c r="Q200" i="25"/>
  <c r="V200" i="25"/>
  <c r="G204" i="25"/>
  <c r="M204" i="25" s="1"/>
  <c r="I204" i="25"/>
  <c r="I191" i="25" s="1"/>
  <c r="K204" i="25"/>
  <c r="O204" i="25"/>
  <c r="Q204" i="25"/>
  <c r="Q191" i="25" s="1"/>
  <c r="V204" i="25"/>
  <c r="G208" i="25"/>
  <c r="I208" i="25"/>
  <c r="K208" i="25"/>
  <c r="M208" i="25"/>
  <c r="O208" i="25"/>
  <c r="Q208" i="25"/>
  <c r="V208" i="25"/>
  <c r="G212" i="25"/>
  <c r="I212" i="25"/>
  <c r="K212" i="25"/>
  <c r="M212" i="25"/>
  <c r="O212" i="25"/>
  <c r="Q212" i="25"/>
  <c r="V212" i="25"/>
  <c r="G216" i="25"/>
  <c r="M216" i="25" s="1"/>
  <c r="I216" i="25"/>
  <c r="K216" i="25"/>
  <c r="O216" i="25"/>
  <c r="Q216" i="25"/>
  <c r="V216" i="25"/>
  <c r="G220" i="25"/>
  <c r="M220" i="25" s="1"/>
  <c r="I220" i="25"/>
  <c r="K220" i="25"/>
  <c r="O220" i="25"/>
  <c r="Q220" i="25"/>
  <c r="V220" i="25"/>
  <c r="G224" i="25"/>
  <c r="I224" i="25"/>
  <c r="K224" i="25"/>
  <c r="M224" i="25"/>
  <c r="O224" i="25"/>
  <c r="Q224" i="25"/>
  <c r="V224" i="25"/>
  <c r="G228" i="25"/>
  <c r="I228" i="25"/>
  <c r="K228" i="25"/>
  <c r="M228" i="25"/>
  <c r="O228" i="25"/>
  <c r="Q228" i="25"/>
  <c r="V228" i="25"/>
  <c r="G230" i="25"/>
  <c r="M230" i="25" s="1"/>
  <c r="I230" i="25"/>
  <c r="K230" i="25"/>
  <c r="O230" i="25"/>
  <c r="Q230" i="25"/>
  <c r="V230" i="25"/>
  <c r="G232" i="25"/>
  <c r="M232" i="25" s="1"/>
  <c r="I232" i="25"/>
  <c r="K232" i="25"/>
  <c r="O232" i="25"/>
  <c r="Q232" i="25"/>
  <c r="V232" i="25"/>
  <c r="G237" i="25"/>
  <c r="I237" i="25"/>
  <c r="K237" i="25"/>
  <c r="M237" i="25"/>
  <c r="O237" i="25"/>
  <c r="Q237" i="25"/>
  <c r="V237" i="25"/>
  <c r="G241" i="25"/>
  <c r="I241" i="25"/>
  <c r="K241" i="25"/>
  <c r="M241" i="25"/>
  <c r="O241" i="25"/>
  <c r="Q241" i="25"/>
  <c r="V241" i="25"/>
  <c r="G245" i="25"/>
  <c r="M245" i="25" s="1"/>
  <c r="I245" i="25"/>
  <c r="K245" i="25"/>
  <c r="O245" i="25"/>
  <c r="Q245" i="25"/>
  <c r="V245" i="25"/>
  <c r="G249" i="25"/>
  <c r="M249" i="25" s="1"/>
  <c r="I249" i="25"/>
  <c r="K249" i="25"/>
  <c r="O249" i="25"/>
  <c r="Q249" i="25"/>
  <c r="V249" i="25"/>
  <c r="G253" i="25"/>
  <c r="I253" i="25"/>
  <c r="K253" i="25"/>
  <c r="M253" i="25"/>
  <c r="O253" i="25"/>
  <c r="Q253" i="25"/>
  <c r="V253" i="25"/>
  <c r="G254" i="25"/>
  <c r="I254" i="25"/>
  <c r="K254" i="25"/>
  <c r="M254" i="25"/>
  <c r="O254" i="25"/>
  <c r="Q254" i="25"/>
  <c r="V254" i="25"/>
  <c r="G260" i="25"/>
  <c r="M260" i="25" s="1"/>
  <c r="I260" i="25"/>
  <c r="K260" i="25"/>
  <c r="O260" i="25"/>
  <c r="Q260" i="25"/>
  <c r="V260" i="25"/>
  <c r="G263" i="25"/>
  <c r="M263" i="25" s="1"/>
  <c r="I263" i="25"/>
  <c r="K263" i="25"/>
  <c r="O263" i="25"/>
  <c r="Q263" i="25"/>
  <c r="V263" i="25"/>
  <c r="G266" i="25"/>
  <c r="I266" i="25"/>
  <c r="K266" i="25"/>
  <c r="M266" i="25"/>
  <c r="O266" i="25"/>
  <c r="Q266" i="25"/>
  <c r="V266" i="25"/>
  <c r="G269" i="25"/>
  <c r="I269" i="25"/>
  <c r="K269" i="25"/>
  <c r="M269" i="25"/>
  <c r="O269" i="25"/>
  <c r="Q269" i="25"/>
  <c r="V269" i="25"/>
  <c r="G270" i="25"/>
  <c r="M270" i="25" s="1"/>
  <c r="I270" i="25"/>
  <c r="K270" i="25"/>
  <c r="O270" i="25"/>
  <c r="Q270" i="25"/>
  <c r="V270" i="25"/>
  <c r="G271" i="25"/>
  <c r="M271" i="25" s="1"/>
  <c r="I271" i="25"/>
  <c r="K271" i="25"/>
  <c r="O271" i="25"/>
  <c r="Q271" i="25"/>
  <c r="V271" i="25"/>
  <c r="G272" i="25"/>
  <c r="I272" i="25"/>
  <c r="K272" i="25"/>
  <c r="M272" i="25"/>
  <c r="O272" i="25"/>
  <c r="Q272" i="25"/>
  <c r="V272" i="25"/>
  <c r="G275" i="25"/>
  <c r="I275" i="25"/>
  <c r="K275" i="25"/>
  <c r="M275" i="25"/>
  <c r="O275" i="25"/>
  <c r="Q275" i="25"/>
  <c r="V275" i="25"/>
  <c r="G278" i="25"/>
  <c r="M278" i="25" s="1"/>
  <c r="I278" i="25"/>
  <c r="K278" i="25"/>
  <c r="O278" i="25"/>
  <c r="Q278" i="25"/>
  <c r="V278" i="25"/>
  <c r="G279" i="25"/>
  <c r="M279" i="25" s="1"/>
  <c r="I279" i="25"/>
  <c r="K279" i="25"/>
  <c r="O279" i="25"/>
  <c r="Q279" i="25"/>
  <c r="V279" i="25"/>
  <c r="G282" i="25"/>
  <c r="I282" i="25"/>
  <c r="K282" i="25"/>
  <c r="M282" i="25"/>
  <c r="O282" i="25"/>
  <c r="Q282" i="25"/>
  <c r="V282" i="25"/>
  <c r="G285" i="25"/>
  <c r="I285" i="25"/>
  <c r="K285" i="25"/>
  <c r="M285" i="25"/>
  <c r="O285" i="25"/>
  <c r="Q285" i="25"/>
  <c r="V285" i="25"/>
  <c r="G288" i="25"/>
  <c r="M288" i="25" s="1"/>
  <c r="I288" i="25"/>
  <c r="K288" i="25"/>
  <c r="O288" i="25"/>
  <c r="Q288" i="25"/>
  <c r="V288" i="25"/>
  <c r="G291" i="25"/>
  <c r="M291" i="25" s="1"/>
  <c r="I291" i="25"/>
  <c r="K291" i="25"/>
  <c r="O291" i="25"/>
  <c r="Q291" i="25"/>
  <c r="V291" i="25"/>
  <c r="I294" i="25"/>
  <c r="K294" i="25"/>
  <c r="Q294" i="25"/>
  <c r="V294" i="25"/>
  <c r="G295" i="25"/>
  <c r="G294" i="25" s="1"/>
  <c r="I295" i="25"/>
  <c r="K295" i="25"/>
  <c r="M295" i="25"/>
  <c r="M294" i="25" s="1"/>
  <c r="O295" i="25"/>
  <c r="O294" i="25" s="1"/>
  <c r="Q295" i="25"/>
  <c r="V295" i="25"/>
  <c r="G303" i="25"/>
  <c r="O303" i="25"/>
  <c r="G304" i="25"/>
  <c r="M304" i="25" s="1"/>
  <c r="M303" i="25" s="1"/>
  <c r="I304" i="25"/>
  <c r="I303" i="25" s="1"/>
  <c r="K304" i="25"/>
  <c r="K303" i="25" s="1"/>
  <c r="O304" i="25"/>
  <c r="Q304" i="25"/>
  <c r="Q303" i="25" s="1"/>
  <c r="V304" i="25"/>
  <c r="V303" i="25" s="1"/>
  <c r="I305" i="25"/>
  <c r="K305" i="25"/>
  <c r="Q305" i="25"/>
  <c r="V305" i="25"/>
  <c r="G306" i="25"/>
  <c r="G305" i="25" s="1"/>
  <c r="I306" i="25"/>
  <c r="K306" i="25"/>
  <c r="M306" i="25"/>
  <c r="M305" i="25" s="1"/>
  <c r="O306" i="25"/>
  <c r="O305" i="25" s="1"/>
  <c r="Q306" i="25"/>
  <c r="V306" i="25"/>
  <c r="G307" i="25"/>
  <c r="O307" i="25"/>
  <c r="G308" i="25"/>
  <c r="M308" i="25" s="1"/>
  <c r="I308" i="25"/>
  <c r="I307" i="25" s="1"/>
  <c r="K308" i="25"/>
  <c r="K307" i="25" s="1"/>
  <c r="O308" i="25"/>
  <c r="Q308" i="25"/>
  <c r="Q307" i="25" s="1"/>
  <c r="V308" i="25"/>
  <c r="V307" i="25" s="1"/>
  <c r="G314" i="25"/>
  <c r="M314" i="25" s="1"/>
  <c r="I314" i="25"/>
  <c r="K314" i="25"/>
  <c r="O314" i="25"/>
  <c r="Q314" i="25"/>
  <c r="V314" i="25"/>
  <c r="AE316" i="25"/>
  <c r="AF316" i="25"/>
  <c r="G155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3" i="24"/>
  <c r="I13" i="24"/>
  <c r="K13" i="24"/>
  <c r="M13" i="24"/>
  <c r="O13" i="24"/>
  <c r="Q13" i="24"/>
  <c r="V13" i="24"/>
  <c r="G18" i="24"/>
  <c r="I18" i="24"/>
  <c r="K18" i="24"/>
  <c r="M18" i="24"/>
  <c r="O18" i="24"/>
  <c r="Q18" i="24"/>
  <c r="V18" i="24"/>
  <c r="G22" i="24"/>
  <c r="G8" i="24" s="1"/>
  <c r="I22" i="24"/>
  <c r="K22" i="24"/>
  <c r="O22" i="24"/>
  <c r="O8" i="24" s="1"/>
  <c r="Q22" i="24"/>
  <c r="V22" i="24"/>
  <c r="G40" i="24"/>
  <c r="M40" i="24" s="1"/>
  <c r="I40" i="24"/>
  <c r="K40" i="24"/>
  <c r="O40" i="24"/>
  <c r="Q40" i="24"/>
  <c r="V40" i="24"/>
  <c r="G43" i="24"/>
  <c r="I43" i="24"/>
  <c r="K43" i="24"/>
  <c r="M43" i="24"/>
  <c r="O43" i="24"/>
  <c r="Q43" i="24"/>
  <c r="V43" i="24"/>
  <c r="G46" i="24"/>
  <c r="I46" i="24"/>
  <c r="K46" i="24"/>
  <c r="M46" i="24"/>
  <c r="O46" i="24"/>
  <c r="Q46" i="24"/>
  <c r="V46" i="24"/>
  <c r="G49" i="24"/>
  <c r="M49" i="24" s="1"/>
  <c r="I49" i="24"/>
  <c r="K49" i="24"/>
  <c r="O49" i="24"/>
  <c r="Q49" i="24"/>
  <c r="V49" i="24"/>
  <c r="G53" i="24"/>
  <c r="M53" i="24" s="1"/>
  <c r="I53" i="24"/>
  <c r="K53" i="24"/>
  <c r="O53" i="24"/>
  <c r="Q53" i="24"/>
  <c r="V53" i="24"/>
  <c r="G56" i="24"/>
  <c r="I56" i="24"/>
  <c r="K56" i="24"/>
  <c r="M56" i="24"/>
  <c r="O56" i="24"/>
  <c r="Q56" i="24"/>
  <c r="V56" i="24"/>
  <c r="G57" i="24"/>
  <c r="I57" i="24"/>
  <c r="K57" i="24"/>
  <c r="M57" i="24"/>
  <c r="O57" i="24"/>
  <c r="Q57" i="24"/>
  <c r="V57" i="24"/>
  <c r="G58" i="24"/>
  <c r="M58" i="24" s="1"/>
  <c r="I58" i="24"/>
  <c r="K58" i="24"/>
  <c r="O58" i="24"/>
  <c r="Q58" i="24"/>
  <c r="V58" i="24"/>
  <c r="G61" i="24"/>
  <c r="M61" i="24" s="1"/>
  <c r="I61" i="24"/>
  <c r="K61" i="24"/>
  <c r="O61" i="24"/>
  <c r="Q61" i="24"/>
  <c r="V61" i="24"/>
  <c r="G62" i="24"/>
  <c r="I62" i="24"/>
  <c r="K62" i="24"/>
  <c r="M62" i="24"/>
  <c r="O62" i="24"/>
  <c r="Q62" i="24"/>
  <c r="V62" i="24"/>
  <c r="G68" i="24"/>
  <c r="I68" i="24"/>
  <c r="K68" i="24"/>
  <c r="M68" i="24"/>
  <c r="O68" i="24"/>
  <c r="Q68" i="24"/>
  <c r="V68" i="24"/>
  <c r="G83" i="24"/>
  <c r="M83" i="24" s="1"/>
  <c r="I83" i="24"/>
  <c r="K83" i="24"/>
  <c r="O83" i="24"/>
  <c r="Q83" i="24"/>
  <c r="V83" i="24"/>
  <c r="G99" i="24"/>
  <c r="M99" i="24" s="1"/>
  <c r="I99" i="24"/>
  <c r="K99" i="24"/>
  <c r="O99" i="24"/>
  <c r="Q99" i="24"/>
  <c r="V99" i="24"/>
  <c r="G109" i="24"/>
  <c r="I109" i="24"/>
  <c r="K109" i="24"/>
  <c r="M109" i="24"/>
  <c r="O109" i="24"/>
  <c r="Q109" i="24"/>
  <c r="V109" i="24"/>
  <c r="G113" i="24"/>
  <c r="I113" i="24"/>
  <c r="K113" i="24"/>
  <c r="M113" i="24"/>
  <c r="O113" i="24"/>
  <c r="Q113" i="24"/>
  <c r="V113" i="24"/>
  <c r="G116" i="24"/>
  <c r="M116" i="24" s="1"/>
  <c r="I116" i="24"/>
  <c r="K116" i="24"/>
  <c r="O116" i="24"/>
  <c r="Q116" i="24"/>
  <c r="V116" i="24"/>
  <c r="G120" i="24"/>
  <c r="M120" i="24" s="1"/>
  <c r="I120" i="24"/>
  <c r="K120" i="24"/>
  <c r="O120" i="24"/>
  <c r="Q120" i="24"/>
  <c r="V120" i="24"/>
  <c r="G126" i="24"/>
  <c r="K126" i="24"/>
  <c r="O126" i="24"/>
  <c r="V126" i="24"/>
  <c r="G127" i="24"/>
  <c r="I127" i="24"/>
  <c r="I126" i="24" s="1"/>
  <c r="K127" i="24"/>
  <c r="M127" i="24"/>
  <c r="M126" i="24" s="1"/>
  <c r="O127" i="24"/>
  <c r="Q127" i="24"/>
  <c r="Q126" i="24" s="1"/>
  <c r="V127" i="24"/>
  <c r="G136" i="24"/>
  <c r="I136" i="24"/>
  <c r="I135" i="24" s="1"/>
  <c r="K136" i="24"/>
  <c r="M136" i="24"/>
  <c r="O136" i="24"/>
  <c r="Q136" i="24"/>
  <c r="Q135" i="24" s="1"/>
  <c r="V136" i="24"/>
  <c r="G140" i="24"/>
  <c r="M140" i="24" s="1"/>
  <c r="I140" i="24"/>
  <c r="K140" i="24"/>
  <c r="K135" i="24" s="1"/>
  <c r="O140" i="24"/>
  <c r="Q140" i="24"/>
  <c r="V140" i="24"/>
  <c r="V135" i="24" s="1"/>
  <c r="G141" i="24"/>
  <c r="I141" i="24"/>
  <c r="K141" i="24"/>
  <c r="M141" i="24"/>
  <c r="O141" i="24"/>
  <c r="Q141" i="24"/>
  <c r="V141" i="24"/>
  <c r="G144" i="24"/>
  <c r="G135" i="24" s="1"/>
  <c r="I144" i="24"/>
  <c r="K144" i="24"/>
  <c r="O144" i="24"/>
  <c r="O135" i="24" s="1"/>
  <c r="Q144" i="24"/>
  <c r="V144" i="24"/>
  <c r="G147" i="24"/>
  <c r="I147" i="24"/>
  <c r="K147" i="24"/>
  <c r="M147" i="24"/>
  <c r="O147" i="24"/>
  <c r="Q147" i="24"/>
  <c r="V147" i="24"/>
  <c r="G152" i="24"/>
  <c r="K152" i="24"/>
  <c r="O152" i="24"/>
  <c r="V152" i="24"/>
  <c r="G153" i="24"/>
  <c r="I153" i="24"/>
  <c r="I152" i="24" s="1"/>
  <c r="K153" i="24"/>
  <c r="M153" i="24"/>
  <c r="M152" i="24" s="1"/>
  <c r="O153" i="24"/>
  <c r="Q153" i="24"/>
  <c r="Q152" i="24" s="1"/>
  <c r="V153" i="24"/>
  <c r="AE155" i="24"/>
  <c r="G154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4" i="23"/>
  <c r="I14" i="23"/>
  <c r="K14" i="23"/>
  <c r="M14" i="23"/>
  <c r="O14" i="23"/>
  <c r="Q14" i="23"/>
  <c r="V14" i="23"/>
  <c r="G18" i="23"/>
  <c r="I18" i="23"/>
  <c r="K18" i="23"/>
  <c r="M18" i="23"/>
  <c r="O18" i="23"/>
  <c r="Q18" i="23"/>
  <c r="V18" i="23"/>
  <c r="G36" i="23"/>
  <c r="G8" i="23" s="1"/>
  <c r="I36" i="23"/>
  <c r="K36" i="23"/>
  <c r="O36" i="23"/>
  <c r="O8" i="23" s="1"/>
  <c r="Q36" i="23"/>
  <c r="V36" i="23"/>
  <c r="G39" i="23"/>
  <c r="M39" i="23" s="1"/>
  <c r="I39" i="23"/>
  <c r="K39" i="23"/>
  <c r="O39" i="23"/>
  <c r="Q39" i="23"/>
  <c r="V39" i="23"/>
  <c r="G42" i="23"/>
  <c r="I42" i="23"/>
  <c r="K42" i="23"/>
  <c r="M42" i="23"/>
  <c r="O42" i="23"/>
  <c r="Q42" i="23"/>
  <c r="V42" i="23"/>
  <c r="G45" i="23"/>
  <c r="I45" i="23"/>
  <c r="K45" i="23"/>
  <c r="M45" i="23"/>
  <c r="O45" i="23"/>
  <c r="Q45" i="23"/>
  <c r="V45" i="23"/>
  <c r="G48" i="23"/>
  <c r="M48" i="23" s="1"/>
  <c r="I48" i="23"/>
  <c r="K48" i="23"/>
  <c r="O48" i="23"/>
  <c r="Q48" i="23"/>
  <c r="V48" i="23"/>
  <c r="G52" i="23"/>
  <c r="M52" i="23" s="1"/>
  <c r="I52" i="23"/>
  <c r="K52" i="23"/>
  <c r="O52" i="23"/>
  <c r="Q52" i="23"/>
  <c r="V52" i="23"/>
  <c r="G53" i="23"/>
  <c r="I53" i="23"/>
  <c r="K53" i="23"/>
  <c r="M53" i="23"/>
  <c r="O53" i="23"/>
  <c r="Q53" i="23"/>
  <c r="V53" i="23"/>
  <c r="G54" i="23"/>
  <c r="I54" i="23"/>
  <c r="K54" i="23"/>
  <c r="M54" i="23"/>
  <c r="O54" i="23"/>
  <c r="Q54" i="23"/>
  <c r="V54" i="23"/>
  <c r="G57" i="23"/>
  <c r="AF154" i="23" s="1"/>
  <c r="I57" i="23"/>
  <c r="K57" i="23"/>
  <c r="O57" i="23"/>
  <c r="Q57" i="23"/>
  <c r="V57" i="23"/>
  <c r="G60" i="23"/>
  <c r="M60" i="23" s="1"/>
  <c r="I60" i="23"/>
  <c r="K60" i="23"/>
  <c r="O60" i="23"/>
  <c r="Q60" i="23"/>
  <c r="V60" i="23"/>
  <c r="G61" i="23"/>
  <c r="I61" i="23"/>
  <c r="K61" i="23"/>
  <c r="M61" i="23"/>
  <c r="O61" i="23"/>
  <c r="Q61" i="23"/>
  <c r="V61" i="23"/>
  <c r="G67" i="23"/>
  <c r="I67" i="23"/>
  <c r="K67" i="23"/>
  <c r="M67" i="23"/>
  <c r="O67" i="23"/>
  <c r="Q67" i="23"/>
  <c r="V67" i="23"/>
  <c r="G82" i="23"/>
  <c r="M82" i="23" s="1"/>
  <c r="I82" i="23"/>
  <c r="K82" i="23"/>
  <c r="O82" i="23"/>
  <c r="Q82" i="23"/>
  <c r="V82" i="23"/>
  <c r="G98" i="23"/>
  <c r="M98" i="23" s="1"/>
  <c r="I98" i="23"/>
  <c r="K98" i="23"/>
  <c r="O98" i="23"/>
  <c r="Q98" i="23"/>
  <c r="V98" i="23"/>
  <c r="G108" i="23"/>
  <c r="I108" i="23"/>
  <c r="K108" i="23"/>
  <c r="M108" i="23"/>
  <c r="O108" i="23"/>
  <c r="Q108" i="23"/>
  <c r="V108" i="23"/>
  <c r="G112" i="23"/>
  <c r="I112" i="23"/>
  <c r="K112" i="23"/>
  <c r="M112" i="23"/>
  <c r="O112" i="23"/>
  <c r="Q112" i="23"/>
  <c r="V112" i="23"/>
  <c r="G115" i="23"/>
  <c r="M115" i="23" s="1"/>
  <c r="I115" i="23"/>
  <c r="K115" i="23"/>
  <c r="O115" i="23"/>
  <c r="Q115" i="23"/>
  <c r="V115" i="23"/>
  <c r="G119" i="23"/>
  <c r="M119" i="23" s="1"/>
  <c r="I119" i="23"/>
  <c r="K119" i="23"/>
  <c r="O119" i="23"/>
  <c r="Q119" i="23"/>
  <c r="V119" i="23"/>
  <c r="G125" i="23"/>
  <c r="K125" i="23"/>
  <c r="O125" i="23"/>
  <c r="V125" i="23"/>
  <c r="G126" i="23"/>
  <c r="I126" i="23"/>
  <c r="I125" i="23" s="1"/>
  <c r="K126" i="23"/>
  <c r="M126" i="23"/>
  <c r="M125" i="23" s="1"/>
  <c r="O126" i="23"/>
  <c r="Q126" i="23"/>
  <c r="Q125" i="23" s="1"/>
  <c r="V126" i="23"/>
  <c r="G135" i="23"/>
  <c r="I135" i="23"/>
  <c r="I134" i="23" s="1"/>
  <c r="K135" i="23"/>
  <c r="M135" i="23"/>
  <c r="O135" i="23"/>
  <c r="Q135" i="23"/>
  <c r="Q134" i="23" s="1"/>
  <c r="V135" i="23"/>
  <c r="G139" i="23"/>
  <c r="M139" i="23" s="1"/>
  <c r="I139" i="23"/>
  <c r="K139" i="23"/>
  <c r="K134" i="23" s="1"/>
  <c r="O139" i="23"/>
  <c r="Q139" i="23"/>
  <c r="V139" i="23"/>
  <c r="V134" i="23" s="1"/>
  <c r="G140" i="23"/>
  <c r="I140" i="23"/>
  <c r="K140" i="23"/>
  <c r="M140" i="23"/>
  <c r="O140" i="23"/>
  <c r="Q140" i="23"/>
  <c r="V140" i="23"/>
  <c r="G143" i="23"/>
  <c r="G134" i="23" s="1"/>
  <c r="I143" i="23"/>
  <c r="K143" i="23"/>
  <c r="O143" i="23"/>
  <c r="O134" i="23" s="1"/>
  <c r="Q143" i="23"/>
  <c r="V143" i="23"/>
  <c r="G146" i="23"/>
  <c r="I146" i="23"/>
  <c r="K146" i="23"/>
  <c r="M146" i="23"/>
  <c r="O146" i="23"/>
  <c r="Q146" i="23"/>
  <c r="V146" i="23"/>
  <c r="G151" i="23"/>
  <c r="K151" i="23"/>
  <c r="O151" i="23"/>
  <c r="V151" i="23"/>
  <c r="G152" i="23"/>
  <c r="I152" i="23"/>
  <c r="I151" i="23" s="1"/>
  <c r="K152" i="23"/>
  <c r="M152" i="23"/>
  <c r="M151" i="23" s="1"/>
  <c r="O152" i="23"/>
  <c r="Q152" i="23"/>
  <c r="Q151" i="23" s="1"/>
  <c r="V152" i="23"/>
  <c r="AE154" i="23"/>
  <c r="G177" i="22"/>
  <c r="G9" i="22"/>
  <c r="G8" i="22" s="1"/>
  <c r="I9" i="22"/>
  <c r="I8" i="22" s="1"/>
  <c r="K9" i="22"/>
  <c r="K8" i="22" s="1"/>
  <c r="O9" i="22"/>
  <c r="O8" i="22" s="1"/>
  <c r="Q9" i="22"/>
  <c r="Q8" i="22" s="1"/>
  <c r="V9" i="22"/>
  <c r="V8" i="22" s="1"/>
  <c r="G14" i="22"/>
  <c r="I14" i="22"/>
  <c r="K14" i="22"/>
  <c r="M14" i="22"/>
  <c r="O14" i="22"/>
  <c r="Q14" i="22"/>
  <c r="V14" i="22"/>
  <c r="G18" i="22"/>
  <c r="I18" i="22"/>
  <c r="K18" i="22"/>
  <c r="M18" i="22"/>
  <c r="O18" i="22"/>
  <c r="Q18" i="22"/>
  <c r="V18" i="22"/>
  <c r="G33" i="22"/>
  <c r="I33" i="22"/>
  <c r="K33" i="22"/>
  <c r="M33" i="22"/>
  <c r="O33" i="22"/>
  <c r="Q33" i="22"/>
  <c r="V33" i="22"/>
  <c r="G36" i="22"/>
  <c r="M36" i="22" s="1"/>
  <c r="I36" i="22"/>
  <c r="K36" i="22"/>
  <c r="O36" i="22"/>
  <c r="Q36" i="22"/>
  <c r="V36" i="22"/>
  <c r="G39" i="22"/>
  <c r="I39" i="22"/>
  <c r="K39" i="22"/>
  <c r="M39" i="22"/>
  <c r="O39" i="22"/>
  <c r="Q39" i="22"/>
  <c r="V39" i="22"/>
  <c r="G42" i="22"/>
  <c r="I42" i="22"/>
  <c r="K42" i="22"/>
  <c r="M42" i="22"/>
  <c r="O42" i="22"/>
  <c r="Q42" i="22"/>
  <c r="V42" i="22"/>
  <c r="G46" i="22"/>
  <c r="I46" i="22"/>
  <c r="K46" i="22"/>
  <c r="M46" i="22"/>
  <c r="O46" i="22"/>
  <c r="Q46" i="22"/>
  <c r="V46" i="22"/>
  <c r="G47" i="22"/>
  <c r="M47" i="22" s="1"/>
  <c r="I47" i="22"/>
  <c r="K47" i="22"/>
  <c r="O47" i="22"/>
  <c r="Q47" i="22"/>
  <c r="V47" i="22"/>
  <c r="G50" i="22"/>
  <c r="I50" i="22"/>
  <c r="K50" i="22"/>
  <c r="M50" i="22"/>
  <c r="O50" i="22"/>
  <c r="Q50" i="22"/>
  <c r="V50" i="22"/>
  <c r="G53" i="22"/>
  <c r="I53" i="22"/>
  <c r="K53" i="22"/>
  <c r="M53" i="22"/>
  <c r="O53" i="22"/>
  <c r="Q53" i="22"/>
  <c r="V53" i="22"/>
  <c r="G54" i="22"/>
  <c r="I54" i="22"/>
  <c r="K54" i="22"/>
  <c r="M54" i="22"/>
  <c r="O54" i="22"/>
  <c r="Q54" i="22"/>
  <c r="V54" i="22"/>
  <c r="G60" i="22"/>
  <c r="M60" i="22" s="1"/>
  <c r="I60" i="22"/>
  <c r="K60" i="22"/>
  <c r="O60" i="22"/>
  <c r="Q60" i="22"/>
  <c r="V60" i="22"/>
  <c r="G74" i="22"/>
  <c r="I74" i="22"/>
  <c r="K74" i="22"/>
  <c r="M74" i="22"/>
  <c r="O74" i="22"/>
  <c r="Q74" i="22"/>
  <c r="V74" i="22"/>
  <c r="G88" i="22"/>
  <c r="I88" i="22"/>
  <c r="K88" i="22"/>
  <c r="M88" i="22"/>
  <c r="O88" i="22"/>
  <c r="Q88" i="22"/>
  <c r="V88" i="22"/>
  <c r="G97" i="22"/>
  <c r="I97" i="22"/>
  <c r="K97" i="22"/>
  <c r="M97" i="22"/>
  <c r="O97" i="22"/>
  <c r="Q97" i="22"/>
  <c r="V97" i="22"/>
  <c r="G101" i="22"/>
  <c r="M101" i="22" s="1"/>
  <c r="I101" i="22"/>
  <c r="K101" i="22"/>
  <c r="O101" i="22"/>
  <c r="Q101" i="22"/>
  <c r="V101" i="22"/>
  <c r="G104" i="22"/>
  <c r="I104" i="22"/>
  <c r="K104" i="22"/>
  <c r="M104" i="22"/>
  <c r="O104" i="22"/>
  <c r="Q104" i="22"/>
  <c r="V104" i="22"/>
  <c r="G108" i="22"/>
  <c r="I108" i="22"/>
  <c r="K108" i="22"/>
  <c r="M108" i="22"/>
  <c r="O108" i="22"/>
  <c r="Q108" i="22"/>
  <c r="V108" i="22"/>
  <c r="G115" i="22"/>
  <c r="G114" i="22" s="1"/>
  <c r="I115" i="22"/>
  <c r="I114" i="22" s="1"/>
  <c r="K115" i="22"/>
  <c r="K114" i="22" s="1"/>
  <c r="O115" i="22"/>
  <c r="O114" i="22" s="1"/>
  <c r="Q115" i="22"/>
  <c r="Q114" i="22" s="1"/>
  <c r="V115" i="22"/>
  <c r="V114" i="22" s="1"/>
  <c r="G123" i="22"/>
  <c r="I123" i="22"/>
  <c r="K123" i="22"/>
  <c r="K122" i="22" s="1"/>
  <c r="M123" i="22"/>
  <c r="O123" i="22"/>
  <c r="Q123" i="22"/>
  <c r="V123" i="22"/>
  <c r="V122" i="22" s="1"/>
  <c r="G127" i="22"/>
  <c r="G122" i="22" s="1"/>
  <c r="I127" i="22"/>
  <c r="K127" i="22"/>
  <c r="M127" i="22"/>
  <c r="O127" i="22"/>
  <c r="O122" i="22" s="1"/>
  <c r="Q127" i="22"/>
  <c r="V127" i="22"/>
  <c r="G131" i="22"/>
  <c r="M131" i="22" s="1"/>
  <c r="I131" i="22"/>
  <c r="K131" i="22"/>
  <c r="O131" i="22"/>
  <c r="Q131" i="22"/>
  <c r="V131" i="22"/>
  <c r="G135" i="22"/>
  <c r="M135" i="22" s="1"/>
  <c r="I135" i="22"/>
  <c r="I122" i="22" s="1"/>
  <c r="K135" i="22"/>
  <c r="O135" i="22"/>
  <c r="Q135" i="22"/>
  <c r="Q122" i="22" s="1"/>
  <c r="V135" i="22"/>
  <c r="G137" i="22"/>
  <c r="I137" i="22"/>
  <c r="K137" i="22"/>
  <c r="M137" i="22"/>
  <c r="O137" i="22"/>
  <c r="Q137" i="22"/>
  <c r="V137" i="22"/>
  <c r="G141" i="22"/>
  <c r="I141" i="22"/>
  <c r="K141" i="22"/>
  <c r="M141" i="22"/>
  <c r="O141" i="22"/>
  <c r="Q141" i="22"/>
  <c r="V141" i="22"/>
  <c r="G145" i="22"/>
  <c r="M145" i="22" s="1"/>
  <c r="I145" i="22"/>
  <c r="K145" i="22"/>
  <c r="O145" i="22"/>
  <c r="Q145" i="22"/>
  <c r="V145" i="22"/>
  <c r="G149" i="22"/>
  <c r="M149" i="22" s="1"/>
  <c r="I149" i="22"/>
  <c r="K149" i="22"/>
  <c r="O149" i="22"/>
  <c r="Q149" i="22"/>
  <c r="V149" i="22"/>
  <c r="G153" i="22"/>
  <c r="I153" i="22"/>
  <c r="K153" i="22"/>
  <c r="M153" i="22"/>
  <c r="O153" i="22"/>
  <c r="Q153" i="22"/>
  <c r="V153" i="22"/>
  <c r="G154" i="22"/>
  <c r="I154" i="22"/>
  <c r="K154" i="22"/>
  <c r="M154" i="22"/>
  <c r="O154" i="22"/>
  <c r="Q154" i="22"/>
  <c r="V154" i="22"/>
  <c r="G157" i="22"/>
  <c r="M157" i="22" s="1"/>
  <c r="I157" i="22"/>
  <c r="K157" i="22"/>
  <c r="O157" i="22"/>
  <c r="Q157" i="22"/>
  <c r="V157" i="22"/>
  <c r="G158" i="22"/>
  <c r="M158" i="22" s="1"/>
  <c r="I158" i="22"/>
  <c r="K158" i="22"/>
  <c r="O158" i="22"/>
  <c r="Q158" i="22"/>
  <c r="V158" i="22"/>
  <c r="G161" i="22"/>
  <c r="I161" i="22"/>
  <c r="K161" i="22"/>
  <c r="M161" i="22"/>
  <c r="O161" i="22"/>
  <c r="Q161" i="22"/>
  <c r="V161" i="22"/>
  <c r="G162" i="22"/>
  <c r="I162" i="22"/>
  <c r="K162" i="22"/>
  <c r="M162" i="22"/>
  <c r="O162" i="22"/>
  <c r="Q162" i="22"/>
  <c r="V162" i="22"/>
  <c r="G165" i="22"/>
  <c r="M165" i="22" s="1"/>
  <c r="I165" i="22"/>
  <c r="K165" i="22"/>
  <c r="O165" i="22"/>
  <c r="Q165" i="22"/>
  <c r="V165" i="22"/>
  <c r="G168" i="22"/>
  <c r="M168" i="22" s="1"/>
  <c r="I168" i="22"/>
  <c r="K168" i="22"/>
  <c r="O168" i="22"/>
  <c r="Q168" i="22"/>
  <c r="V168" i="22"/>
  <c r="G171" i="22"/>
  <c r="I171" i="22"/>
  <c r="K171" i="22"/>
  <c r="M171" i="22"/>
  <c r="O171" i="22"/>
  <c r="Q171" i="22"/>
  <c r="V171" i="22"/>
  <c r="K174" i="22"/>
  <c r="V174" i="22"/>
  <c r="G175" i="22"/>
  <c r="G174" i="22" s="1"/>
  <c r="I175" i="22"/>
  <c r="I174" i="22" s="1"/>
  <c r="K175" i="22"/>
  <c r="O175" i="22"/>
  <c r="O174" i="22" s="1"/>
  <c r="Q175" i="22"/>
  <c r="Q174" i="22" s="1"/>
  <c r="V175" i="22"/>
  <c r="AE177" i="22"/>
  <c r="AF177" i="22"/>
  <c r="G151" i="21"/>
  <c r="G9" i="21"/>
  <c r="G8" i="21" s="1"/>
  <c r="I9" i="21"/>
  <c r="I8" i="21" s="1"/>
  <c r="K9" i="21"/>
  <c r="K8" i="21" s="1"/>
  <c r="O9" i="21"/>
  <c r="O8" i="21" s="1"/>
  <c r="Q9" i="21"/>
  <c r="Q8" i="21" s="1"/>
  <c r="V9" i="21"/>
  <c r="V8" i="21" s="1"/>
  <c r="G14" i="21"/>
  <c r="I14" i="21"/>
  <c r="K14" i="21"/>
  <c r="M14" i="21"/>
  <c r="O14" i="21"/>
  <c r="Q14" i="21"/>
  <c r="V14" i="21"/>
  <c r="G18" i="21"/>
  <c r="I18" i="21"/>
  <c r="K18" i="21"/>
  <c r="M18" i="21"/>
  <c r="O18" i="21"/>
  <c r="Q18" i="21"/>
  <c r="V18" i="21"/>
  <c r="G36" i="21"/>
  <c r="I36" i="21"/>
  <c r="K36" i="21"/>
  <c r="M36" i="21"/>
  <c r="O36" i="21"/>
  <c r="Q36" i="21"/>
  <c r="V36" i="21"/>
  <c r="G39" i="21"/>
  <c r="M39" i="21" s="1"/>
  <c r="I39" i="21"/>
  <c r="K39" i="21"/>
  <c r="O39" i="21"/>
  <c r="Q39" i="21"/>
  <c r="V39" i="21"/>
  <c r="G42" i="21"/>
  <c r="I42" i="21"/>
  <c r="K42" i="21"/>
  <c r="M42" i="21"/>
  <c r="O42" i="21"/>
  <c r="Q42" i="21"/>
  <c r="V42" i="21"/>
  <c r="G45" i="21"/>
  <c r="I45" i="21"/>
  <c r="K45" i="21"/>
  <c r="M45" i="21"/>
  <c r="O45" i="21"/>
  <c r="Q45" i="21"/>
  <c r="V45" i="21"/>
  <c r="G50" i="21"/>
  <c r="I50" i="21"/>
  <c r="K50" i="21"/>
  <c r="M50" i="21"/>
  <c r="O50" i="21"/>
  <c r="Q50" i="21"/>
  <c r="V50" i="21"/>
  <c r="G51" i="21"/>
  <c r="M51" i="21" s="1"/>
  <c r="I51" i="21"/>
  <c r="K51" i="21"/>
  <c r="O51" i="21"/>
  <c r="Q51" i="21"/>
  <c r="V51" i="21"/>
  <c r="G54" i="21"/>
  <c r="I54" i="21"/>
  <c r="K54" i="21"/>
  <c r="M54" i="21"/>
  <c r="O54" i="21"/>
  <c r="Q54" i="21"/>
  <c r="V54" i="21"/>
  <c r="G55" i="21"/>
  <c r="I55" i="21"/>
  <c r="K55" i="21"/>
  <c r="M55" i="21"/>
  <c r="O55" i="21"/>
  <c r="Q55" i="21"/>
  <c r="V55" i="21"/>
  <c r="G61" i="21"/>
  <c r="I61" i="21"/>
  <c r="K61" i="21"/>
  <c r="M61" i="21"/>
  <c r="O61" i="21"/>
  <c r="Q61" i="21"/>
  <c r="V61" i="21"/>
  <c r="G76" i="21"/>
  <c r="M76" i="21" s="1"/>
  <c r="I76" i="21"/>
  <c r="K76" i="21"/>
  <c r="O76" i="21"/>
  <c r="Q76" i="21"/>
  <c r="V76" i="21"/>
  <c r="G92" i="21"/>
  <c r="I92" i="21"/>
  <c r="K92" i="21"/>
  <c r="M92" i="21"/>
  <c r="O92" i="21"/>
  <c r="Q92" i="21"/>
  <c r="V92" i="21"/>
  <c r="G102" i="21"/>
  <c r="I102" i="21"/>
  <c r="K102" i="21"/>
  <c r="M102" i="21"/>
  <c r="O102" i="21"/>
  <c r="Q102" i="21"/>
  <c r="V102" i="21"/>
  <c r="G106" i="21"/>
  <c r="I106" i="21"/>
  <c r="K106" i="21"/>
  <c r="M106" i="21"/>
  <c r="O106" i="21"/>
  <c r="Q106" i="21"/>
  <c r="V106" i="21"/>
  <c r="G109" i="21"/>
  <c r="M109" i="21" s="1"/>
  <c r="I109" i="21"/>
  <c r="K109" i="21"/>
  <c r="O109" i="21"/>
  <c r="Q109" i="21"/>
  <c r="V109" i="21"/>
  <c r="G113" i="21"/>
  <c r="I113" i="21"/>
  <c r="K113" i="21"/>
  <c r="M113" i="21"/>
  <c r="O113" i="21"/>
  <c r="Q113" i="21"/>
  <c r="V113" i="21"/>
  <c r="K119" i="21"/>
  <c r="V119" i="21"/>
  <c r="G120" i="21"/>
  <c r="G119" i="21" s="1"/>
  <c r="I120" i="21"/>
  <c r="I119" i="21" s="1"/>
  <c r="K120" i="21"/>
  <c r="M120" i="21"/>
  <c r="M119" i="21" s="1"/>
  <c r="O120" i="21"/>
  <c r="O119" i="21" s="1"/>
  <c r="Q120" i="21"/>
  <c r="Q119" i="21" s="1"/>
  <c r="V120" i="21"/>
  <c r="G128" i="21"/>
  <c r="G129" i="21"/>
  <c r="I129" i="21"/>
  <c r="I128" i="21" s="1"/>
  <c r="K129" i="21"/>
  <c r="K128" i="21" s="1"/>
  <c r="M129" i="21"/>
  <c r="O129" i="21"/>
  <c r="Q129" i="21"/>
  <c r="Q128" i="21" s="1"/>
  <c r="V129" i="21"/>
  <c r="V128" i="21" s="1"/>
  <c r="G133" i="21"/>
  <c r="I133" i="21"/>
  <c r="K133" i="21"/>
  <c r="M133" i="21"/>
  <c r="O133" i="21"/>
  <c r="Q133" i="21"/>
  <c r="V133" i="21"/>
  <c r="G134" i="21"/>
  <c r="I134" i="21"/>
  <c r="K134" i="21"/>
  <c r="M134" i="21"/>
  <c r="O134" i="21"/>
  <c r="Q134" i="21"/>
  <c r="V134" i="21"/>
  <c r="G138" i="21"/>
  <c r="M138" i="21" s="1"/>
  <c r="I138" i="21"/>
  <c r="K138" i="21"/>
  <c r="O138" i="21"/>
  <c r="O128" i="21" s="1"/>
  <c r="Q138" i="21"/>
  <c r="V138" i="21"/>
  <c r="I141" i="21"/>
  <c r="Q141" i="21"/>
  <c r="G142" i="21"/>
  <c r="G141" i="21" s="1"/>
  <c r="I142" i="21"/>
  <c r="K142" i="21"/>
  <c r="K141" i="21" s="1"/>
  <c r="M142" i="21"/>
  <c r="M141" i="21" s="1"/>
  <c r="O142" i="21"/>
  <c r="O141" i="21" s="1"/>
  <c r="Q142" i="21"/>
  <c r="V142" i="21"/>
  <c r="V141" i="21" s="1"/>
  <c r="G144" i="21"/>
  <c r="G143" i="21" s="1"/>
  <c r="I144" i="21"/>
  <c r="I143" i="21" s="1"/>
  <c r="K144" i="21"/>
  <c r="K143" i="21" s="1"/>
  <c r="O144" i="21"/>
  <c r="O143" i="21" s="1"/>
  <c r="Q144" i="21"/>
  <c r="Q143" i="21" s="1"/>
  <c r="V144" i="21"/>
  <c r="V143" i="21" s="1"/>
  <c r="AE151" i="21"/>
  <c r="AF151" i="21"/>
  <c r="G227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Q19" i="20"/>
  <c r="V19" i="20"/>
  <c r="G24" i="20"/>
  <c r="G8" i="20" s="1"/>
  <c r="I24" i="20"/>
  <c r="K24" i="20"/>
  <c r="O24" i="20"/>
  <c r="O8" i="20" s="1"/>
  <c r="Q24" i="20"/>
  <c r="V24" i="20"/>
  <c r="G28" i="20"/>
  <c r="M28" i="20" s="1"/>
  <c r="I28" i="20"/>
  <c r="K28" i="20"/>
  <c r="O28" i="20"/>
  <c r="Q28" i="20"/>
  <c r="V28" i="20"/>
  <c r="G37" i="20"/>
  <c r="M37" i="20" s="1"/>
  <c r="I37" i="20"/>
  <c r="K37" i="20"/>
  <c r="O37" i="20"/>
  <c r="Q37" i="20"/>
  <c r="V37" i="20"/>
  <c r="G55" i="20"/>
  <c r="I55" i="20"/>
  <c r="K55" i="20"/>
  <c r="M55" i="20"/>
  <c r="O55" i="20"/>
  <c r="Q55" i="20"/>
  <c r="V55" i="20"/>
  <c r="G59" i="20"/>
  <c r="M59" i="20" s="1"/>
  <c r="I59" i="20"/>
  <c r="K59" i="20"/>
  <c r="O59" i="20"/>
  <c r="Q59" i="20"/>
  <c r="V59" i="20"/>
  <c r="G62" i="20"/>
  <c r="M62" i="20" s="1"/>
  <c r="I62" i="20"/>
  <c r="K62" i="20"/>
  <c r="O62" i="20"/>
  <c r="Q62" i="20"/>
  <c r="V62" i="20"/>
  <c r="G65" i="20"/>
  <c r="M65" i="20" s="1"/>
  <c r="I65" i="20"/>
  <c r="K65" i="20"/>
  <c r="O65" i="20"/>
  <c r="Q65" i="20"/>
  <c r="V65" i="20"/>
  <c r="G69" i="20"/>
  <c r="I69" i="20"/>
  <c r="K69" i="20"/>
  <c r="M69" i="20"/>
  <c r="O69" i="20"/>
  <c r="Q69" i="20"/>
  <c r="V69" i="20"/>
  <c r="G72" i="20"/>
  <c r="M72" i="20" s="1"/>
  <c r="I72" i="20"/>
  <c r="K72" i="20"/>
  <c r="O72" i="20"/>
  <c r="Q72" i="20"/>
  <c r="V72" i="20"/>
  <c r="G77" i="20"/>
  <c r="I77" i="20"/>
  <c r="K77" i="20"/>
  <c r="M77" i="20"/>
  <c r="O77" i="20"/>
  <c r="Q77" i="20"/>
  <c r="V77" i="20"/>
  <c r="G78" i="20"/>
  <c r="M78" i="20" s="1"/>
  <c r="I78" i="20"/>
  <c r="K78" i="20"/>
  <c r="O78" i="20"/>
  <c r="Q78" i="20"/>
  <c r="V78" i="20"/>
  <c r="G79" i="20"/>
  <c r="I79" i="20"/>
  <c r="K79" i="20"/>
  <c r="M79" i="20"/>
  <c r="O79" i="20"/>
  <c r="Q79" i="20"/>
  <c r="V79" i="20"/>
  <c r="G82" i="20"/>
  <c r="M82" i="20" s="1"/>
  <c r="I82" i="20"/>
  <c r="K82" i="20"/>
  <c r="O82" i="20"/>
  <c r="Q82" i="20"/>
  <c r="V82" i="20"/>
  <c r="G83" i="20"/>
  <c r="I83" i="20"/>
  <c r="K83" i="20"/>
  <c r="M83" i="20"/>
  <c r="O83" i="20"/>
  <c r="Q83" i="20"/>
  <c r="V83" i="20"/>
  <c r="G90" i="20"/>
  <c r="M90" i="20" s="1"/>
  <c r="I90" i="20"/>
  <c r="K90" i="20"/>
  <c r="O90" i="20"/>
  <c r="Q90" i="20"/>
  <c r="V90" i="20"/>
  <c r="G106" i="20"/>
  <c r="I106" i="20"/>
  <c r="K106" i="20"/>
  <c r="M106" i="20"/>
  <c r="O106" i="20"/>
  <c r="Q106" i="20"/>
  <c r="V106" i="20"/>
  <c r="G124" i="20"/>
  <c r="M124" i="20" s="1"/>
  <c r="I124" i="20"/>
  <c r="K124" i="20"/>
  <c r="O124" i="20"/>
  <c r="Q124" i="20"/>
  <c r="V124" i="20"/>
  <c r="G136" i="20"/>
  <c r="I136" i="20"/>
  <c r="K136" i="20"/>
  <c r="M136" i="20"/>
  <c r="O136" i="20"/>
  <c r="Q136" i="20"/>
  <c r="V136" i="20"/>
  <c r="G140" i="20"/>
  <c r="M140" i="20" s="1"/>
  <c r="I140" i="20"/>
  <c r="K140" i="20"/>
  <c r="O140" i="20"/>
  <c r="Q140" i="20"/>
  <c r="V140" i="20"/>
  <c r="G147" i="20"/>
  <c r="G146" i="20" s="1"/>
  <c r="I147" i="20"/>
  <c r="I146" i="20" s="1"/>
  <c r="K147" i="20"/>
  <c r="K146" i="20" s="1"/>
  <c r="O147" i="20"/>
  <c r="O146" i="20" s="1"/>
  <c r="Q147" i="20"/>
  <c r="Q146" i="20" s="1"/>
  <c r="V147" i="20"/>
  <c r="V146" i="20" s="1"/>
  <c r="I156" i="20"/>
  <c r="Q156" i="20"/>
  <c r="G157" i="20"/>
  <c r="I157" i="20"/>
  <c r="K157" i="20"/>
  <c r="K156" i="20" s="1"/>
  <c r="M157" i="20"/>
  <c r="O157" i="20"/>
  <c r="Q157" i="20"/>
  <c r="V157" i="20"/>
  <c r="V156" i="20" s="1"/>
  <c r="G162" i="20"/>
  <c r="I162" i="20"/>
  <c r="K162" i="20"/>
  <c r="M162" i="20"/>
  <c r="O162" i="20"/>
  <c r="Q162" i="20"/>
  <c r="V162" i="20"/>
  <c r="G163" i="20"/>
  <c r="G156" i="20" s="1"/>
  <c r="I163" i="20"/>
  <c r="K163" i="20"/>
  <c r="O163" i="20"/>
  <c r="O156" i="20" s="1"/>
  <c r="Q163" i="20"/>
  <c r="V163" i="20"/>
  <c r="G167" i="20"/>
  <c r="I167" i="20"/>
  <c r="I166" i="20" s="1"/>
  <c r="K167" i="20"/>
  <c r="K166" i="20" s="1"/>
  <c r="M167" i="20"/>
  <c r="O167" i="20"/>
  <c r="Q167" i="20"/>
  <c r="Q166" i="20" s="1"/>
  <c r="V167" i="20"/>
  <c r="V166" i="20" s="1"/>
  <c r="G171" i="20"/>
  <c r="I171" i="20"/>
  <c r="K171" i="20"/>
  <c r="M171" i="20"/>
  <c r="O171" i="20"/>
  <c r="Q171" i="20"/>
  <c r="V171" i="20"/>
  <c r="G175" i="20"/>
  <c r="G166" i="20" s="1"/>
  <c r="I175" i="20"/>
  <c r="K175" i="20"/>
  <c r="M175" i="20"/>
  <c r="O175" i="20"/>
  <c r="O166" i="20" s="1"/>
  <c r="Q175" i="20"/>
  <c r="V175" i="20"/>
  <c r="G179" i="20"/>
  <c r="M179" i="20" s="1"/>
  <c r="I179" i="20"/>
  <c r="K179" i="20"/>
  <c r="O179" i="20"/>
  <c r="Q179" i="20"/>
  <c r="V179" i="20"/>
  <c r="G183" i="20"/>
  <c r="I183" i="20"/>
  <c r="K183" i="20"/>
  <c r="M183" i="20"/>
  <c r="O183" i="20"/>
  <c r="Q183" i="20"/>
  <c r="V183" i="20"/>
  <c r="G187" i="20"/>
  <c r="I187" i="20"/>
  <c r="K187" i="20"/>
  <c r="M187" i="20"/>
  <c r="O187" i="20"/>
  <c r="Q187" i="20"/>
  <c r="V187" i="20"/>
  <c r="G189" i="20"/>
  <c r="I189" i="20"/>
  <c r="K189" i="20"/>
  <c r="M189" i="20"/>
  <c r="O189" i="20"/>
  <c r="Q189" i="20"/>
  <c r="V189" i="20"/>
  <c r="G190" i="20"/>
  <c r="M190" i="20" s="1"/>
  <c r="I190" i="20"/>
  <c r="K190" i="20"/>
  <c r="O190" i="20"/>
  <c r="Q190" i="20"/>
  <c r="V190" i="20"/>
  <c r="G193" i="20"/>
  <c r="I193" i="20"/>
  <c r="K193" i="20"/>
  <c r="M193" i="20"/>
  <c r="O193" i="20"/>
  <c r="Q193" i="20"/>
  <c r="V193" i="20"/>
  <c r="G197" i="20"/>
  <c r="I197" i="20"/>
  <c r="K197" i="20"/>
  <c r="M197" i="20"/>
  <c r="O197" i="20"/>
  <c r="Q197" i="20"/>
  <c r="V197" i="20"/>
  <c r="G200" i="20"/>
  <c r="I200" i="20"/>
  <c r="K200" i="20"/>
  <c r="M200" i="20"/>
  <c r="O200" i="20"/>
  <c r="Q200" i="20"/>
  <c r="V200" i="20"/>
  <c r="G203" i="20"/>
  <c r="M203" i="20" s="1"/>
  <c r="I203" i="20"/>
  <c r="K203" i="20"/>
  <c r="O203" i="20"/>
  <c r="Q203" i="20"/>
  <c r="V203" i="20"/>
  <c r="G206" i="20"/>
  <c r="I206" i="20"/>
  <c r="K206" i="20"/>
  <c r="M206" i="20"/>
  <c r="O206" i="20"/>
  <c r="Q206" i="20"/>
  <c r="V206" i="20"/>
  <c r="G209" i="20"/>
  <c r="I209" i="20"/>
  <c r="K209" i="20"/>
  <c r="M209" i="20"/>
  <c r="O209" i="20"/>
  <c r="Q209" i="20"/>
  <c r="V209" i="20"/>
  <c r="G215" i="20"/>
  <c r="G214" i="20" s="1"/>
  <c r="I215" i="20"/>
  <c r="I214" i="20" s="1"/>
  <c r="K215" i="20"/>
  <c r="K214" i="20" s="1"/>
  <c r="O215" i="20"/>
  <c r="O214" i="20" s="1"/>
  <c r="Q215" i="20"/>
  <c r="Q214" i="20" s="1"/>
  <c r="V215" i="20"/>
  <c r="V214" i="20" s="1"/>
  <c r="G216" i="20"/>
  <c r="I216" i="20"/>
  <c r="O216" i="20"/>
  <c r="Q216" i="20"/>
  <c r="G217" i="20"/>
  <c r="I217" i="20"/>
  <c r="K217" i="20"/>
  <c r="K216" i="20" s="1"/>
  <c r="M217" i="20"/>
  <c r="M216" i="20" s="1"/>
  <c r="O217" i="20"/>
  <c r="Q217" i="20"/>
  <c r="V217" i="20"/>
  <c r="V216" i="20" s="1"/>
  <c r="G218" i="20"/>
  <c r="O218" i="20"/>
  <c r="G219" i="20"/>
  <c r="M219" i="20" s="1"/>
  <c r="M218" i="20" s="1"/>
  <c r="I219" i="20"/>
  <c r="I218" i="20" s="1"/>
  <c r="K219" i="20"/>
  <c r="O219" i="20"/>
  <c r="Q219" i="20"/>
  <c r="Q218" i="20" s="1"/>
  <c r="V219" i="20"/>
  <c r="G220" i="20"/>
  <c r="M220" i="20" s="1"/>
  <c r="I220" i="20"/>
  <c r="K220" i="20"/>
  <c r="K218" i="20" s="1"/>
  <c r="O220" i="20"/>
  <c r="Q220" i="20"/>
  <c r="V220" i="20"/>
  <c r="V218" i="20" s="1"/>
  <c r="AE227" i="20"/>
  <c r="AF227" i="20"/>
  <c r="G209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4" i="19"/>
  <c r="I14" i="19"/>
  <c r="K14" i="19"/>
  <c r="M14" i="19"/>
  <c r="O14" i="19"/>
  <c r="Q14" i="19"/>
  <c r="V14" i="19"/>
  <c r="G18" i="19"/>
  <c r="I18" i="19"/>
  <c r="K18" i="19"/>
  <c r="M18" i="19"/>
  <c r="O18" i="19"/>
  <c r="Q18" i="19"/>
  <c r="V18" i="19"/>
  <c r="G22" i="19"/>
  <c r="G8" i="19" s="1"/>
  <c r="I22" i="19"/>
  <c r="K22" i="19"/>
  <c r="O22" i="19"/>
  <c r="O8" i="19" s="1"/>
  <c r="Q22" i="19"/>
  <c r="V22" i="19"/>
  <c r="G27" i="19"/>
  <c r="I27" i="19"/>
  <c r="K27" i="19"/>
  <c r="M27" i="19"/>
  <c r="O27" i="19"/>
  <c r="Q27" i="19"/>
  <c r="V27" i="19"/>
  <c r="G45" i="19"/>
  <c r="I45" i="19"/>
  <c r="K45" i="19"/>
  <c r="M45" i="19"/>
  <c r="O45" i="19"/>
  <c r="Q45" i="19"/>
  <c r="V45" i="19"/>
  <c r="G48" i="19"/>
  <c r="I48" i="19"/>
  <c r="K48" i="19"/>
  <c r="M48" i="19"/>
  <c r="O48" i="19"/>
  <c r="Q48" i="19"/>
  <c r="V48" i="19"/>
  <c r="G51" i="19"/>
  <c r="M51" i="19" s="1"/>
  <c r="I51" i="19"/>
  <c r="K51" i="19"/>
  <c r="O51" i="19"/>
  <c r="Q51" i="19"/>
  <c r="V51" i="19"/>
  <c r="G54" i="19"/>
  <c r="I54" i="19"/>
  <c r="K54" i="19"/>
  <c r="M54" i="19"/>
  <c r="O54" i="19"/>
  <c r="Q54" i="19"/>
  <c r="V54" i="19"/>
  <c r="G59" i="19"/>
  <c r="I59" i="19"/>
  <c r="K59" i="19"/>
  <c r="M59" i="19"/>
  <c r="O59" i="19"/>
  <c r="Q59" i="19"/>
  <c r="V59" i="19"/>
  <c r="G60" i="19"/>
  <c r="I60" i="19"/>
  <c r="K60" i="19"/>
  <c r="M60" i="19"/>
  <c r="O60" i="19"/>
  <c r="Q60" i="19"/>
  <c r="V60" i="19"/>
  <c r="G63" i="19"/>
  <c r="M63" i="19" s="1"/>
  <c r="I63" i="19"/>
  <c r="K63" i="19"/>
  <c r="O63" i="19"/>
  <c r="Q63" i="19"/>
  <c r="V63" i="19"/>
  <c r="G64" i="19"/>
  <c r="I64" i="19"/>
  <c r="K64" i="19"/>
  <c r="M64" i="19"/>
  <c r="O64" i="19"/>
  <c r="Q64" i="19"/>
  <c r="V64" i="19"/>
  <c r="G70" i="19"/>
  <c r="I70" i="19"/>
  <c r="K70" i="19"/>
  <c r="M70" i="19"/>
  <c r="O70" i="19"/>
  <c r="Q70" i="19"/>
  <c r="V70" i="19"/>
  <c r="G85" i="19"/>
  <c r="I85" i="19"/>
  <c r="K85" i="19"/>
  <c r="M85" i="19"/>
  <c r="O85" i="19"/>
  <c r="Q85" i="19"/>
  <c r="V85" i="19"/>
  <c r="G101" i="19"/>
  <c r="M101" i="19" s="1"/>
  <c r="I101" i="19"/>
  <c r="K101" i="19"/>
  <c r="O101" i="19"/>
  <c r="Q101" i="19"/>
  <c r="V101" i="19"/>
  <c r="G111" i="19"/>
  <c r="I111" i="19"/>
  <c r="K111" i="19"/>
  <c r="M111" i="19"/>
  <c r="O111" i="19"/>
  <c r="Q111" i="19"/>
  <c r="V111" i="19"/>
  <c r="G115" i="19"/>
  <c r="M115" i="19" s="1"/>
  <c r="I115" i="19"/>
  <c r="K115" i="19"/>
  <c r="O115" i="19"/>
  <c r="Q115" i="19"/>
  <c r="V115" i="19"/>
  <c r="G122" i="19"/>
  <c r="G121" i="19" s="1"/>
  <c r="I122" i="19"/>
  <c r="I121" i="19" s="1"/>
  <c r="K122" i="19"/>
  <c r="K121" i="19" s="1"/>
  <c r="O122" i="19"/>
  <c r="O121" i="19" s="1"/>
  <c r="Q122" i="19"/>
  <c r="Q121" i="19" s="1"/>
  <c r="V122" i="19"/>
  <c r="V121" i="19" s="1"/>
  <c r="G130" i="19"/>
  <c r="I130" i="19"/>
  <c r="O130" i="19"/>
  <c r="Q130" i="19"/>
  <c r="G131" i="19"/>
  <c r="I131" i="19"/>
  <c r="K131" i="19"/>
  <c r="K130" i="19" s="1"/>
  <c r="M131" i="19"/>
  <c r="M130" i="19" s="1"/>
  <c r="O131" i="19"/>
  <c r="Q131" i="19"/>
  <c r="V131" i="19"/>
  <c r="V130" i="19" s="1"/>
  <c r="K132" i="19"/>
  <c r="V132" i="19"/>
  <c r="G133" i="19"/>
  <c r="G132" i="19" s="1"/>
  <c r="I133" i="19"/>
  <c r="I132" i="19" s="1"/>
  <c r="K133" i="19"/>
  <c r="O133" i="19"/>
  <c r="O132" i="19" s="1"/>
  <c r="Q133" i="19"/>
  <c r="Q132" i="19" s="1"/>
  <c r="V133" i="19"/>
  <c r="G137" i="19"/>
  <c r="I137" i="19"/>
  <c r="O137" i="19"/>
  <c r="Q137" i="19"/>
  <c r="G138" i="19"/>
  <c r="I138" i="19"/>
  <c r="K138" i="19"/>
  <c r="K137" i="19" s="1"/>
  <c r="M138" i="19"/>
  <c r="M137" i="19" s="1"/>
  <c r="O138" i="19"/>
  <c r="Q138" i="19"/>
  <c r="V138" i="19"/>
  <c r="V137" i="19" s="1"/>
  <c r="G140" i="19"/>
  <c r="G139" i="19" s="1"/>
  <c r="I140" i="19"/>
  <c r="I139" i="19" s="1"/>
  <c r="K140" i="19"/>
  <c r="O140" i="19"/>
  <c r="O139" i="19" s="1"/>
  <c r="Q140" i="19"/>
  <c r="Q139" i="19" s="1"/>
  <c r="V140" i="19"/>
  <c r="G144" i="19"/>
  <c r="M144" i="19" s="1"/>
  <c r="I144" i="19"/>
  <c r="K144" i="19"/>
  <c r="K139" i="19" s="1"/>
  <c r="O144" i="19"/>
  <c r="Q144" i="19"/>
  <c r="V144" i="19"/>
  <c r="V139" i="19" s="1"/>
  <c r="G148" i="19"/>
  <c r="I148" i="19"/>
  <c r="K148" i="19"/>
  <c r="M148" i="19"/>
  <c r="O148" i="19"/>
  <c r="Q148" i="19"/>
  <c r="V148" i="19"/>
  <c r="G152" i="19"/>
  <c r="I152" i="19"/>
  <c r="K152" i="19"/>
  <c r="M152" i="19"/>
  <c r="O152" i="19"/>
  <c r="Q152" i="19"/>
  <c r="V152" i="19"/>
  <c r="G154" i="19"/>
  <c r="M154" i="19" s="1"/>
  <c r="I154" i="19"/>
  <c r="K154" i="19"/>
  <c r="O154" i="19"/>
  <c r="Q154" i="19"/>
  <c r="V154" i="19"/>
  <c r="G160" i="19"/>
  <c r="M160" i="19" s="1"/>
  <c r="I160" i="19"/>
  <c r="K160" i="19"/>
  <c r="O160" i="19"/>
  <c r="Q160" i="19"/>
  <c r="V160" i="19"/>
  <c r="G165" i="19"/>
  <c r="I165" i="19"/>
  <c r="K165" i="19"/>
  <c r="M165" i="19"/>
  <c r="O165" i="19"/>
  <c r="Q165" i="19"/>
  <c r="V165" i="19"/>
  <c r="G169" i="19"/>
  <c r="I169" i="19"/>
  <c r="K169" i="19"/>
  <c r="M169" i="19"/>
  <c r="O169" i="19"/>
  <c r="Q169" i="19"/>
  <c r="V169" i="19"/>
  <c r="G173" i="19"/>
  <c r="M173" i="19" s="1"/>
  <c r="I173" i="19"/>
  <c r="K173" i="19"/>
  <c r="O173" i="19"/>
  <c r="Q173" i="19"/>
  <c r="V173" i="19"/>
  <c r="G177" i="19"/>
  <c r="M177" i="19" s="1"/>
  <c r="I177" i="19"/>
  <c r="K177" i="19"/>
  <c r="O177" i="19"/>
  <c r="Q177" i="19"/>
  <c r="V177" i="19"/>
  <c r="G180" i="19"/>
  <c r="I180" i="19"/>
  <c r="K180" i="19"/>
  <c r="M180" i="19"/>
  <c r="O180" i="19"/>
  <c r="Q180" i="19"/>
  <c r="V180" i="19"/>
  <c r="G183" i="19"/>
  <c r="I183" i="19"/>
  <c r="K183" i="19"/>
  <c r="M183" i="19"/>
  <c r="O183" i="19"/>
  <c r="Q183" i="19"/>
  <c r="V183" i="19"/>
  <c r="G184" i="19"/>
  <c r="M184" i="19" s="1"/>
  <c r="I184" i="19"/>
  <c r="K184" i="19"/>
  <c r="O184" i="19"/>
  <c r="Q184" i="19"/>
  <c r="V184" i="19"/>
  <c r="G187" i="19"/>
  <c r="M187" i="19" s="1"/>
  <c r="I187" i="19"/>
  <c r="K187" i="19"/>
  <c r="O187" i="19"/>
  <c r="Q187" i="19"/>
  <c r="V187" i="19"/>
  <c r="G190" i="19"/>
  <c r="I190" i="19"/>
  <c r="K190" i="19"/>
  <c r="M190" i="19"/>
  <c r="O190" i="19"/>
  <c r="Q190" i="19"/>
  <c r="V190" i="19"/>
  <c r="G193" i="19"/>
  <c r="I193" i="19"/>
  <c r="K193" i="19"/>
  <c r="M193" i="19"/>
  <c r="O193" i="19"/>
  <c r="Q193" i="19"/>
  <c r="V193" i="19"/>
  <c r="G196" i="19"/>
  <c r="M196" i="19" s="1"/>
  <c r="I196" i="19"/>
  <c r="K196" i="19"/>
  <c r="O196" i="19"/>
  <c r="Q196" i="19"/>
  <c r="V196" i="19"/>
  <c r="G197" i="19"/>
  <c r="M197" i="19" s="1"/>
  <c r="I197" i="19"/>
  <c r="K197" i="19"/>
  <c r="O197" i="19"/>
  <c r="Q197" i="19"/>
  <c r="V197" i="19"/>
  <c r="G198" i="19"/>
  <c r="K198" i="19"/>
  <c r="O198" i="19"/>
  <c r="G199" i="19"/>
  <c r="I199" i="19"/>
  <c r="I198" i="19" s="1"/>
  <c r="K199" i="19"/>
  <c r="M199" i="19"/>
  <c r="M198" i="19" s="1"/>
  <c r="O199" i="19"/>
  <c r="Q199" i="19"/>
  <c r="Q198" i="19" s="1"/>
  <c r="V199" i="19"/>
  <c r="V198" i="19" s="1"/>
  <c r="G201" i="19"/>
  <c r="I201" i="19"/>
  <c r="I200" i="19" s="1"/>
  <c r="K201" i="19"/>
  <c r="M201" i="19"/>
  <c r="O201" i="19"/>
  <c r="Q201" i="19"/>
  <c r="Q200" i="19" s="1"/>
  <c r="V201" i="19"/>
  <c r="G202" i="19"/>
  <c r="G200" i="19" s="1"/>
  <c r="I202" i="19"/>
  <c r="K202" i="19"/>
  <c r="K200" i="19" s="1"/>
  <c r="O202" i="19"/>
  <c r="O200" i="19" s="1"/>
  <c r="Q202" i="19"/>
  <c r="V202" i="19"/>
  <c r="V200" i="19" s="1"/>
  <c r="AE209" i="19"/>
  <c r="AF209" i="19"/>
  <c r="G207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8" i="18"/>
  <c r="I18" i="18"/>
  <c r="K18" i="18"/>
  <c r="M18" i="18"/>
  <c r="O18" i="18"/>
  <c r="Q18" i="18"/>
  <c r="V18" i="18"/>
  <c r="G35" i="18"/>
  <c r="I35" i="18"/>
  <c r="K35" i="18"/>
  <c r="M35" i="18"/>
  <c r="O35" i="18"/>
  <c r="Q35" i="18"/>
  <c r="V35" i="18"/>
  <c r="G38" i="18"/>
  <c r="G8" i="18" s="1"/>
  <c r="I38" i="18"/>
  <c r="K38" i="18"/>
  <c r="O38" i="18"/>
  <c r="O8" i="18" s="1"/>
  <c r="Q38" i="18"/>
  <c r="V38" i="18"/>
  <c r="G41" i="18"/>
  <c r="M41" i="18" s="1"/>
  <c r="I41" i="18"/>
  <c r="K41" i="18"/>
  <c r="O41" i="18"/>
  <c r="Q41" i="18"/>
  <c r="V41" i="18"/>
  <c r="G44" i="18"/>
  <c r="I44" i="18"/>
  <c r="K44" i="18"/>
  <c r="M44" i="18"/>
  <c r="O44" i="18"/>
  <c r="Q44" i="18"/>
  <c r="V44" i="18"/>
  <c r="G47" i="18"/>
  <c r="I47" i="18"/>
  <c r="K47" i="18"/>
  <c r="M47" i="18"/>
  <c r="O47" i="18"/>
  <c r="Q47" i="18"/>
  <c r="V47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4" i="18"/>
  <c r="I54" i="18"/>
  <c r="K54" i="18"/>
  <c r="M54" i="18"/>
  <c r="O54" i="18"/>
  <c r="Q54" i="18"/>
  <c r="V54" i="18"/>
  <c r="G57" i="18"/>
  <c r="I57" i="18"/>
  <c r="K57" i="18"/>
  <c r="M57" i="18"/>
  <c r="O57" i="18"/>
  <c r="Q57" i="18"/>
  <c r="V57" i="18"/>
  <c r="G61" i="18"/>
  <c r="M61" i="18" s="1"/>
  <c r="I61" i="18"/>
  <c r="K61" i="18"/>
  <c r="O61" i="18"/>
  <c r="Q61" i="18"/>
  <c r="V61" i="18"/>
  <c r="G67" i="18"/>
  <c r="M67" i="18" s="1"/>
  <c r="I67" i="18"/>
  <c r="K67" i="18"/>
  <c r="O67" i="18"/>
  <c r="Q67" i="18"/>
  <c r="V67" i="18"/>
  <c r="G70" i="18"/>
  <c r="I70" i="18"/>
  <c r="K70" i="18"/>
  <c r="M70" i="18"/>
  <c r="O70" i="18"/>
  <c r="Q70" i="18"/>
  <c r="V70" i="18"/>
  <c r="G76" i="18"/>
  <c r="I76" i="18"/>
  <c r="K76" i="18"/>
  <c r="M76" i="18"/>
  <c r="O76" i="18"/>
  <c r="Q76" i="18"/>
  <c r="V76" i="18"/>
  <c r="G86" i="18"/>
  <c r="M86" i="18" s="1"/>
  <c r="I86" i="18"/>
  <c r="K86" i="18"/>
  <c r="O86" i="18"/>
  <c r="Q86" i="18"/>
  <c r="V86" i="18"/>
  <c r="G91" i="18"/>
  <c r="M91" i="18" s="1"/>
  <c r="I91" i="18"/>
  <c r="K91" i="18"/>
  <c r="O91" i="18"/>
  <c r="Q91" i="18"/>
  <c r="V91" i="18"/>
  <c r="G98" i="18"/>
  <c r="I98" i="18"/>
  <c r="K98" i="18"/>
  <c r="M98" i="18"/>
  <c r="O98" i="18"/>
  <c r="Q98" i="18"/>
  <c r="V98" i="18"/>
  <c r="G102" i="18"/>
  <c r="I102" i="18"/>
  <c r="K102" i="18"/>
  <c r="M102" i="18"/>
  <c r="O102" i="18"/>
  <c r="Q102" i="18"/>
  <c r="V102" i="18"/>
  <c r="G108" i="18"/>
  <c r="M108" i="18" s="1"/>
  <c r="I108" i="18"/>
  <c r="I107" i="18" s="1"/>
  <c r="K108" i="18"/>
  <c r="K107" i="18" s="1"/>
  <c r="O108" i="18"/>
  <c r="Q108" i="18"/>
  <c r="Q107" i="18" s="1"/>
  <c r="V108" i="18"/>
  <c r="V107" i="18" s="1"/>
  <c r="G113" i="18"/>
  <c r="I113" i="18"/>
  <c r="K113" i="18"/>
  <c r="M113" i="18"/>
  <c r="O113" i="18"/>
  <c r="Q113" i="18"/>
  <c r="V113" i="18"/>
  <c r="G118" i="18"/>
  <c r="I118" i="18"/>
  <c r="K118" i="18"/>
  <c r="M118" i="18"/>
  <c r="O118" i="18"/>
  <c r="Q118" i="18"/>
  <c r="V118" i="18"/>
  <c r="G123" i="18"/>
  <c r="G107" i="18" s="1"/>
  <c r="I123" i="18"/>
  <c r="K123" i="18"/>
  <c r="O123" i="18"/>
  <c r="O107" i="18" s="1"/>
  <c r="Q123" i="18"/>
  <c r="V123" i="18"/>
  <c r="G126" i="18"/>
  <c r="I126" i="18"/>
  <c r="K126" i="18"/>
  <c r="M126" i="18"/>
  <c r="O126" i="18"/>
  <c r="Q126" i="18"/>
  <c r="V126" i="18"/>
  <c r="G131" i="18"/>
  <c r="I131" i="18"/>
  <c r="K131" i="18"/>
  <c r="M131" i="18"/>
  <c r="O131" i="18"/>
  <c r="Q131" i="18"/>
  <c r="V131" i="18"/>
  <c r="G135" i="18"/>
  <c r="I135" i="18"/>
  <c r="K135" i="18"/>
  <c r="M135" i="18"/>
  <c r="O135" i="18"/>
  <c r="Q135" i="18"/>
  <c r="V135" i="18"/>
  <c r="G140" i="18"/>
  <c r="M140" i="18" s="1"/>
  <c r="I140" i="18"/>
  <c r="K140" i="18"/>
  <c r="O140" i="18"/>
  <c r="Q140" i="18"/>
  <c r="V140" i="18"/>
  <c r="G146" i="18"/>
  <c r="I146" i="18"/>
  <c r="K146" i="18"/>
  <c r="M146" i="18"/>
  <c r="O146" i="18"/>
  <c r="Q146" i="18"/>
  <c r="V146" i="18"/>
  <c r="G151" i="18"/>
  <c r="I151" i="18"/>
  <c r="K151" i="18"/>
  <c r="M151" i="18"/>
  <c r="O151" i="18"/>
  <c r="Q151" i="18"/>
  <c r="V151" i="18"/>
  <c r="G152" i="18"/>
  <c r="I152" i="18"/>
  <c r="K152" i="18"/>
  <c r="M152" i="18"/>
  <c r="O152" i="18"/>
  <c r="Q152" i="18"/>
  <c r="V152" i="18"/>
  <c r="G153" i="18"/>
  <c r="M153" i="18" s="1"/>
  <c r="I153" i="18"/>
  <c r="K153" i="18"/>
  <c r="O153" i="18"/>
  <c r="Q153" i="18"/>
  <c r="V153" i="18"/>
  <c r="G156" i="18"/>
  <c r="I156" i="18"/>
  <c r="K156" i="18"/>
  <c r="M156" i="18"/>
  <c r="O156" i="18"/>
  <c r="Q156" i="18"/>
  <c r="V156" i="18"/>
  <c r="G159" i="18"/>
  <c r="I159" i="18"/>
  <c r="K159" i="18"/>
  <c r="M159" i="18"/>
  <c r="O159" i="18"/>
  <c r="Q159" i="18"/>
  <c r="V159" i="18"/>
  <c r="G162" i="18"/>
  <c r="I162" i="18"/>
  <c r="K162" i="18"/>
  <c r="M162" i="18"/>
  <c r="O162" i="18"/>
  <c r="Q162" i="18"/>
  <c r="V162" i="18"/>
  <c r="G163" i="18"/>
  <c r="M163" i="18" s="1"/>
  <c r="I163" i="18"/>
  <c r="K163" i="18"/>
  <c r="O163" i="18"/>
  <c r="Q163" i="18"/>
  <c r="V163" i="18"/>
  <c r="G166" i="18"/>
  <c r="I166" i="18"/>
  <c r="O166" i="18"/>
  <c r="Q166" i="18"/>
  <c r="G167" i="18"/>
  <c r="I167" i="18"/>
  <c r="K167" i="18"/>
  <c r="K166" i="18" s="1"/>
  <c r="M167" i="18"/>
  <c r="M166" i="18" s="1"/>
  <c r="O167" i="18"/>
  <c r="Q167" i="18"/>
  <c r="V167" i="18"/>
  <c r="V166" i="18" s="1"/>
  <c r="G176" i="18"/>
  <c r="G175" i="18" s="1"/>
  <c r="I176" i="18"/>
  <c r="I175" i="18" s="1"/>
  <c r="K176" i="18"/>
  <c r="O176" i="18"/>
  <c r="O175" i="18" s="1"/>
  <c r="Q176" i="18"/>
  <c r="Q175" i="18" s="1"/>
  <c r="V176" i="18"/>
  <c r="G181" i="18"/>
  <c r="M181" i="18" s="1"/>
  <c r="I181" i="18"/>
  <c r="K181" i="18"/>
  <c r="O181" i="18"/>
  <c r="Q181" i="18"/>
  <c r="V181" i="18"/>
  <c r="G186" i="18"/>
  <c r="I186" i="18"/>
  <c r="K186" i="18"/>
  <c r="K175" i="18" s="1"/>
  <c r="M186" i="18"/>
  <c r="O186" i="18"/>
  <c r="Q186" i="18"/>
  <c r="V186" i="18"/>
  <c r="V175" i="18" s="1"/>
  <c r="G187" i="18"/>
  <c r="I187" i="18"/>
  <c r="K187" i="18"/>
  <c r="M187" i="18"/>
  <c r="O187" i="18"/>
  <c r="Q187" i="18"/>
  <c r="V187" i="18"/>
  <c r="G188" i="18"/>
  <c r="M188" i="18" s="1"/>
  <c r="I188" i="18"/>
  <c r="K188" i="18"/>
  <c r="O188" i="18"/>
  <c r="Q188" i="18"/>
  <c r="V188" i="18"/>
  <c r="G189" i="18"/>
  <c r="M189" i="18" s="1"/>
  <c r="I189" i="18"/>
  <c r="K189" i="18"/>
  <c r="O189" i="18"/>
  <c r="Q189" i="18"/>
  <c r="V189" i="18"/>
  <c r="G195" i="18"/>
  <c r="I195" i="18"/>
  <c r="K195" i="18"/>
  <c r="M195" i="18"/>
  <c r="O195" i="18"/>
  <c r="Q195" i="18"/>
  <c r="V195" i="18"/>
  <c r="G198" i="18"/>
  <c r="I198" i="18"/>
  <c r="K198" i="18"/>
  <c r="M198" i="18"/>
  <c r="O198" i="18"/>
  <c r="Q198" i="18"/>
  <c r="V198" i="18"/>
  <c r="G201" i="18"/>
  <c r="AF207" i="18" s="1"/>
  <c r="I201" i="18"/>
  <c r="K201" i="18"/>
  <c r="O201" i="18"/>
  <c r="Q201" i="18"/>
  <c r="V201" i="18"/>
  <c r="G204" i="18"/>
  <c r="I204" i="18"/>
  <c r="O204" i="18"/>
  <c r="Q204" i="18"/>
  <c r="G205" i="18"/>
  <c r="I205" i="18"/>
  <c r="K205" i="18"/>
  <c r="K204" i="18" s="1"/>
  <c r="M205" i="18"/>
  <c r="M204" i="18" s="1"/>
  <c r="O205" i="18"/>
  <c r="Q205" i="18"/>
  <c r="V205" i="18"/>
  <c r="V204" i="18" s="1"/>
  <c r="AE207" i="18"/>
  <c r="G184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4" i="17"/>
  <c r="I14" i="17"/>
  <c r="K14" i="17"/>
  <c r="M14" i="17"/>
  <c r="O14" i="17"/>
  <c r="Q14" i="17"/>
  <c r="V14" i="17"/>
  <c r="G18" i="17"/>
  <c r="I18" i="17"/>
  <c r="K18" i="17"/>
  <c r="M18" i="17"/>
  <c r="O18" i="17"/>
  <c r="Q18" i="17"/>
  <c r="V18" i="17"/>
  <c r="G22" i="17"/>
  <c r="G8" i="17" s="1"/>
  <c r="I22" i="17"/>
  <c r="K22" i="17"/>
  <c r="O22" i="17"/>
  <c r="O8" i="17" s="1"/>
  <c r="Q22" i="17"/>
  <c r="V22" i="17"/>
  <c r="G28" i="17"/>
  <c r="M28" i="17" s="1"/>
  <c r="I28" i="17"/>
  <c r="K28" i="17"/>
  <c r="O28" i="17"/>
  <c r="Q28" i="17"/>
  <c r="V28" i="17"/>
  <c r="G32" i="17"/>
  <c r="I32" i="17"/>
  <c r="K32" i="17"/>
  <c r="M32" i="17"/>
  <c r="O32" i="17"/>
  <c r="Q32" i="17"/>
  <c r="V32" i="17"/>
  <c r="G36" i="17"/>
  <c r="I36" i="17"/>
  <c r="K36" i="17"/>
  <c r="M36" i="17"/>
  <c r="O36" i="17"/>
  <c r="Q36" i="17"/>
  <c r="V36" i="17"/>
  <c r="G41" i="17"/>
  <c r="M41" i="17" s="1"/>
  <c r="I41" i="17"/>
  <c r="K41" i="17"/>
  <c r="O41" i="17"/>
  <c r="Q41" i="17"/>
  <c r="V41" i="17"/>
  <c r="G55" i="17"/>
  <c r="M55" i="17" s="1"/>
  <c r="I55" i="17"/>
  <c r="K55" i="17"/>
  <c r="O55" i="17"/>
  <c r="Q55" i="17"/>
  <c r="V55" i="17"/>
  <c r="G58" i="17"/>
  <c r="I58" i="17"/>
  <c r="K58" i="17"/>
  <c r="M58" i="17"/>
  <c r="O58" i="17"/>
  <c r="Q58" i="17"/>
  <c r="V58" i="17"/>
  <c r="G61" i="17"/>
  <c r="I61" i="17"/>
  <c r="K61" i="17"/>
  <c r="M61" i="17"/>
  <c r="O61" i="17"/>
  <c r="Q61" i="17"/>
  <c r="V61" i="17"/>
  <c r="G64" i="17"/>
  <c r="M64" i="17" s="1"/>
  <c r="I64" i="17"/>
  <c r="K64" i="17"/>
  <c r="O64" i="17"/>
  <c r="Q64" i="17"/>
  <c r="V64" i="17"/>
  <c r="G67" i="17"/>
  <c r="M67" i="17" s="1"/>
  <c r="I67" i="17"/>
  <c r="K67" i="17"/>
  <c r="O67" i="17"/>
  <c r="Q67" i="17"/>
  <c r="V67" i="17"/>
  <c r="G70" i="17"/>
  <c r="I70" i="17"/>
  <c r="K70" i="17"/>
  <c r="M70" i="17"/>
  <c r="O70" i="17"/>
  <c r="Q70" i="17"/>
  <c r="V70" i="17"/>
  <c r="G71" i="17"/>
  <c r="I71" i="17"/>
  <c r="K71" i="17"/>
  <c r="M71" i="17"/>
  <c r="O71" i="17"/>
  <c r="Q71" i="17"/>
  <c r="V71" i="17"/>
  <c r="G74" i="17"/>
  <c r="M74" i="17" s="1"/>
  <c r="I74" i="17"/>
  <c r="K74" i="17"/>
  <c r="O74" i="17"/>
  <c r="Q74" i="17"/>
  <c r="V74" i="17"/>
  <c r="G77" i="17"/>
  <c r="M77" i="17" s="1"/>
  <c r="I77" i="17"/>
  <c r="K77" i="17"/>
  <c r="O77" i="17"/>
  <c r="Q77" i="17"/>
  <c r="V77" i="17"/>
  <c r="G81" i="17"/>
  <c r="I81" i="17"/>
  <c r="K81" i="17"/>
  <c r="M81" i="17"/>
  <c r="O81" i="17"/>
  <c r="Q81" i="17"/>
  <c r="V81" i="17"/>
  <c r="G87" i="17"/>
  <c r="I87" i="17"/>
  <c r="K87" i="17"/>
  <c r="M87" i="17"/>
  <c r="O87" i="17"/>
  <c r="Q87" i="17"/>
  <c r="V87" i="17"/>
  <c r="G90" i="17"/>
  <c r="M90" i="17" s="1"/>
  <c r="I90" i="17"/>
  <c r="K90" i="17"/>
  <c r="O90" i="17"/>
  <c r="Q90" i="17"/>
  <c r="V90" i="17"/>
  <c r="G96" i="17"/>
  <c r="M96" i="17" s="1"/>
  <c r="I96" i="17"/>
  <c r="K96" i="17"/>
  <c r="O96" i="17"/>
  <c r="Q96" i="17"/>
  <c r="V96" i="17"/>
  <c r="G102" i="17"/>
  <c r="I102" i="17"/>
  <c r="K102" i="17"/>
  <c r="M102" i="17"/>
  <c r="O102" i="17"/>
  <c r="Q102" i="17"/>
  <c r="V102" i="17"/>
  <c r="G107" i="17"/>
  <c r="I107" i="17"/>
  <c r="K107" i="17"/>
  <c r="M107" i="17"/>
  <c r="O107" i="17"/>
  <c r="Q107" i="17"/>
  <c r="V107" i="17"/>
  <c r="G112" i="17"/>
  <c r="M112" i="17" s="1"/>
  <c r="I112" i="17"/>
  <c r="K112" i="17"/>
  <c r="O112" i="17"/>
  <c r="Q112" i="17"/>
  <c r="V112" i="17"/>
  <c r="G116" i="17"/>
  <c r="M116" i="17" s="1"/>
  <c r="I116" i="17"/>
  <c r="K116" i="17"/>
  <c r="O116" i="17"/>
  <c r="Q116" i="17"/>
  <c r="V116" i="17"/>
  <c r="G120" i="17"/>
  <c r="I120" i="17"/>
  <c r="K120" i="17"/>
  <c r="M120" i="17"/>
  <c r="O120" i="17"/>
  <c r="Q120" i="17"/>
  <c r="V120" i="17"/>
  <c r="K123" i="17"/>
  <c r="G124" i="17"/>
  <c r="G123" i="17" s="1"/>
  <c r="I124" i="17"/>
  <c r="I123" i="17" s="1"/>
  <c r="K124" i="17"/>
  <c r="O124" i="17"/>
  <c r="O123" i="17" s="1"/>
  <c r="Q124" i="17"/>
  <c r="Q123" i="17" s="1"/>
  <c r="V124" i="17"/>
  <c r="V123" i="17" s="1"/>
  <c r="G129" i="17"/>
  <c r="I129" i="17"/>
  <c r="O129" i="17"/>
  <c r="Q129" i="17"/>
  <c r="G130" i="17"/>
  <c r="I130" i="17"/>
  <c r="K130" i="17"/>
  <c r="K129" i="17" s="1"/>
  <c r="M130" i="17"/>
  <c r="M129" i="17" s="1"/>
  <c r="O130" i="17"/>
  <c r="Q130" i="17"/>
  <c r="V130" i="17"/>
  <c r="V129" i="17" s="1"/>
  <c r="K131" i="17"/>
  <c r="V131" i="17"/>
  <c r="G132" i="17"/>
  <c r="G131" i="17" s="1"/>
  <c r="I132" i="17"/>
  <c r="I131" i="17" s="1"/>
  <c r="K132" i="17"/>
  <c r="O132" i="17"/>
  <c r="O131" i="17" s="1"/>
  <c r="Q132" i="17"/>
  <c r="Q131" i="17" s="1"/>
  <c r="V132" i="17"/>
  <c r="G136" i="17"/>
  <c r="I136" i="17"/>
  <c r="O136" i="17"/>
  <c r="Q136" i="17"/>
  <c r="G137" i="17"/>
  <c r="I137" i="17"/>
  <c r="K137" i="17"/>
  <c r="K136" i="17" s="1"/>
  <c r="M137" i="17"/>
  <c r="M136" i="17" s="1"/>
  <c r="O137" i="17"/>
  <c r="Q137" i="17"/>
  <c r="V137" i="17"/>
  <c r="V136" i="17" s="1"/>
  <c r="G139" i="17"/>
  <c r="G138" i="17" s="1"/>
  <c r="I139" i="17"/>
  <c r="I138" i="17" s="1"/>
  <c r="K139" i="17"/>
  <c r="O139" i="17"/>
  <c r="O138" i="17" s="1"/>
  <c r="Q139" i="17"/>
  <c r="Q138" i="17" s="1"/>
  <c r="V139" i="17"/>
  <c r="G144" i="17"/>
  <c r="M144" i="17" s="1"/>
  <c r="I144" i="17"/>
  <c r="K144" i="17"/>
  <c r="K138" i="17" s="1"/>
  <c r="O144" i="17"/>
  <c r="Q144" i="17"/>
  <c r="V144" i="17"/>
  <c r="V138" i="17" s="1"/>
  <c r="G145" i="17"/>
  <c r="I145" i="17"/>
  <c r="K145" i="17"/>
  <c r="M145" i="17"/>
  <c r="O145" i="17"/>
  <c r="Q145" i="17"/>
  <c r="V145" i="17"/>
  <c r="G146" i="17"/>
  <c r="I146" i="17"/>
  <c r="K146" i="17"/>
  <c r="M146" i="17"/>
  <c r="O146" i="17"/>
  <c r="Q146" i="17"/>
  <c r="V146" i="17"/>
  <c r="G152" i="17"/>
  <c r="M152" i="17" s="1"/>
  <c r="I152" i="17"/>
  <c r="K152" i="17"/>
  <c r="O152" i="17"/>
  <c r="Q152" i="17"/>
  <c r="V152" i="17"/>
  <c r="G153" i="17"/>
  <c r="M153" i="17" s="1"/>
  <c r="I153" i="17"/>
  <c r="K153" i="17"/>
  <c r="O153" i="17"/>
  <c r="Q153" i="17"/>
  <c r="V153" i="17"/>
  <c r="I156" i="17"/>
  <c r="K156" i="17"/>
  <c r="Q156" i="17"/>
  <c r="V156" i="17"/>
  <c r="G157" i="17"/>
  <c r="G156" i="17" s="1"/>
  <c r="I157" i="17"/>
  <c r="K157" i="17"/>
  <c r="M157" i="17"/>
  <c r="M156" i="17" s="1"/>
  <c r="O157" i="17"/>
  <c r="O156" i="17" s="1"/>
  <c r="Q157" i="17"/>
  <c r="V157" i="17"/>
  <c r="G165" i="17"/>
  <c r="O165" i="17"/>
  <c r="G166" i="17"/>
  <c r="M166" i="17" s="1"/>
  <c r="M165" i="17" s="1"/>
  <c r="I166" i="17"/>
  <c r="I165" i="17" s="1"/>
  <c r="K166" i="17"/>
  <c r="K165" i="17" s="1"/>
  <c r="O166" i="17"/>
  <c r="Q166" i="17"/>
  <c r="Q165" i="17" s="1"/>
  <c r="V166" i="17"/>
  <c r="V165" i="17" s="1"/>
  <c r="G170" i="17"/>
  <c r="I170" i="17"/>
  <c r="K170" i="17"/>
  <c r="M170" i="17"/>
  <c r="O170" i="17"/>
  <c r="Q170" i="17"/>
  <c r="V170" i="17"/>
  <c r="K173" i="17"/>
  <c r="V173" i="17"/>
  <c r="G174" i="17"/>
  <c r="G173" i="17" s="1"/>
  <c r="I174" i="17"/>
  <c r="I173" i="17" s="1"/>
  <c r="K174" i="17"/>
  <c r="O174" i="17"/>
  <c r="O173" i="17" s="1"/>
  <c r="Q174" i="17"/>
  <c r="Q173" i="17" s="1"/>
  <c r="V174" i="17"/>
  <c r="I175" i="17"/>
  <c r="Q175" i="17"/>
  <c r="G176" i="17"/>
  <c r="I176" i="17"/>
  <c r="K176" i="17"/>
  <c r="K175" i="17" s="1"/>
  <c r="M176" i="17"/>
  <c r="M175" i="17" s="1"/>
  <c r="O176" i="17"/>
  <c r="Q176" i="17"/>
  <c r="V176" i="17"/>
  <c r="V175" i="17" s="1"/>
  <c r="G177" i="17"/>
  <c r="G175" i="17" s="1"/>
  <c r="I177" i="17"/>
  <c r="K177" i="17"/>
  <c r="M177" i="17"/>
  <c r="O177" i="17"/>
  <c r="O175" i="17" s="1"/>
  <c r="Q177" i="17"/>
  <c r="V177" i="17"/>
  <c r="AE184" i="17"/>
  <c r="AF184" i="17"/>
  <c r="G200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5" i="16"/>
  <c r="I15" i="16"/>
  <c r="K15" i="16"/>
  <c r="M15" i="16"/>
  <c r="O15" i="16"/>
  <c r="Q15" i="16"/>
  <c r="V15" i="16"/>
  <c r="G19" i="16"/>
  <c r="G8" i="16" s="1"/>
  <c r="I19" i="16"/>
  <c r="K19" i="16"/>
  <c r="O19" i="16"/>
  <c r="O8" i="16" s="1"/>
  <c r="Q19" i="16"/>
  <c r="V19" i="16"/>
  <c r="G25" i="16"/>
  <c r="M25" i="16" s="1"/>
  <c r="I25" i="16"/>
  <c r="K25" i="16"/>
  <c r="O25" i="16"/>
  <c r="Q25" i="16"/>
  <c r="V25" i="16"/>
  <c r="G38" i="16"/>
  <c r="I38" i="16"/>
  <c r="K38" i="16"/>
  <c r="M38" i="16"/>
  <c r="O38" i="16"/>
  <c r="Q38" i="16"/>
  <c r="V38" i="16"/>
  <c r="G41" i="16"/>
  <c r="I41" i="16"/>
  <c r="K41" i="16"/>
  <c r="M41" i="16"/>
  <c r="O41" i="16"/>
  <c r="Q41" i="16"/>
  <c r="V41" i="16"/>
  <c r="G44" i="16"/>
  <c r="M44" i="16" s="1"/>
  <c r="I44" i="16"/>
  <c r="K44" i="16"/>
  <c r="O44" i="16"/>
  <c r="Q44" i="16"/>
  <c r="V44" i="16"/>
  <c r="G47" i="16"/>
  <c r="M47" i="16" s="1"/>
  <c r="I47" i="16"/>
  <c r="K47" i="16"/>
  <c r="O47" i="16"/>
  <c r="Q47" i="16"/>
  <c r="V47" i="16"/>
  <c r="G50" i="16"/>
  <c r="I50" i="16"/>
  <c r="K50" i="16"/>
  <c r="M50" i="16"/>
  <c r="O50" i="16"/>
  <c r="Q50" i="16"/>
  <c r="V50" i="16"/>
  <c r="G53" i="16"/>
  <c r="I53" i="16"/>
  <c r="K53" i="16"/>
  <c r="M53" i="16"/>
  <c r="O53" i="16"/>
  <c r="Q53" i="16"/>
  <c r="V53" i="16"/>
  <c r="G54" i="16"/>
  <c r="M54" i="16" s="1"/>
  <c r="I54" i="16"/>
  <c r="K54" i="16"/>
  <c r="O54" i="16"/>
  <c r="Q54" i="16"/>
  <c r="V54" i="16"/>
  <c r="G57" i="16"/>
  <c r="M57" i="16" s="1"/>
  <c r="I57" i="16"/>
  <c r="K57" i="16"/>
  <c r="O57" i="16"/>
  <c r="Q57" i="16"/>
  <c r="V57" i="16"/>
  <c r="G60" i="16"/>
  <c r="I60" i="16"/>
  <c r="K60" i="16"/>
  <c r="M60" i="16"/>
  <c r="O60" i="16"/>
  <c r="Q60" i="16"/>
  <c r="V60" i="16"/>
  <c r="G64" i="16"/>
  <c r="I64" i="16"/>
  <c r="K64" i="16"/>
  <c r="M64" i="16"/>
  <c r="O64" i="16"/>
  <c r="Q64" i="16"/>
  <c r="V64" i="16"/>
  <c r="G70" i="16"/>
  <c r="M70" i="16" s="1"/>
  <c r="I70" i="16"/>
  <c r="K70" i="16"/>
  <c r="O70" i="16"/>
  <c r="Q70" i="16"/>
  <c r="V70" i="16"/>
  <c r="G73" i="16"/>
  <c r="M73" i="16" s="1"/>
  <c r="I73" i="16"/>
  <c r="K73" i="16"/>
  <c r="O73" i="16"/>
  <c r="Q73" i="16"/>
  <c r="V73" i="16"/>
  <c r="G79" i="16"/>
  <c r="I79" i="16"/>
  <c r="K79" i="16"/>
  <c r="M79" i="16"/>
  <c r="O79" i="16"/>
  <c r="Q79" i="16"/>
  <c r="V79" i="16"/>
  <c r="G88" i="16"/>
  <c r="I88" i="16"/>
  <c r="K88" i="16"/>
  <c r="M88" i="16"/>
  <c r="O88" i="16"/>
  <c r="Q88" i="16"/>
  <c r="V88" i="16"/>
  <c r="G94" i="16"/>
  <c r="M94" i="16" s="1"/>
  <c r="I94" i="16"/>
  <c r="K94" i="16"/>
  <c r="O94" i="16"/>
  <c r="Q94" i="16"/>
  <c r="V94" i="16"/>
  <c r="G99" i="16"/>
  <c r="M99" i="16" s="1"/>
  <c r="I99" i="16"/>
  <c r="K99" i="16"/>
  <c r="O99" i="16"/>
  <c r="Q99" i="16"/>
  <c r="V99" i="16"/>
  <c r="G103" i="16"/>
  <c r="I103" i="16"/>
  <c r="K103" i="16"/>
  <c r="M103" i="16"/>
  <c r="O103" i="16"/>
  <c r="Q103" i="16"/>
  <c r="V103" i="16"/>
  <c r="G109" i="16"/>
  <c r="G108" i="16" s="1"/>
  <c r="I109" i="16"/>
  <c r="I108" i="16" s="1"/>
  <c r="K109" i="16"/>
  <c r="K108" i="16" s="1"/>
  <c r="O109" i="16"/>
  <c r="O108" i="16" s="1"/>
  <c r="Q109" i="16"/>
  <c r="Q108" i="16" s="1"/>
  <c r="V109" i="16"/>
  <c r="V108" i="16" s="1"/>
  <c r="G114" i="16"/>
  <c r="I114" i="16"/>
  <c r="K114" i="16"/>
  <c r="M114" i="16"/>
  <c r="O114" i="16"/>
  <c r="Q114" i="16"/>
  <c r="V114" i="16"/>
  <c r="K119" i="16"/>
  <c r="V119" i="16"/>
  <c r="G120" i="16"/>
  <c r="G119" i="16" s="1"/>
  <c r="I120" i="16"/>
  <c r="I119" i="16" s="1"/>
  <c r="K120" i="16"/>
  <c r="M120" i="16"/>
  <c r="O120" i="16"/>
  <c r="O119" i="16" s="1"/>
  <c r="Q120" i="16"/>
  <c r="Q119" i="16" s="1"/>
  <c r="V120" i="16"/>
  <c r="G124" i="16"/>
  <c r="M124" i="16" s="1"/>
  <c r="I124" i="16"/>
  <c r="K124" i="16"/>
  <c r="O124" i="16"/>
  <c r="Q124" i="16"/>
  <c r="V124" i="16"/>
  <c r="G125" i="16"/>
  <c r="I125" i="16"/>
  <c r="K125" i="16"/>
  <c r="M125" i="16"/>
  <c r="O125" i="16"/>
  <c r="Q125" i="16"/>
  <c r="V125" i="16"/>
  <c r="G127" i="16"/>
  <c r="G126" i="16" s="1"/>
  <c r="I127" i="16"/>
  <c r="I126" i="16" s="1"/>
  <c r="K127" i="16"/>
  <c r="M127" i="16"/>
  <c r="O127" i="16"/>
  <c r="O126" i="16" s="1"/>
  <c r="Q127" i="16"/>
  <c r="Q126" i="16" s="1"/>
  <c r="V127" i="16"/>
  <c r="G132" i="16"/>
  <c r="M132" i="16" s="1"/>
  <c r="I132" i="16"/>
  <c r="K132" i="16"/>
  <c r="O132" i="16"/>
  <c r="Q132" i="16"/>
  <c r="V132" i="16"/>
  <c r="G137" i="16"/>
  <c r="I137" i="16"/>
  <c r="K137" i="16"/>
  <c r="M137" i="16"/>
  <c r="O137" i="16"/>
  <c r="Q137" i="16"/>
  <c r="V137" i="16"/>
  <c r="G138" i="16"/>
  <c r="M138" i="16" s="1"/>
  <c r="I138" i="16"/>
  <c r="K138" i="16"/>
  <c r="K126" i="16" s="1"/>
  <c r="O138" i="16"/>
  <c r="Q138" i="16"/>
  <c r="V138" i="16"/>
  <c r="V126" i="16" s="1"/>
  <c r="G139" i="16"/>
  <c r="I139" i="16"/>
  <c r="K139" i="16"/>
  <c r="M139" i="16"/>
  <c r="O139" i="16"/>
  <c r="Q139" i="16"/>
  <c r="V139" i="16"/>
  <c r="G144" i="16"/>
  <c r="M144" i="16" s="1"/>
  <c r="I144" i="16"/>
  <c r="K144" i="16"/>
  <c r="O144" i="16"/>
  <c r="Q144" i="16"/>
  <c r="V144" i="16"/>
  <c r="G149" i="16"/>
  <c r="I149" i="16"/>
  <c r="K149" i="16"/>
  <c r="M149" i="16"/>
  <c r="O149" i="16"/>
  <c r="Q149" i="16"/>
  <c r="V149" i="16"/>
  <c r="G154" i="16"/>
  <c r="M154" i="16" s="1"/>
  <c r="I154" i="16"/>
  <c r="K154" i="16"/>
  <c r="O154" i="16"/>
  <c r="Q154" i="16"/>
  <c r="V154" i="16"/>
  <c r="G159" i="16"/>
  <c r="I159" i="16"/>
  <c r="K159" i="16"/>
  <c r="M159" i="16"/>
  <c r="O159" i="16"/>
  <c r="Q159" i="16"/>
  <c r="V159" i="16"/>
  <c r="G165" i="16"/>
  <c r="M165" i="16" s="1"/>
  <c r="I165" i="16"/>
  <c r="K165" i="16"/>
  <c r="O165" i="16"/>
  <c r="Q165" i="16"/>
  <c r="V165" i="16"/>
  <c r="G166" i="16"/>
  <c r="I166" i="16"/>
  <c r="K166" i="16"/>
  <c r="M166" i="16"/>
  <c r="O166" i="16"/>
  <c r="Q166" i="16"/>
  <c r="V166" i="16"/>
  <c r="G169" i="16"/>
  <c r="M169" i="16" s="1"/>
  <c r="I169" i="16"/>
  <c r="K169" i="16"/>
  <c r="O169" i="16"/>
  <c r="Q169" i="16"/>
  <c r="V169" i="16"/>
  <c r="G172" i="16"/>
  <c r="I172" i="16"/>
  <c r="K172" i="16"/>
  <c r="M172" i="16"/>
  <c r="O172" i="16"/>
  <c r="Q172" i="16"/>
  <c r="V172" i="16"/>
  <c r="G173" i="16"/>
  <c r="M173" i="16" s="1"/>
  <c r="I173" i="16"/>
  <c r="K173" i="16"/>
  <c r="O173" i="16"/>
  <c r="Q173" i="16"/>
  <c r="V173" i="16"/>
  <c r="G174" i="16"/>
  <c r="I174" i="16"/>
  <c r="K174" i="16"/>
  <c r="M174" i="16"/>
  <c r="O174" i="16"/>
  <c r="Q174" i="16"/>
  <c r="V174" i="16"/>
  <c r="G177" i="16"/>
  <c r="M177" i="16" s="1"/>
  <c r="I177" i="16"/>
  <c r="K177" i="16"/>
  <c r="O177" i="16"/>
  <c r="Q177" i="16"/>
  <c r="V177" i="16"/>
  <c r="G180" i="16"/>
  <c r="I180" i="16"/>
  <c r="K180" i="16"/>
  <c r="M180" i="16"/>
  <c r="O180" i="16"/>
  <c r="Q180" i="16"/>
  <c r="V180" i="16"/>
  <c r="G186" i="16"/>
  <c r="M186" i="16" s="1"/>
  <c r="I186" i="16"/>
  <c r="K186" i="16"/>
  <c r="O186" i="16"/>
  <c r="Q186" i="16"/>
  <c r="V186" i="16"/>
  <c r="I189" i="16"/>
  <c r="Q189" i="16"/>
  <c r="G190" i="16"/>
  <c r="M190" i="16" s="1"/>
  <c r="M189" i="16" s="1"/>
  <c r="I190" i="16"/>
  <c r="K190" i="16"/>
  <c r="K189" i="16" s="1"/>
  <c r="O190" i="16"/>
  <c r="O189" i="16" s="1"/>
  <c r="Q190" i="16"/>
  <c r="V190" i="16"/>
  <c r="V189" i="16" s="1"/>
  <c r="G192" i="16"/>
  <c r="G191" i="16" s="1"/>
  <c r="I192" i="16"/>
  <c r="K192" i="16"/>
  <c r="K191" i="16" s="1"/>
  <c r="O192" i="16"/>
  <c r="O191" i="16" s="1"/>
  <c r="Q192" i="16"/>
  <c r="V192" i="16"/>
  <c r="V191" i="16" s="1"/>
  <c r="G193" i="16"/>
  <c r="I193" i="16"/>
  <c r="I191" i="16" s="1"/>
  <c r="K193" i="16"/>
  <c r="M193" i="16"/>
  <c r="O193" i="16"/>
  <c r="Q193" i="16"/>
  <c r="Q191" i="16" s="1"/>
  <c r="V193" i="16"/>
  <c r="AE200" i="16"/>
  <c r="AF200" i="16"/>
  <c r="G152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3" i="15"/>
  <c r="I13" i="15"/>
  <c r="K13" i="15"/>
  <c r="M13" i="15"/>
  <c r="O13" i="15"/>
  <c r="Q13" i="15"/>
  <c r="V13" i="15"/>
  <c r="G17" i="15"/>
  <c r="I17" i="15"/>
  <c r="K17" i="15"/>
  <c r="M17" i="15"/>
  <c r="O17" i="15"/>
  <c r="Q17" i="15"/>
  <c r="V17" i="15"/>
  <c r="G22" i="15"/>
  <c r="G8" i="15" s="1"/>
  <c r="I22" i="15"/>
  <c r="K22" i="15"/>
  <c r="O22" i="15"/>
  <c r="O8" i="15" s="1"/>
  <c r="Q22" i="15"/>
  <c r="V22" i="15"/>
  <c r="G31" i="15"/>
  <c r="M31" i="15" s="1"/>
  <c r="I31" i="15"/>
  <c r="K31" i="15"/>
  <c r="O31" i="15"/>
  <c r="Q31" i="15"/>
  <c r="V31" i="15"/>
  <c r="G34" i="15"/>
  <c r="I34" i="15"/>
  <c r="K34" i="15"/>
  <c r="M34" i="15"/>
  <c r="O34" i="15"/>
  <c r="Q34" i="15"/>
  <c r="V34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6" i="15"/>
  <c r="I46" i="15"/>
  <c r="K46" i="15"/>
  <c r="M46" i="15"/>
  <c r="O46" i="15"/>
  <c r="Q46" i="15"/>
  <c r="V46" i="15"/>
  <c r="G55" i="15"/>
  <c r="M55" i="15" s="1"/>
  <c r="I55" i="15"/>
  <c r="K55" i="15"/>
  <c r="O55" i="15"/>
  <c r="Q55" i="15"/>
  <c r="V55" i="15"/>
  <c r="G61" i="15"/>
  <c r="M61" i="15" s="1"/>
  <c r="I61" i="15"/>
  <c r="K61" i="15"/>
  <c r="O61" i="15"/>
  <c r="Q61" i="15"/>
  <c r="V61" i="15"/>
  <c r="G66" i="15"/>
  <c r="I66" i="15"/>
  <c r="K66" i="15"/>
  <c r="M66" i="15"/>
  <c r="O66" i="15"/>
  <c r="Q66" i="15"/>
  <c r="V66" i="15"/>
  <c r="G70" i="15"/>
  <c r="I70" i="15"/>
  <c r="K70" i="15"/>
  <c r="M70" i="15"/>
  <c r="O70" i="15"/>
  <c r="Q70" i="15"/>
  <c r="V70" i="15"/>
  <c r="G75" i="15"/>
  <c r="O75" i="15"/>
  <c r="G76" i="15"/>
  <c r="M76" i="15" s="1"/>
  <c r="M75" i="15" s="1"/>
  <c r="I76" i="15"/>
  <c r="I75" i="15" s="1"/>
  <c r="K76" i="15"/>
  <c r="K75" i="15" s="1"/>
  <c r="O76" i="15"/>
  <c r="Q76" i="15"/>
  <c r="Q75" i="15" s="1"/>
  <c r="V76" i="15"/>
  <c r="V75" i="15" s="1"/>
  <c r="G81" i="15"/>
  <c r="I81" i="15"/>
  <c r="K81" i="15"/>
  <c r="M81" i="15"/>
  <c r="O81" i="15"/>
  <c r="Q81" i="15"/>
  <c r="V81" i="15"/>
  <c r="G87" i="15"/>
  <c r="G86" i="15" s="1"/>
  <c r="I87" i="15"/>
  <c r="I86" i="15" s="1"/>
  <c r="K87" i="15"/>
  <c r="O87" i="15"/>
  <c r="O86" i="15" s="1"/>
  <c r="Q87" i="15"/>
  <c r="Q86" i="15" s="1"/>
  <c r="V87" i="15"/>
  <c r="V86" i="15" s="1"/>
  <c r="G92" i="15"/>
  <c r="M92" i="15" s="1"/>
  <c r="I92" i="15"/>
  <c r="K92" i="15"/>
  <c r="K86" i="15" s="1"/>
  <c r="O92" i="15"/>
  <c r="Q92" i="15"/>
  <c r="V92" i="15"/>
  <c r="G97" i="15"/>
  <c r="I97" i="15"/>
  <c r="K97" i="15"/>
  <c r="M97" i="15"/>
  <c r="O97" i="15"/>
  <c r="Q97" i="15"/>
  <c r="V97" i="15"/>
  <c r="G98" i="15"/>
  <c r="I98" i="15"/>
  <c r="K98" i="15"/>
  <c r="M98" i="15"/>
  <c r="O98" i="15"/>
  <c r="Q98" i="15"/>
  <c r="V98" i="15"/>
  <c r="G99" i="15"/>
  <c r="M99" i="15" s="1"/>
  <c r="I99" i="15"/>
  <c r="K99" i="15"/>
  <c r="O99" i="15"/>
  <c r="Q99" i="15"/>
  <c r="V99" i="15"/>
  <c r="G104" i="15"/>
  <c r="M104" i="15" s="1"/>
  <c r="I104" i="15"/>
  <c r="K104" i="15"/>
  <c r="O104" i="15"/>
  <c r="Q104" i="15"/>
  <c r="V104" i="15"/>
  <c r="G109" i="15"/>
  <c r="I109" i="15"/>
  <c r="K109" i="15"/>
  <c r="M109" i="15"/>
  <c r="O109" i="15"/>
  <c r="Q109" i="15"/>
  <c r="V109" i="15"/>
  <c r="G114" i="15"/>
  <c r="I114" i="15"/>
  <c r="K114" i="15"/>
  <c r="M114" i="15"/>
  <c r="O114" i="15"/>
  <c r="Q114" i="15"/>
  <c r="V114" i="15"/>
  <c r="G119" i="15"/>
  <c r="M119" i="15" s="1"/>
  <c r="I119" i="15"/>
  <c r="K119" i="15"/>
  <c r="O119" i="15"/>
  <c r="Q119" i="15"/>
  <c r="V119" i="15"/>
  <c r="G125" i="15"/>
  <c r="I125" i="15"/>
  <c r="K125" i="15"/>
  <c r="M125" i="15"/>
  <c r="O125" i="15"/>
  <c r="Q125" i="15"/>
  <c r="V125" i="15"/>
  <c r="G126" i="15"/>
  <c r="I126" i="15"/>
  <c r="K126" i="15"/>
  <c r="M126" i="15"/>
  <c r="O126" i="15"/>
  <c r="Q126" i="15"/>
  <c r="V126" i="15"/>
  <c r="G129" i="15"/>
  <c r="I129" i="15"/>
  <c r="K129" i="15"/>
  <c r="M129" i="15"/>
  <c r="O129" i="15"/>
  <c r="Q129" i="15"/>
  <c r="V129" i="15"/>
  <c r="G132" i="15"/>
  <c r="M132" i="15" s="1"/>
  <c r="I132" i="15"/>
  <c r="K132" i="15"/>
  <c r="O132" i="15"/>
  <c r="Q132" i="15"/>
  <c r="V132" i="15"/>
  <c r="G133" i="15"/>
  <c r="I133" i="15"/>
  <c r="K133" i="15"/>
  <c r="M133" i="15"/>
  <c r="O133" i="15"/>
  <c r="Q133" i="15"/>
  <c r="V133" i="15"/>
  <c r="G134" i="15"/>
  <c r="I134" i="15"/>
  <c r="K134" i="15"/>
  <c r="M134" i="15"/>
  <c r="O134" i="15"/>
  <c r="Q134" i="15"/>
  <c r="V134" i="15"/>
  <c r="G135" i="15"/>
  <c r="I135" i="15"/>
  <c r="K135" i="15"/>
  <c r="M135" i="15"/>
  <c r="O135" i="15"/>
  <c r="Q135" i="15"/>
  <c r="V135" i="15"/>
  <c r="G138" i="15"/>
  <c r="M138" i="15" s="1"/>
  <c r="I138" i="15"/>
  <c r="K138" i="15"/>
  <c r="O138" i="15"/>
  <c r="Q138" i="15"/>
  <c r="V138" i="15"/>
  <c r="G141" i="15"/>
  <c r="I141" i="15"/>
  <c r="K141" i="15"/>
  <c r="M141" i="15"/>
  <c r="O141" i="15"/>
  <c r="Q141" i="15"/>
  <c r="V141" i="15"/>
  <c r="G146" i="15"/>
  <c r="I146" i="15"/>
  <c r="K146" i="15"/>
  <c r="M146" i="15"/>
  <c r="O146" i="15"/>
  <c r="Q146" i="15"/>
  <c r="V146" i="15"/>
  <c r="G150" i="15"/>
  <c r="G149" i="15" s="1"/>
  <c r="I150" i="15"/>
  <c r="I149" i="15" s="1"/>
  <c r="K150" i="15"/>
  <c r="K149" i="15" s="1"/>
  <c r="O150" i="15"/>
  <c r="O149" i="15" s="1"/>
  <c r="Q150" i="15"/>
  <c r="Q149" i="15" s="1"/>
  <c r="V150" i="15"/>
  <c r="V149" i="15" s="1"/>
  <c r="AE152" i="15"/>
  <c r="AF152" i="15"/>
  <c r="G236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7" i="14"/>
  <c r="I17" i="14"/>
  <c r="K17" i="14"/>
  <c r="M17" i="14"/>
  <c r="O17" i="14"/>
  <c r="Q17" i="14"/>
  <c r="V17" i="14"/>
  <c r="G22" i="14"/>
  <c r="G8" i="14" s="1"/>
  <c r="I22" i="14"/>
  <c r="K22" i="14"/>
  <c r="O22" i="14"/>
  <c r="O8" i="14" s="1"/>
  <c r="Q22" i="14"/>
  <c r="V22" i="14"/>
  <c r="G42" i="14"/>
  <c r="M42" i="14" s="1"/>
  <c r="I42" i="14"/>
  <c r="K42" i="14"/>
  <c r="O42" i="14"/>
  <c r="Q42" i="14"/>
  <c r="V42" i="14"/>
  <c r="G45" i="14"/>
  <c r="I45" i="14"/>
  <c r="K45" i="14"/>
  <c r="M45" i="14"/>
  <c r="O45" i="14"/>
  <c r="Q45" i="14"/>
  <c r="V45" i="14"/>
  <c r="G48" i="14"/>
  <c r="I48" i="14"/>
  <c r="K48" i="14"/>
  <c r="M48" i="14"/>
  <c r="O48" i="14"/>
  <c r="Q48" i="14"/>
  <c r="V48" i="14"/>
  <c r="G51" i="14"/>
  <c r="M51" i="14" s="1"/>
  <c r="I51" i="14"/>
  <c r="K51" i="14"/>
  <c r="O51" i="14"/>
  <c r="Q51" i="14"/>
  <c r="V51" i="14"/>
  <c r="G57" i="14"/>
  <c r="M57" i="14" s="1"/>
  <c r="I57" i="14"/>
  <c r="K57" i="14"/>
  <c r="O57" i="14"/>
  <c r="Q57" i="14"/>
  <c r="V57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7" i="14"/>
  <c r="M67" i="14" s="1"/>
  <c r="I67" i="14"/>
  <c r="K67" i="14"/>
  <c r="O67" i="14"/>
  <c r="Q67" i="14"/>
  <c r="V67" i="14"/>
  <c r="G70" i="14"/>
  <c r="M70" i="14" s="1"/>
  <c r="I70" i="14"/>
  <c r="K70" i="14"/>
  <c r="O70" i="14"/>
  <c r="Q70" i="14"/>
  <c r="V70" i="14"/>
  <c r="G73" i="14"/>
  <c r="I73" i="14"/>
  <c r="K73" i="14"/>
  <c r="M73" i="14"/>
  <c r="O73" i="14"/>
  <c r="Q73" i="14"/>
  <c r="V73" i="14"/>
  <c r="G79" i="14"/>
  <c r="I79" i="14"/>
  <c r="K79" i="14"/>
  <c r="M79" i="14"/>
  <c r="O79" i="14"/>
  <c r="Q79" i="14"/>
  <c r="V79" i="14"/>
  <c r="G88" i="14"/>
  <c r="M88" i="14" s="1"/>
  <c r="I88" i="14"/>
  <c r="K88" i="14"/>
  <c r="O88" i="14"/>
  <c r="Q88" i="14"/>
  <c r="V88" i="14"/>
  <c r="G94" i="14"/>
  <c r="M94" i="14" s="1"/>
  <c r="I94" i="14"/>
  <c r="K94" i="14"/>
  <c r="O94" i="14"/>
  <c r="Q94" i="14"/>
  <c r="V94" i="14"/>
  <c r="G105" i="14"/>
  <c r="I105" i="14"/>
  <c r="K105" i="14"/>
  <c r="M105" i="14"/>
  <c r="O105" i="14"/>
  <c r="Q105" i="14"/>
  <c r="V105" i="14"/>
  <c r="G109" i="14"/>
  <c r="I109" i="14"/>
  <c r="K109" i="14"/>
  <c r="M109" i="14"/>
  <c r="O109" i="14"/>
  <c r="Q109" i="14"/>
  <c r="V109" i="14"/>
  <c r="G115" i="14"/>
  <c r="M115" i="14" s="1"/>
  <c r="I115" i="14"/>
  <c r="I114" i="14" s="1"/>
  <c r="K115" i="14"/>
  <c r="K114" i="14" s="1"/>
  <c r="O115" i="14"/>
  <c r="Q115" i="14"/>
  <c r="Q114" i="14" s="1"/>
  <c r="V115" i="14"/>
  <c r="V114" i="14" s="1"/>
  <c r="G120" i="14"/>
  <c r="I120" i="14"/>
  <c r="K120" i="14"/>
  <c r="M120" i="14"/>
  <c r="O120" i="14"/>
  <c r="Q120" i="14"/>
  <c r="V120" i="14"/>
  <c r="G123" i="14"/>
  <c r="I123" i="14"/>
  <c r="K123" i="14"/>
  <c r="M123" i="14"/>
  <c r="O123" i="14"/>
  <c r="Q123" i="14"/>
  <c r="V123" i="14"/>
  <c r="G126" i="14"/>
  <c r="G114" i="14" s="1"/>
  <c r="I126" i="14"/>
  <c r="K126" i="14"/>
  <c r="O126" i="14"/>
  <c r="O114" i="14" s="1"/>
  <c r="Q126" i="14"/>
  <c r="V126" i="14"/>
  <c r="I129" i="14"/>
  <c r="Q129" i="14"/>
  <c r="G130" i="14"/>
  <c r="M130" i="14" s="1"/>
  <c r="I130" i="14"/>
  <c r="K130" i="14"/>
  <c r="K129" i="14" s="1"/>
  <c r="O130" i="14"/>
  <c r="Q130" i="14"/>
  <c r="V130" i="14"/>
  <c r="V129" i="14" s="1"/>
  <c r="G135" i="14"/>
  <c r="I135" i="14"/>
  <c r="K135" i="14"/>
  <c r="M135" i="14"/>
  <c r="O135" i="14"/>
  <c r="Q135" i="14"/>
  <c r="V135" i="14"/>
  <c r="G141" i="14"/>
  <c r="G129" i="14" s="1"/>
  <c r="I141" i="14"/>
  <c r="K141" i="14"/>
  <c r="O141" i="14"/>
  <c r="O129" i="14" s="1"/>
  <c r="Q141" i="14"/>
  <c r="V141" i="14"/>
  <c r="G147" i="14"/>
  <c r="M147" i="14" s="1"/>
  <c r="I147" i="14"/>
  <c r="K147" i="14"/>
  <c r="K146" i="14" s="1"/>
  <c r="O147" i="14"/>
  <c r="Q147" i="14"/>
  <c r="V147" i="14"/>
  <c r="V146" i="14" s="1"/>
  <c r="G152" i="14"/>
  <c r="I152" i="14"/>
  <c r="K152" i="14"/>
  <c r="M152" i="14"/>
  <c r="O152" i="14"/>
  <c r="Q152" i="14"/>
  <c r="V152" i="14"/>
  <c r="G157" i="14"/>
  <c r="G146" i="14" s="1"/>
  <c r="I157" i="14"/>
  <c r="K157" i="14"/>
  <c r="O157" i="14"/>
  <c r="O146" i="14" s="1"/>
  <c r="Q157" i="14"/>
  <c r="V157" i="14"/>
  <c r="G162" i="14"/>
  <c r="M162" i="14" s="1"/>
  <c r="I162" i="14"/>
  <c r="I146" i="14" s="1"/>
  <c r="K162" i="14"/>
  <c r="O162" i="14"/>
  <c r="Q162" i="14"/>
  <c r="Q146" i="14" s="1"/>
  <c r="V162" i="14"/>
  <c r="G163" i="14"/>
  <c r="M163" i="14" s="1"/>
  <c r="I163" i="14"/>
  <c r="K163" i="14"/>
  <c r="O163" i="14"/>
  <c r="Q163" i="14"/>
  <c r="V163" i="14"/>
  <c r="G164" i="14"/>
  <c r="I164" i="14"/>
  <c r="K164" i="14"/>
  <c r="M164" i="14"/>
  <c r="O164" i="14"/>
  <c r="Q164" i="14"/>
  <c r="V164" i="14"/>
  <c r="G170" i="14"/>
  <c r="M170" i="14" s="1"/>
  <c r="I170" i="14"/>
  <c r="K170" i="14"/>
  <c r="O170" i="14"/>
  <c r="Q170" i="14"/>
  <c r="V170" i="14"/>
  <c r="G175" i="14"/>
  <c r="M175" i="14" s="1"/>
  <c r="I175" i="14"/>
  <c r="K175" i="14"/>
  <c r="O175" i="14"/>
  <c r="Q175" i="14"/>
  <c r="V175" i="14"/>
  <c r="G180" i="14"/>
  <c r="M180" i="14" s="1"/>
  <c r="I180" i="14"/>
  <c r="K180" i="14"/>
  <c r="O180" i="14"/>
  <c r="Q180" i="14"/>
  <c r="V180" i="14"/>
  <c r="G185" i="14"/>
  <c r="I185" i="14"/>
  <c r="K185" i="14"/>
  <c r="M185" i="14"/>
  <c r="O185" i="14"/>
  <c r="Q185" i="14"/>
  <c r="V185" i="14"/>
  <c r="G190" i="14"/>
  <c r="M190" i="14" s="1"/>
  <c r="I190" i="14"/>
  <c r="K190" i="14"/>
  <c r="O190" i="14"/>
  <c r="Q190" i="14"/>
  <c r="V190" i="14"/>
  <c r="G197" i="14"/>
  <c r="M197" i="14" s="1"/>
  <c r="I197" i="14"/>
  <c r="K197" i="14"/>
  <c r="O197" i="14"/>
  <c r="Q197" i="14"/>
  <c r="V197" i="14"/>
  <c r="G198" i="14"/>
  <c r="I198" i="14"/>
  <c r="K198" i="14"/>
  <c r="M198" i="14"/>
  <c r="O198" i="14"/>
  <c r="Q198" i="14"/>
  <c r="V198" i="14"/>
  <c r="G199" i="14"/>
  <c r="I199" i="14"/>
  <c r="K199" i="14"/>
  <c r="M199" i="14"/>
  <c r="O199" i="14"/>
  <c r="Q199" i="14"/>
  <c r="V199" i="14"/>
  <c r="G202" i="14"/>
  <c r="M202" i="14" s="1"/>
  <c r="I202" i="14"/>
  <c r="K202" i="14"/>
  <c r="O202" i="14"/>
  <c r="Q202" i="14"/>
  <c r="V202" i="14"/>
  <c r="G205" i="14"/>
  <c r="M205" i="14" s="1"/>
  <c r="I205" i="14"/>
  <c r="K205" i="14"/>
  <c r="O205" i="14"/>
  <c r="Q205" i="14"/>
  <c r="V205" i="14"/>
  <c r="G208" i="14"/>
  <c r="M208" i="14" s="1"/>
  <c r="I208" i="14"/>
  <c r="K208" i="14"/>
  <c r="O208" i="14"/>
  <c r="Q208" i="14"/>
  <c r="V208" i="14"/>
  <c r="G211" i="14"/>
  <c r="I211" i="14"/>
  <c r="K211" i="14"/>
  <c r="M211" i="14"/>
  <c r="O211" i="14"/>
  <c r="Q211" i="14"/>
  <c r="V211" i="14"/>
  <c r="G212" i="14"/>
  <c r="M212" i="14" s="1"/>
  <c r="I212" i="14"/>
  <c r="K212" i="14"/>
  <c r="O212" i="14"/>
  <c r="Q212" i="14"/>
  <c r="V212" i="14"/>
  <c r="G213" i="14"/>
  <c r="M213" i="14" s="1"/>
  <c r="I213" i="14"/>
  <c r="K213" i="14"/>
  <c r="O213" i="14"/>
  <c r="Q213" i="14"/>
  <c r="V213" i="14"/>
  <c r="G214" i="14"/>
  <c r="I214" i="14"/>
  <c r="K214" i="14"/>
  <c r="M214" i="14"/>
  <c r="O214" i="14"/>
  <c r="Q214" i="14"/>
  <c r="V214" i="14"/>
  <c r="G215" i="14"/>
  <c r="I215" i="14"/>
  <c r="K215" i="14"/>
  <c r="M215" i="14"/>
  <c r="O215" i="14"/>
  <c r="Q215" i="14"/>
  <c r="V215" i="14"/>
  <c r="G218" i="14"/>
  <c r="AF236" i="14" s="1"/>
  <c r="I218" i="14"/>
  <c r="K218" i="14"/>
  <c r="O218" i="14"/>
  <c r="Q218" i="14"/>
  <c r="V218" i="14"/>
  <c r="G221" i="14"/>
  <c r="M221" i="14" s="1"/>
  <c r="I221" i="14"/>
  <c r="K221" i="14"/>
  <c r="O221" i="14"/>
  <c r="Q221" i="14"/>
  <c r="V221" i="14"/>
  <c r="G224" i="14"/>
  <c r="I224" i="14"/>
  <c r="K224" i="14"/>
  <c r="M224" i="14"/>
  <c r="O224" i="14"/>
  <c r="Q224" i="14"/>
  <c r="V224" i="14"/>
  <c r="G227" i="14"/>
  <c r="I227" i="14"/>
  <c r="K227" i="14"/>
  <c r="M227" i="14"/>
  <c r="O227" i="14"/>
  <c r="Q227" i="14"/>
  <c r="V227" i="14"/>
  <c r="G230" i="14"/>
  <c r="M230" i="14" s="1"/>
  <c r="I230" i="14"/>
  <c r="K230" i="14"/>
  <c r="O230" i="14"/>
  <c r="Q230" i="14"/>
  <c r="V230" i="14"/>
  <c r="G233" i="14"/>
  <c r="I233" i="14"/>
  <c r="O233" i="14"/>
  <c r="Q233" i="14"/>
  <c r="G234" i="14"/>
  <c r="M234" i="14" s="1"/>
  <c r="M233" i="14" s="1"/>
  <c r="I234" i="14"/>
  <c r="K234" i="14"/>
  <c r="K233" i="14" s="1"/>
  <c r="O234" i="14"/>
  <c r="Q234" i="14"/>
  <c r="V234" i="14"/>
  <c r="V233" i="14" s="1"/>
  <c r="AE236" i="14"/>
  <c r="G376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5" i="13"/>
  <c r="I15" i="13"/>
  <c r="K15" i="13"/>
  <c r="M15" i="13"/>
  <c r="O15" i="13"/>
  <c r="Q15" i="13"/>
  <c r="V15" i="13"/>
  <c r="G21" i="13"/>
  <c r="I21" i="13"/>
  <c r="K21" i="13"/>
  <c r="M21" i="13"/>
  <c r="O21" i="13"/>
  <c r="Q21" i="13"/>
  <c r="V21" i="13"/>
  <c r="G22" i="13"/>
  <c r="G8" i="13" s="1"/>
  <c r="I22" i="13"/>
  <c r="K22" i="13"/>
  <c r="O22" i="13"/>
  <c r="O8" i="13" s="1"/>
  <c r="Q22" i="13"/>
  <c r="V22" i="13"/>
  <c r="G29" i="13"/>
  <c r="M29" i="13" s="1"/>
  <c r="I29" i="13"/>
  <c r="K29" i="13"/>
  <c r="O29" i="13"/>
  <c r="Q29" i="13"/>
  <c r="V29" i="13"/>
  <c r="G36" i="13"/>
  <c r="I36" i="13"/>
  <c r="K36" i="13"/>
  <c r="M36" i="13"/>
  <c r="O36" i="13"/>
  <c r="Q36" i="13"/>
  <c r="V36" i="13"/>
  <c r="G44" i="13"/>
  <c r="I44" i="13"/>
  <c r="K44" i="13"/>
  <c r="M44" i="13"/>
  <c r="O44" i="13"/>
  <c r="Q44" i="13"/>
  <c r="V44" i="13"/>
  <c r="G50" i="13"/>
  <c r="M50" i="13" s="1"/>
  <c r="I50" i="13"/>
  <c r="K50" i="13"/>
  <c r="O50" i="13"/>
  <c r="Q50" i="13"/>
  <c r="V50" i="13"/>
  <c r="G78" i="13"/>
  <c r="I78" i="13"/>
  <c r="K78" i="13"/>
  <c r="M78" i="13"/>
  <c r="O78" i="13"/>
  <c r="Q78" i="13"/>
  <c r="V78" i="13"/>
  <c r="G81" i="13"/>
  <c r="I81" i="13"/>
  <c r="K81" i="13"/>
  <c r="M81" i="13"/>
  <c r="O81" i="13"/>
  <c r="Q81" i="13"/>
  <c r="V81" i="13"/>
  <c r="G85" i="13"/>
  <c r="I85" i="13"/>
  <c r="K85" i="13"/>
  <c r="M85" i="13"/>
  <c r="O85" i="13"/>
  <c r="Q85" i="13"/>
  <c r="V85" i="13"/>
  <c r="G88" i="13"/>
  <c r="M88" i="13" s="1"/>
  <c r="I88" i="13"/>
  <c r="K88" i="13"/>
  <c r="O88" i="13"/>
  <c r="Q88" i="13"/>
  <c r="V88" i="13"/>
  <c r="G91" i="13"/>
  <c r="I91" i="13"/>
  <c r="K91" i="13"/>
  <c r="M91" i="13"/>
  <c r="O91" i="13"/>
  <c r="Q91" i="13"/>
  <c r="V91" i="13"/>
  <c r="G94" i="13"/>
  <c r="I94" i="13"/>
  <c r="K94" i="13"/>
  <c r="M94" i="13"/>
  <c r="O94" i="13"/>
  <c r="Q94" i="13"/>
  <c r="V94" i="13"/>
  <c r="G100" i="13"/>
  <c r="I100" i="13"/>
  <c r="K100" i="13"/>
  <c r="M100" i="13"/>
  <c r="O100" i="13"/>
  <c r="Q100" i="13"/>
  <c r="V100" i="13"/>
  <c r="G106" i="13"/>
  <c r="M106" i="13" s="1"/>
  <c r="I106" i="13"/>
  <c r="K106" i="13"/>
  <c r="O106" i="13"/>
  <c r="Q106" i="13"/>
  <c r="V106" i="13"/>
  <c r="G107" i="13"/>
  <c r="I107" i="13"/>
  <c r="K107" i="13"/>
  <c r="M107" i="13"/>
  <c r="O107" i="13"/>
  <c r="Q107" i="13"/>
  <c r="V107" i="13"/>
  <c r="G111" i="13"/>
  <c r="I111" i="13"/>
  <c r="K111" i="13"/>
  <c r="M111" i="13"/>
  <c r="O111" i="13"/>
  <c r="Q111" i="13"/>
  <c r="V111" i="13"/>
  <c r="G115" i="13"/>
  <c r="I115" i="13"/>
  <c r="K115" i="13"/>
  <c r="M115" i="13"/>
  <c r="O115" i="13"/>
  <c r="Q115" i="13"/>
  <c r="V115" i="13"/>
  <c r="G118" i="13"/>
  <c r="M118" i="13" s="1"/>
  <c r="I118" i="13"/>
  <c r="K118" i="13"/>
  <c r="O118" i="13"/>
  <c r="Q118" i="13"/>
  <c r="V118" i="13"/>
  <c r="G122" i="13"/>
  <c r="I122" i="13"/>
  <c r="K122" i="13"/>
  <c r="M122" i="13"/>
  <c r="O122" i="13"/>
  <c r="Q122" i="13"/>
  <c r="V122" i="13"/>
  <c r="G128" i="13"/>
  <c r="I128" i="13"/>
  <c r="K128" i="13"/>
  <c r="M128" i="13"/>
  <c r="O128" i="13"/>
  <c r="Q128" i="13"/>
  <c r="V128" i="13"/>
  <c r="G131" i="13"/>
  <c r="I131" i="13"/>
  <c r="K131" i="13"/>
  <c r="M131" i="13"/>
  <c r="O131" i="13"/>
  <c r="Q131" i="13"/>
  <c r="V131" i="13"/>
  <c r="G137" i="13"/>
  <c r="M137" i="13" s="1"/>
  <c r="I137" i="13"/>
  <c r="K137" i="13"/>
  <c r="O137" i="13"/>
  <c r="Q137" i="13"/>
  <c r="V137" i="13"/>
  <c r="G148" i="13"/>
  <c r="I148" i="13"/>
  <c r="K148" i="13"/>
  <c r="M148" i="13"/>
  <c r="O148" i="13"/>
  <c r="Q148" i="13"/>
  <c r="V148" i="13"/>
  <c r="G154" i="13"/>
  <c r="I154" i="13"/>
  <c r="K154" i="13"/>
  <c r="M154" i="13"/>
  <c r="O154" i="13"/>
  <c r="Q154" i="13"/>
  <c r="V154" i="13"/>
  <c r="G171" i="13"/>
  <c r="I171" i="13"/>
  <c r="K171" i="13"/>
  <c r="M171" i="13"/>
  <c r="O171" i="13"/>
  <c r="Q171" i="13"/>
  <c r="V171" i="13"/>
  <c r="G175" i="13"/>
  <c r="M175" i="13" s="1"/>
  <c r="I175" i="13"/>
  <c r="K175" i="13"/>
  <c r="O175" i="13"/>
  <c r="Q175" i="13"/>
  <c r="V175" i="13"/>
  <c r="G180" i="13"/>
  <c r="M180" i="13" s="1"/>
  <c r="I180" i="13"/>
  <c r="K180" i="13"/>
  <c r="O180" i="13"/>
  <c r="Q180" i="13"/>
  <c r="V180" i="13"/>
  <c r="G184" i="13"/>
  <c r="I184" i="13"/>
  <c r="K184" i="13"/>
  <c r="M184" i="13"/>
  <c r="O184" i="13"/>
  <c r="Q184" i="13"/>
  <c r="V184" i="13"/>
  <c r="G190" i="13"/>
  <c r="G189" i="13" s="1"/>
  <c r="I190" i="13"/>
  <c r="I189" i="13" s="1"/>
  <c r="K190" i="13"/>
  <c r="K189" i="13" s="1"/>
  <c r="O190" i="13"/>
  <c r="O189" i="13" s="1"/>
  <c r="Q190" i="13"/>
  <c r="Q189" i="13" s="1"/>
  <c r="V190" i="13"/>
  <c r="V189" i="13" s="1"/>
  <c r="G195" i="13"/>
  <c r="I195" i="13"/>
  <c r="K195" i="13"/>
  <c r="M195" i="13"/>
  <c r="O195" i="13"/>
  <c r="Q195" i="13"/>
  <c r="V195" i="13"/>
  <c r="G198" i="13"/>
  <c r="I198" i="13"/>
  <c r="K198" i="13"/>
  <c r="M198" i="13"/>
  <c r="O198" i="13"/>
  <c r="Q198" i="13"/>
  <c r="V198" i="13"/>
  <c r="G201" i="13"/>
  <c r="I201" i="13"/>
  <c r="K201" i="13"/>
  <c r="M201" i="13"/>
  <c r="O201" i="13"/>
  <c r="Q201" i="13"/>
  <c r="V201" i="13"/>
  <c r="G204" i="13"/>
  <c r="O204" i="13"/>
  <c r="G205" i="13"/>
  <c r="M205" i="13" s="1"/>
  <c r="M204" i="13" s="1"/>
  <c r="I205" i="13"/>
  <c r="I204" i="13" s="1"/>
  <c r="K205" i="13"/>
  <c r="K204" i="13" s="1"/>
  <c r="O205" i="13"/>
  <c r="Q205" i="13"/>
  <c r="Q204" i="13" s="1"/>
  <c r="V205" i="13"/>
  <c r="V204" i="13" s="1"/>
  <c r="G216" i="13"/>
  <c r="I216" i="13"/>
  <c r="K216" i="13"/>
  <c r="M216" i="13"/>
  <c r="O216" i="13"/>
  <c r="Q216" i="13"/>
  <c r="V216" i="13"/>
  <c r="G221" i="13"/>
  <c r="I221" i="13"/>
  <c r="K221" i="13"/>
  <c r="M221" i="13"/>
  <c r="O221" i="13"/>
  <c r="Q221" i="13"/>
  <c r="V221" i="13"/>
  <c r="G230" i="13"/>
  <c r="M230" i="13" s="1"/>
  <c r="I230" i="13"/>
  <c r="I229" i="13" s="1"/>
  <c r="K230" i="13"/>
  <c r="K229" i="13" s="1"/>
  <c r="O230" i="13"/>
  <c r="Q230" i="13"/>
  <c r="Q229" i="13" s="1"/>
  <c r="V230" i="13"/>
  <c r="V229" i="13" s="1"/>
  <c r="G234" i="13"/>
  <c r="I234" i="13"/>
  <c r="K234" i="13"/>
  <c r="M234" i="13"/>
  <c r="O234" i="13"/>
  <c r="Q234" i="13"/>
  <c r="V234" i="13"/>
  <c r="G235" i="13"/>
  <c r="I235" i="13"/>
  <c r="K235" i="13"/>
  <c r="M235" i="13"/>
  <c r="O235" i="13"/>
  <c r="Q235" i="13"/>
  <c r="V235" i="13"/>
  <c r="G236" i="13"/>
  <c r="G229" i="13" s="1"/>
  <c r="I236" i="13"/>
  <c r="K236" i="13"/>
  <c r="O236" i="13"/>
  <c r="O229" i="13" s="1"/>
  <c r="Q236" i="13"/>
  <c r="V236" i="13"/>
  <c r="G241" i="13"/>
  <c r="I241" i="13"/>
  <c r="K241" i="13"/>
  <c r="K240" i="13" s="1"/>
  <c r="M241" i="13"/>
  <c r="O241" i="13"/>
  <c r="Q241" i="13"/>
  <c r="V241" i="13"/>
  <c r="V240" i="13" s="1"/>
  <c r="G246" i="13"/>
  <c r="I246" i="13"/>
  <c r="K246" i="13"/>
  <c r="M246" i="13"/>
  <c r="O246" i="13"/>
  <c r="Q246" i="13"/>
  <c r="V246" i="13"/>
  <c r="G251" i="13"/>
  <c r="G240" i="13" s="1"/>
  <c r="I251" i="13"/>
  <c r="K251" i="13"/>
  <c r="O251" i="13"/>
  <c r="O240" i="13" s="1"/>
  <c r="Q251" i="13"/>
  <c r="V251" i="13"/>
  <c r="G252" i="13"/>
  <c r="M252" i="13" s="1"/>
  <c r="I252" i="13"/>
  <c r="I240" i="13" s="1"/>
  <c r="K252" i="13"/>
  <c r="O252" i="13"/>
  <c r="Q252" i="13"/>
  <c r="Q240" i="13" s="1"/>
  <c r="V252" i="13"/>
  <c r="G257" i="13"/>
  <c r="I257" i="13"/>
  <c r="K257" i="13"/>
  <c r="M257" i="13"/>
  <c r="O257" i="13"/>
  <c r="Q257" i="13"/>
  <c r="V257" i="13"/>
  <c r="G262" i="13"/>
  <c r="I262" i="13"/>
  <c r="K262" i="13"/>
  <c r="M262" i="13"/>
  <c r="O262" i="13"/>
  <c r="Q262" i="13"/>
  <c r="V262" i="13"/>
  <c r="G263" i="13"/>
  <c r="M263" i="13" s="1"/>
  <c r="I263" i="13"/>
  <c r="K263" i="13"/>
  <c r="O263" i="13"/>
  <c r="Q263" i="13"/>
  <c r="V263" i="13"/>
  <c r="G264" i="13"/>
  <c r="M264" i="13" s="1"/>
  <c r="I264" i="13"/>
  <c r="K264" i="13"/>
  <c r="O264" i="13"/>
  <c r="Q264" i="13"/>
  <c r="V264" i="13"/>
  <c r="G270" i="13"/>
  <c r="I270" i="13"/>
  <c r="K270" i="13"/>
  <c r="M270" i="13"/>
  <c r="O270" i="13"/>
  <c r="Q270" i="13"/>
  <c r="V270" i="13"/>
  <c r="G276" i="13"/>
  <c r="I276" i="13"/>
  <c r="K276" i="13"/>
  <c r="M276" i="13"/>
  <c r="O276" i="13"/>
  <c r="Q276" i="13"/>
  <c r="V276" i="13"/>
  <c r="G281" i="13"/>
  <c r="M281" i="13" s="1"/>
  <c r="I281" i="13"/>
  <c r="K281" i="13"/>
  <c r="O281" i="13"/>
  <c r="Q281" i="13"/>
  <c r="V281" i="13"/>
  <c r="G286" i="13"/>
  <c r="M286" i="13" s="1"/>
  <c r="I286" i="13"/>
  <c r="K286" i="13"/>
  <c r="O286" i="13"/>
  <c r="Q286" i="13"/>
  <c r="V286" i="13"/>
  <c r="G287" i="13"/>
  <c r="I287" i="13"/>
  <c r="K287" i="13"/>
  <c r="M287" i="13"/>
  <c r="O287" i="13"/>
  <c r="Q287" i="13"/>
  <c r="V287" i="13"/>
  <c r="G292" i="13"/>
  <c r="I292" i="13"/>
  <c r="K292" i="13"/>
  <c r="M292" i="13"/>
  <c r="O292" i="13"/>
  <c r="Q292" i="13"/>
  <c r="V292" i="13"/>
  <c r="G298" i="13"/>
  <c r="M298" i="13" s="1"/>
  <c r="I298" i="13"/>
  <c r="K298" i="13"/>
  <c r="O298" i="13"/>
  <c r="Q298" i="13"/>
  <c r="V298" i="13"/>
  <c r="G299" i="13"/>
  <c r="M299" i="13" s="1"/>
  <c r="I299" i="13"/>
  <c r="K299" i="13"/>
  <c r="O299" i="13"/>
  <c r="Q299" i="13"/>
  <c r="V299" i="13"/>
  <c r="G302" i="13"/>
  <c r="I302" i="13"/>
  <c r="K302" i="13"/>
  <c r="M302" i="13"/>
  <c r="O302" i="13"/>
  <c r="Q302" i="13"/>
  <c r="V302" i="13"/>
  <c r="G305" i="13"/>
  <c r="I305" i="13"/>
  <c r="K305" i="13"/>
  <c r="M305" i="13"/>
  <c r="O305" i="13"/>
  <c r="Q305" i="13"/>
  <c r="V305" i="13"/>
  <c r="G308" i="13"/>
  <c r="M308" i="13" s="1"/>
  <c r="I308" i="13"/>
  <c r="K308" i="13"/>
  <c r="O308" i="13"/>
  <c r="Q308" i="13"/>
  <c r="V308" i="13"/>
  <c r="G309" i="13"/>
  <c r="M309" i="13" s="1"/>
  <c r="I309" i="13"/>
  <c r="K309" i="13"/>
  <c r="O309" i="13"/>
  <c r="Q309" i="13"/>
  <c r="V309" i="13"/>
  <c r="G312" i="13"/>
  <c r="I312" i="13"/>
  <c r="K312" i="13"/>
  <c r="M312" i="13"/>
  <c r="O312" i="13"/>
  <c r="Q312" i="13"/>
  <c r="V312" i="13"/>
  <c r="G315" i="13"/>
  <c r="I315" i="13"/>
  <c r="K315" i="13"/>
  <c r="M315" i="13"/>
  <c r="O315" i="13"/>
  <c r="Q315" i="13"/>
  <c r="V315" i="13"/>
  <c r="G318" i="13"/>
  <c r="M318" i="13" s="1"/>
  <c r="I318" i="13"/>
  <c r="K318" i="13"/>
  <c r="O318" i="13"/>
  <c r="Q318" i="13"/>
  <c r="V318" i="13"/>
  <c r="G321" i="13"/>
  <c r="M321" i="13" s="1"/>
  <c r="I321" i="13"/>
  <c r="K321" i="13"/>
  <c r="O321" i="13"/>
  <c r="Q321" i="13"/>
  <c r="V321" i="13"/>
  <c r="G322" i="13"/>
  <c r="I322" i="13"/>
  <c r="K322" i="13"/>
  <c r="M322" i="13"/>
  <c r="O322" i="13"/>
  <c r="Q322" i="13"/>
  <c r="V322" i="13"/>
  <c r="G323" i="13"/>
  <c r="I323" i="13"/>
  <c r="K323" i="13"/>
  <c r="M323" i="13"/>
  <c r="O323" i="13"/>
  <c r="Q323" i="13"/>
  <c r="V323" i="13"/>
  <c r="G324" i="13"/>
  <c r="M324" i="13" s="1"/>
  <c r="I324" i="13"/>
  <c r="K324" i="13"/>
  <c r="O324" i="13"/>
  <c r="Q324" i="13"/>
  <c r="V324" i="13"/>
  <c r="G325" i="13"/>
  <c r="M325" i="13" s="1"/>
  <c r="I325" i="13"/>
  <c r="K325" i="13"/>
  <c r="O325" i="13"/>
  <c r="Q325" i="13"/>
  <c r="V325" i="13"/>
  <c r="G332" i="13"/>
  <c r="I332" i="13"/>
  <c r="K332" i="13"/>
  <c r="M332" i="13"/>
  <c r="O332" i="13"/>
  <c r="Q332" i="13"/>
  <c r="V332" i="13"/>
  <c r="G335" i="13"/>
  <c r="I335" i="13"/>
  <c r="K335" i="13"/>
  <c r="M335" i="13"/>
  <c r="O335" i="13"/>
  <c r="Q335" i="13"/>
  <c r="V335" i="13"/>
  <c r="G336" i="13"/>
  <c r="M336" i="13" s="1"/>
  <c r="I336" i="13"/>
  <c r="K336" i="13"/>
  <c r="O336" i="13"/>
  <c r="Q336" i="13"/>
  <c r="V336" i="13"/>
  <c r="G337" i="13"/>
  <c r="M337" i="13" s="1"/>
  <c r="I337" i="13"/>
  <c r="K337" i="13"/>
  <c r="O337" i="13"/>
  <c r="Q337" i="13"/>
  <c r="V337" i="13"/>
  <c r="G338" i="13"/>
  <c r="I338" i="13"/>
  <c r="K338" i="13"/>
  <c r="M338" i="13"/>
  <c r="O338" i="13"/>
  <c r="Q338" i="13"/>
  <c r="V338" i="13"/>
  <c r="G343" i="13"/>
  <c r="I343" i="13"/>
  <c r="K343" i="13"/>
  <c r="M343" i="13"/>
  <c r="O343" i="13"/>
  <c r="Q343" i="13"/>
  <c r="V343" i="13"/>
  <c r="G348" i="13"/>
  <c r="M348" i="13" s="1"/>
  <c r="I348" i="13"/>
  <c r="K348" i="13"/>
  <c r="O348" i="13"/>
  <c r="Q348" i="13"/>
  <c r="V348" i="13"/>
  <c r="G353" i="13"/>
  <c r="M353" i="13" s="1"/>
  <c r="I353" i="13"/>
  <c r="K353" i="13"/>
  <c r="O353" i="13"/>
  <c r="Q353" i="13"/>
  <c r="V353" i="13"/>
  <c r="G358" i="13"/>
  <c r="I358" i="13"/>
  <c r="K358" i="13"/>
  <c r="M358" i="13"/>
  <c r="O358" i="13"/>
  <c r="Q358" i="13"/>
  <c r="V358" i="13"/>
  <c r="K363" i="13"/>
  <c r="V363" i="13"/>
  <c r="G364" i="13"/>
  <c r="G363" i="13" s="1"/>
  <c r="I364" i="13"/>
  <c r="I363" i="13" s="1"/>
  <c r="K364" i="13"/>
  <c r="O364" i="13"/>
  <c r="O363" i="13" s="1"/>
  <c r="Q364" i="13"/>
  <c r="Q363" i="13" s="1"/>
  <c r="V364" i="13"/>
  <c r="G365" i="13"/>
  <c r="I365" i="13"/>
  <c r="O365" i="13"/>
  <c r="Q365" i="13"/>
  <c r="G366" i="13"/>
  <c r="I366" i="13"/>
  <c r="K366" i="13"/>
  <c r="K365" i="13" s="1"/>
  <c r="M366" i="13"/>
  <c r="M365" i="13" s="1"/>
  <c r="O366" i="13"/>
  <c r="Q366" i="13"/>
  <c r="V366" i="13"/>
  <c r="V365" i="13" s="1"/>
  <c r="G368" i="13"/>
  <c r="G367" i="13" s="1"/>
  <c r="I368" i="13"/>
  <c r="I367" i="13" s="1"/>
  <c r="K368" i="13"/>
  <c r="O368" i="13"/>
  <c r="O367" i="13" s="1"/>
  <c r="Q368" i="13"/>
  <c r="Q367" i="13" s="1"/>
  <c r="V368" i="13"/>
  <c r="G369" i="13"/>
  <c r="M369" i="13" s="1"/>
  <c r="I369" i="13"/>
  <c r="K369" i="13"/>
  <c r="K367" i="13" s="1"/>
  <c r="O369" i="13"/>
  <c r="Q369" i="13"/>
  <c r="V369" i="13"/>
  <c r="V367" i="13" s="1"/>
  <c r="AE376" i="13"/>
  <c r="AF376" i="13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4" i="12"/>
  <c r="M14" i="12" s="1"/>
  <c r="I14" i="12"/>
  <c r="K14" i="12"/>
  <c r="O14" i="12"/>
  <c r="Q14" i="12"/>
  <c r="V14" i="12"/>
  <c r="G23" i="12"/>
  <c r="I23" i="12"/>
  <c r="K23" i="12"/>
  <c r="O23" i="12"/>
  <c r="Q23" i="12"/>
  <c r="V23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9" i="12"/>
  <c r="M39" i="12" s="1"/>
  <c r="I39" i="12"/>
  <c r="K39" i="12"/>
  <c r="O39" i="12"/>
  <c r="Q39" i="12"/>
  <c r="V39" i="12"/>
  <c r="G43" i="12"/>
  <c r="M43" i="12" s="1"/>
  <c r="I43" i="12"/>
  <c r="K43" i="12"/>
  <c r="O43" i="12"/>
  <c r="Q43" i="12"/>
  <c r="V43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8" i="12"/>
  <c r="M58" i="12" s="1"/>
  <c r="I58" i="12"/>
  <c r="K58" i="12"/>
  <c r="O58" i="12"/>
  <c r="Q58" i="12"/>
  <c r="V58" i="12"/>
  <c r="AE60" i="12"/>
  <c r="F40" i="1" s="1"/>
  <c r="I19" i="1"/>
  <c r="I18" i="1"/>
  <c r="I17" i="1"/>
  <c r="I16" i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K8" i="12" l="1"/>
  <c r="F39" i="1"/>
  <c r="F41" i="1"/>
  <c r="V8" i="12"/>
  <c r="I8" i="12"/>
  <c r="G8" i="12"/>
  <c r="Q8" i="12"/>
  <c r="O8" i="12"/>
  <c r="AF122" i="43"/>
  <c r="M91" i="43"/>
  <c r="M90" i="43" s="1"/>
  <c r="M31" i="43"/>
  <c r="M8" i="43" s="1"/>
  <c r="M8" i="42"/>
  <c r="AF155" i="42"/>
  <c r="M132" i="42"/>
  <c r="M116" i="42" s="1"/>
  <c r="M33" i="42"/>
  <c r="M8" i="41"/>
  <c r="AF122" i="41"/>
  <c r="M107" i="41"/>
  <c r="M99" i="41" s="1"/>
  <c r="M26" i="41"/>
  <c r="M230" i="40"/>
  <c r="M228" i="40" s="1"/>
  <c r="M143" i="40"/>
  <c r="M126" i="40" s="1"/>
  <c r="M115" i="40"/>
  <c r="M114" i="40" s="1"/>
  <c r="M18" i="40"/>
  <c r="M8" i="40" s="1"/>
  <c r="M228" i="39"/>
  <c r="M8" i="39"/>
  <c r="M159" i="39"/>
  <c r="M158" i="39" s="1"/>
  <c r="M149" i="39"/>
  <c r="M148" i="39" s="1"/>
  <c r="M21" i="39"/>
  <c r="M8" i="38"/>
  <c r="G197" i="38"/>
  <c r="M196" i="38"/>
  <c r="M195" i="38" s="1"/>
  <c r="M185" i="38"/>
  <c r="M184" i="38" s="1"/>
  <c r="M181" i="38"/>
  <c r="M149" i="38"/>
  <c r="M148" i="38" s="1"/>
  <c r="M137" i="38"/>
  <c r="M133" i="38" s="1"/>
  <c r="M22" i="38"/>
  <c r="AF332" i="37"/>
  <c r="M323" i="37"/>
  <c r="M322" i="37" s="1"/>
  <c r="M312" i="37"/>
  <c r="M311" i="37" s="1"/>
  <c r="M214" i="37"/>
  <c r="M200" i="37" s="1"/>
  <c r="M179" i="37"/>
  <c r="M178" i="37" s="1"/>
  <c r="M21" i="37"/>
  <c r="M8" i="37" s="1"/>
  <c r="M192" i="36"/>
  <c r="M186" i="36" s="1"/>
  <c r="M29" i="36"/>
  <c r="M8" i="36" s="1"/>
  <c r="M57" i="35"/>
  <c r="M9" i="35"/>
  <c r="M8" i="35" s="1"/>
  <c r="M97" i="34"/>
  <c r="M116" i="34"/>
  <c r="M105" i="34"/>
  <c r="M8" i="34"/>
  <c r="M123" i="34"/>
  <c r="M19" i="34"/>
  <c r="M118" i="33"/>
  <c r="M113" i="33" s="1"/>
  <c r="M35" i="33"/>
  <c r="M8" i="33" s="1"/>
  <c r="AF125" i="33"/>
  <c r="M119" i="32"/>
  <c r="M114" i="32" s="1"/>
  <c r="M35" i="32"/>
  <c r="M8" i="32" s="1"/>
  <c r="AF126" i="32"/>
  <c r="M131" i="31"/>
  <c r="M121" i="31"/>
  <c r="M120" i="31" s="1"/>
  <c r="M36" i="31"/>
  <c r="M8" i="31" s="1"/>
  <c r="AF143" i="31"/>
  <c r="M144" i="30"/>
  <c r="M143" i="30" s="1"/>
  <c r="M135" i="30"/>
  <c r="M134" i="30" s="1"/>
  <c r="M126" i="30"/>
  <c r="M125" i="30" s="1"/>
  <c r="M114" i="30"/>
  <c r="M113" i="30" s="1"/>
  <c r="M22" i="30"/>
  <c r="M8" i="30" s="1"/>
  <c r="M178" i="29"/>
  <c r="M253" i="29"/>
  <c r="M251" i="29" s="1"/>
  <c r="M186" i="29"/>
  <c r="M19" i="29"/>
  <c r="M8" i="29" s="1"/>
  <c r="M126" i="28"/>
  <c r="M119" i="28"/>
  <c r="M203" i="28"/>
  <c r="M201" i="28" s="1"/>
  <c r="M132" i="28"/>
  <c r="M109" i="28"/>
  <c r="M108" i="28" s="1"/>
  <c r="M19" i="28"/>
  <c r="M8" i="28" s="1"/>
  <c r="M278" i="27"/>
  <c r="G278" i="27"/>
  <c r="G263" i="27"/>
  <c r="M258" i="27"/>
  <c r="M240" i="27" s="1"/>
  <c r="M234" i="27"/>
  <c r="M225" i="27" s="1"/>
  <c r="M19" i="27"/>
  <c r="M8" i="27" s="1"/>
  <c r="M104" i="26"/>
  <c r="G190" i="26"/>
  <c r="G104" i="26"/>
  <c r="M99" i="26"/>
  <c r="M93" i="26" s="1"/>
  <c r="M37" i="26"/>
  <c r="M8" i="26" s="1"/>
  <c r="M307" i="25"/>
  <c r="M200" i="25"/>
  <c r="M191" i="25" s="1"/>
  <c r="M171" i="25"/>
  <c r="M170" i="25" s="1"/>
  <c r="M27" i="25"/>
  <c r="M8" i="25" s="1"/>
  <c r="M144" i="24"/>
  <c r="M135" i="24" s="1"/>
  <c r="M22" i="24"/>
  <c r="M8" i="24" s="1"/>
  <c r="AF155" i="24"/>
  <c r="M143" i="23"/>
  <c r="M134" i="23" s="1"/>
  <c r="M57" i="23"/>
  <c r="M8" i="23" s="1"/>
  <c r="M36" i="23"/>
  <c r="M122" i="22"/>
  <c r="M175" i="22"/>
  <c r="M174" i="22" s="1"/>
  <c r="M115" i="22"/>
  <c r="M114" i="22" s="1"/>
  <c r="M9" i="22"/>
  <c r="M8" i="22" s="1"/>
  <c r="M128" i="21"/>
  <c r="M144" i="21"/>
  <c r="M143" i="21" s="1"/>
  <c r="M9" i="21"/>
  <c r="M8" i="21" s="1"/>
  <c r="M166" i="20"/>
  <c r="M8" i="20"/>
  <c r="M163" i="20"/>
  <c r="M156" i="20" s="1"/>
  <c r="M147" i="20"/>
  <c r="M146" i="20" s="1"/>
  <c r="M24" i="20"/>
  <c r="M215" i="20"/>
  <c r="M214" i="20" s="1"/>
  <c r="M140" i="19"/>
  <c r="M139" i="19" s="1"/>
  <c r="M133" i="19"/>
  <c r="M132" i="19" s="1"/>
  <c r="M122" i="19"/>
  <c r="M121" i="19" s="1"/>
  <c r="M22" i="19"/>
  <c r="M8" i="19" s="1"/>
  <c r="M202" i="19"/>
  <c r="M200" i="19" s="1"/>
  <c r="M201" i="18"/>
  <c r="M176" i="18"/>
  <c r="M175" i="18" s="1"/>
  <c r="M123" i="18"/>
  <c r="M107" i="18" s="1"/>
  <c r="M38" i="18"/>
  <c r="M8" i="18" s="1"/>
  <c r="M174" i="17"/>
  <c r="M173" i="17" s="1"/>
  <c r="M139" i="17"/>
  <c r="M138" i="17" s="1"/>
  <c r="M132" i="17"/>
  <c r="M131" i="17" s="1"/>
  <c r="M124" i="17"/>
  <c r="M123" i="17" s="1"/>
  <c r="M22" i="17"/>
  <c r="M8" i="17" s="1"/>
  <c r="M126" i="16"/>
  <c r="M119" i="16"/>
  <c r="M192" i="16"/>
  <c r="M191" i="16" s="1"/>
  <c r="G189" i="16"/>
  <c r="M109" i="16"/>
  <c r="M108" i="16" s="1"/>
  <c r="M19" i="16"/>
  <c r="M8" i="16" s="1"/>
  <c r="M150" i="15"/>
  <c r="M149" i="15" s="1"/>
  <c r="M87" i="15"/>
  <c r="M86" i="15" s="1"/>
  <c r="M22" i="15"/>
  <c r="M8" i="15" s="1"/>
  <c r="M8" i="14"/>
  <c r="M218" i="14"/>
  <c r="M157" i="14"/>
  <c r="M146" i="14" s="1"/>
  <c r="M141" i="14"/>
  <c r="M129" i="14" s="1"/>
  <c r="M126" i="14"/>
  <c r="M114" i="14" s="1"/>
  <c r="M22" i="14"/>
  <c r="M368" i="13"/>
  <c r="M367" i="13" s="1"/>
  <c r="M364" i="13"/>
  <c r="M363" i="13" s="1"/>
  <c r="M251" i="13"/>
  <c r="M240" i="13" s="1"/>
  <c r="M236" i="13"/>
  <c r="M229" i="13" s="1"/>
  <c r="M190" i="13"/>
  <c r="M189" i="13" s="1"/>
  <c r="M22" i="13"/>
  <c r="M8" i="13" s="1"/>
  <c r="AF60" i="12"/>
  <c r="M23" i="12"/>
  <c r="M8" i="12" s="1"/>
  <c r="J28" i="1"/>
  <c r="J26" i="1"/>
  <c r="G38" i="1"/>
  <c r="F38" i="1"/>
  <c r="H32" i="1"/>
  <c r="J23" i="1"/>
  <c r="J24" i="1"/>
  <c r="J25" i="1"/>
  <c r="J27" i="1"/>
  <c r="E24" i="1"/>
  <c r="E26" i="1"/>
  <c r="I102" i="1" l="1"/>
  <c r="G60" i="12"/>
  <c r="H41" i="1"/>
  <c r="I41" i="1" s="1"/>
  <c r="G40" i="1"/>
  <c r="H40" i="1" s="1"/>
  <c r="I40" i="1" s="1"/>
  <c r="G41" i="1"/>
  <c r="G39" i="1"/>
  <c r="G82" i="1" s="1"/>
  <c r="G25" i="1" s="1"/>
  <c r="A25" i="1" s="1"/>
  <c r="A26" i="1" s="1"/>
  <c r="G26" i="1" s="1"/>
  <c r="F82" i="1"/>
  <c r="H39" i="1" l="1"/>
  <c r="H82" i="1" s="1"/>
  <c r="G23" i="1"/>
  <c r="A23" i="1" s="1"/>
  <c r="A24" i="1" s="1"/>
  <c r="G24" i="1" s="1"/>
  <c r="A27" i="1" s="1"/>
  <c r="A29" i="1" s="1"/>
  <c r="G29" i="1" s="1"/>
  <c r="G27" i="1" s="1"/>
  <c r="G28" i="1"/>
  <c r="I20" i="1"/>
  <c r="I21" i="1" s="1"/>
  <c r="I103" i="1"/>
  <c r="I39" i="1"/>
  <c r="I82" i="1" s="1"/>
  <c r="J69" i="1" l="1"/>
  <c r="J53" i="1"/>
  <c r="J70" i="1"/>
  <c r="J54" i="1"/>
  <c r="J60" i="1"/>
  <c r="J71" i="1"/>
  <c r="J55" i="1"/>
  <c r="J39" i="1"/>
  <c r="J82" i="1" s="1"/>
  <c r="J64" i="1"/>
  <c r="J52" i="1"/>
  <c r="J81" i="1"/>
  <c r="J65" i="1"/>
  <c r="J45" i="1"/>
  <c r="J66" i="1"/>
  <c r="J50" i="1"/>
  <c r="J40" i="1"/>
  <c r="J67" i="1"/>
  <c r="J51" i="1"/>
  <c r="J80" i="1"/>
  <c r="J56" i="1"/>
  <c r="J48" i="1"/>
  <c r="J77" i="1"/>
  <c r="J61" i="1"/>
  <c r="J78" i="1"/>
  <c r="J62" i="1"/>
  <c r="J46" i="1"/>
  <c r="J79" i="1"/>
  <c r="J63" i="1"/>
  <c r="J47" i="1"/>
  <c r="J72" i="1"/>
  <c r="J44" i="1"/>
  <c r="J49" i="1"/>
  <c r="J73" i="1"/>
  <c r="J57" i="1"/>
  <c r="J74" i="1"/>
  <c r="J58" i="1"/>
  <c r="J42" i="1"/>
  <c r="J75" i="1"/>
  <c r="J59" i="1"/>
  <c r="J43" i="1"/>
  <c r="J68" i="1"/>
  <c r="J76" i="1"/>
  <c r="J41" i="1"/>
  <c r="J101" i="1"/>
  <c r="J94" i="1"/>
  <c r="J89" i="1"/>
  <c r="J97" i="1"/>
  <c r="J96" i="1"/>
  <c r="J102" i="1"/>
  <c r="J91" i="1"/>
  <c r="J99" i="1"/>
  <c r="J90" i="1"/>
  <c r="J92" i="1"/>
  <c r="J93" i="1"/>
  <c r="J98" i="1"/>
  <c r="J100" i="1"/>
  <c r="J95" i="1"/>
  <c r="J10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9B3DB354-4A9F-4690-ACEC-EE014DB132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D67ECF1-16D2-45B4-A78F-A87D48724EE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6DF6FF77-B613-49F4-B9B9-247030FBE0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F65CB7-4D73-49F4-9E5B-CE3C568BF5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7FFFAFBD-743E-48A5-AFFF-07BA69B862F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E9B2DB-FB67-48DB-8952-195DDC25FF8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CD5314F0-6532-48E6-9F6B-2938DEFD01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61CAD1-FB1B-4A77-9076-84865997E1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095A4739-A47F-423E-ABE0-08930A17FB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DB0CF31-DBC3-4691-B87A-305ED1C16BB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2DCEE7CC-AAE9-47BE-AA89-E495F435460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E5CFFCD-D3BB-48AD-B386-657251EF10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8E474F3E-EE5C-4EAE-ACEA-36B48C2224A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1AFF29F-B652-44DF-8A92-5276452CEC7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AA184D67-175F-4EA3-9289-3DA8AA3766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9D242E3-BC3D-4929-B935-951C2D8FA4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D810718F-594B-4BBE-A46C-F1BC6E21B4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490051-9F7E-49F0-82DD-22325631D5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726569C8-612C-46EF-AF2D-7ED584959E3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459529-6402-4058-8391-77A0ACFCD6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C1541ED2-84FB-4155-893D-BC5D09477E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6A1C119-4B64-41B7-AA55-88B6E62F38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2D7954A3-4D17-46B0-B975-525A2E44CEF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1EE826-A1BB-452D-BC04-F255D88183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9622DA44-82D6-4179-817F-EED86A5887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76CC51-A8C2-41CE-B53F-0570E09086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31088CA4-2E89-4DDD-B272-BD1C40F8F5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C29EB8-14C6-4DAC-8EA6-604701392BC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4FE576D4-50F9-42F3-9B16-6C6AF3DBF0F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A2361C-FDC3-474D-BC2E-FD6BC827F5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8A25599F-215E-4484-BDD6-D2721D9F9CB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8699E3-9353-4D22-91E4-CBCB4FCBF4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C200149E-E7E9-4697-9C4E-31E2466454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F27A920-9F13-44DD-8361-4E0B2947E8E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74D06F2C-4BB4-469E-9E68-D528AE26945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C235D38-62C7-40C8-ADEC-A469FE01CB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DAB12113-428F-4BE8-B606-E3019CB1D6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B2C5DB-0175-460B-9C0B-0DCE22A3493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A393BAF4-1B79-4725-AC70-3FBD68F1EF0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806FA6-DED6-47B0-A898-8F452E82904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E04BA5BD-FFBE-422F-BE72-027F6B4345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C1FD72-9C09-45C0-906A-BC9B451F4D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39FAB606-7049-44D2-82E6-7259B446C4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1E17E5-B380-4755-A1BE-5E315083E6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109686F5-3FA2-486B-8728-C324736CFB1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6AD8EF-00D1-4BB2-B093-8BA8B50084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D11541D9-0B99-4A4C-BA8A-D950917B86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9D3C2C-3F93-450B-95C2-4AF487FC2A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9F2DBD14-1D4D-465E-8F82-F257DC69C5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17B3A2-FD17-4148-A500-D8B0D330F2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16A6D166-9C05-4CCC-9C36-67E837D82A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8E8C3F-4105-45FE-8122-EF9960B531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179C313A-816F-484A-BF6C-32FB469BE1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09F6E5-BA00-4B35-AE51-CEB0886619C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478A8FF9-AFD6-4F03-9DAD-59874262AF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3097CA9-87F2-4264-B86D-4C86D6BF2A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847F73D2-C5C0-48B3-B2AB-A7D9924E89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751450-DFF8-4D01-84FD-044C23ECBC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B81EFE92-BB96-44DF-9C5E-5B06BA133FA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A4BEE8E-798C-4F00-8F31-9B7568226D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A2847F91-FA83-4EF6-825C-3F0322FFD93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5EAAC1-E6F2-408B-B68F-EE31FB5EFF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EB11AF06-56E3-48ED-8173-A875F8D09C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3B5441-5362-4EF7-A9B4-F4C726EBCF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<sst xmlns="http://schemas.openxmlformats.org/spreadsheetml/2006/main" count="19768" uniqueCount="2664">
  <si>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</si>
  <si>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</si>
  <si>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</si>
  <si>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</si>
  <si>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</si>
  <si>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</si>
  <si>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</si>
  <si>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</si>
  <si>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</si>
  <si>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</si>
  <si>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</si>
  <si>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</si>
  <si>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</si>
  <si>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</si>
  <si>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</si>
  <si>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</si>
  <si>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</si>
  <si>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</si>
  <si>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</si>
  <si>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</si>
  <si>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</si>
  <si>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</si>
  <si>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</si>
  <si>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</si>
  <si>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</si>
  <si>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</si>
  <si>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</si>
  <si>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</si>
  <si>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</si>
  <si>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</si>
  <si>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</si>
  <si>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</si>
  <si>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</si>
  <si>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</si>
  <si>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</si>
  <si>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</si>
  <si>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</si>
  <si>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</si>
  <si>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</si>
  <si>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</si>
  <si>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</si>
  <si>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</si>
  <si>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</si>
  <si>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18_012_18</t>
  </si>
  <si>
    <t>II/129, II/347 HUMPOLEC - OKRUŽNÍ KŘIŽOVATKA (U VODAKU)</t>
  </si>
  <si>
    <t>Stavba</t>
  </si>
  <si>
    <t>00</t>
  </si>
  <si>
    <t>Ostatní a vedlejší náklady</t>
  </si>
  <si>
    <t>00.1</t>
  </si>
  <si>
    <t>104.1</t>
  </si>
  <si>
    <t>SO 104.1 JEDNOTNÁ KANALIZACE</t>
  </si>
  <si>
    <t>104.1.01</t>
  </si>
  <si>
    <t>Kanalizační sběrač DX</t>
  </si>
  <si>
    <t>104.1.02</t>
  </si>
  <si>
    <t>Kanalizační sběrač DX 1</t>
  </si>
  <si>
    <t>104.1.03</t>
  </si>
  <si>
    <t>Kanalizační sběrač DX 2</t>
  </si>
  <si>
    <t>104.1.04</t>
  </si>
  <si>
    <t>Kanalizační sběrač DX 3</t>
  </si>
  <si>
    <t>104.1.05</t>
  </si>
  <si>
    <t>Kanalizační sběrač DX 4</t>
  </si>
  <si>
    <t>104.1.06</t>
  </si>
  <si>
    <t>Odlehčovací komora OK, škrtící trať a odlehčovací potrubí</t>
  </si>
  <si>
    <t>104.2</t>
  </si>
  <si>
    <t>SO 104.2 KANALIZAČNÍ PŘÍPOJKY</t>
  </si>
  <si>
    <t>104.2.01</t>
  </si>
  <si>
    <t>Kanalizační přípojka Penny</t>
  </si>
  <si>
    <t>104.2.02</t>
  </si>
  <si>
    <t>Kanalizační přípojka VODAK Humpolec, DN 200 mm</t>
  </si>
  <si>
    <t>104.2.03</t>
  </si>
  <si>
    <t>Kanalizační přípojka SMIP</t>
  </si>
  <si>
    <t>104.2.04</t>
  </si>
  <si>
    <t>Kanalizační přípojka Technické služby Humpolec</t>
  </si>
  <si>
    <t>104.2.05</t>
  </si>
  <si>
    <t>Kanalizační přípojka JVC Stavby</t>
  </si>
  <si>
    <t>104.2.06</t>
  </si>
  <si>
    <t>Kanalizační přípojka VODAK Humpolec, DN 150 mm</t>
  </si>
  <si>
    <t>104.2.07</t>
  </si>
  <si>
    <t>Kanalizační přípojka VODAK Humpolec, DN 300 mm</t>
  </si>
  <si>
    <t>104.2.08</t>
  </si>
  <si>
    <t>Kanalizační přípojka z RD</t>
  </si>
  <si>
    <t>104.3</t>
  </si>
  <si>
    <t>SO 104.3 DEŠŤOVÁ KANALIZACE</t>
  </si>
  <si>
    <t>104.3.01</t>
  </si>
  <si>
    <t>Sběrač dešťové kanalizace D</t>
  </si>
  <si>
    <t>104.3.02</t>
  </si>
  <si>
    <t>Stoka dešťové kanalizace D1</t>
  </si>
  <si>
    <t>104.3.03</t>
  </si>
  <si>
    <t>Stoka dešťové kanalizace D2</t>
  </si>
  <si>
    <t>104.4</t>
  </si>
  <si>
    <t>SO 104.4 PŘÍPOJKY DEŠŤOVÉ KANALIZACE</t>
  </si>
  <si>
    <t>104.4.01</t>
  </si>
  <si>
    <t>Potrubí připojení dešťových vod z retence /Penny/</t>
  </si>
  <si>
    <t>104.4.02</t>
  </si>
  <si>
    <t xml:space="preserve">Potrubí připojení dešťových vod / u VODAKU/ </t>
  </si>
  <si>
    <t>104.4.03</t>
  </si>
  <si>
    <t>Připojení drenáže</t>
  </si>
  <si>
    <t>104.4.04</t>
  </si>
  <si>
    <t>Potrubí odvodnění /ze sklepa na ovoce, čp. 859/</t>
  </si>
  <si>
    <t>104.4.05</t>
  </si>
  <si>
    <t>Potrubí připojení uličních vpustí</t>
  </si>
  <si>
    <t>104.5</t>
  </si>
  <si>
    <t>SO 104.5 RUŠENÁ KANALIZACE</t>
  </si>
  <si>
    <t>104.5.01</t>
  </si>
  <si>
    <t>Rušená kanalizace</t>
  </si>
  <si>
    <t>105.1</t>
  </si>
  <si>
    <t>SO 105.1 VODOVODNÍ ŘAD  A-1</t>
  </si>
  <si>
    <t>105.1.01</t>
  </si>
  <si>
    <t>Vodovodní řad  A-1</t>
  </si>
  <si>
    <t>105.2</t>
  </si>
  <si>
    <t>SO 105.2 VODOVODNÍ ŘADY  A 1, A 1-1</t>
  </si>
  <si>
    <t>105.2.01</t>
  </si>
  <si>
    <t>Vodovodní řady  A1</t>
  </si>
  <si>
    <t>105.2.02</t>
  </si>
  <si>
    <t>Vodovodní řady A1-1</t>
  </si>
  <si>
    <t>105.3</t>
  </si>
  <si>
    <t>SO 105.3 VODOVODNÍ PŘÍPOJKY</t>
  </si>
  <si>
    <t>105.3.01</t>
  </si>
  <si>
    <t>Vodovodní přípojky k SO 105.1 a SO 105.2</t>
  </si>
  <si>
    <t>105.4</t>
  </si>
  <si>
    <t>SO 105.4 VODOVODNÍ ŘADY G + G2 + PŘÍPOJKY + VODOVOD PRO ZAHRÁDKY</t>
  </si>
  <si>
    <t>105.4.01</t>
  </si>
  <si>
    <t>Vodovodní řad G</t>
  </si>
  <si>
    <t>105.4.02</t>
  </si>
  <si>
    <t>Vodovodní řad G2</t>
  </si>
  <si>
    <t>105.4.03</t>
  </si>
  <si>
    <t>Vodovodní přípojky</t>
  </si>
  <si>
    <t>105.4.04</t>
  </si>
  <si>
    <t>Vodovod pro zahrádky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</si>
  <si>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</si>
  <si>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</si>
  <si>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</si>
  <si>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</si>
  <si>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</si>
  <si>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</si>
  <si>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</si>
  <si>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</si>
  <si>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38</t>
  </si>
  <si>
    <t>Svislé a kompletní konstrukce</t>
  </si>
  <si>
    <t>4</t>
  </si>
  <si>
    <t>Vodorovné konstrukce</t>
  </si>
  <si>
    <t>5</t>
  </si>
  <si>
    <t>Komunikace</t>
  </si>
  <si>
    <t>59</t>
  </si>
  <si>
    <t>Dlažby a předlažby komunikací</t>
  </si>
  <si>
    <t>8</t>
  </si>
  <si>
    <t>Trubní vedení</t>
  </si>
  <si>
    <t>9</t>
  </si>
  <si>
    <t>Ostatní konstrukce, bourání</t>
  </si>
  <si>
    <t>91</t>
  </si>
  <si>
    <t>Doplňující práce na komunikaci</t>
  </si>
  <si>
    <t>99</t>
  </si>
  <si>
    <t>Staveništní přesun hmot</t>
  </si>
  <si>
    <t>722</t>
  </si>
  <si>
    <t>Vnitřní vodovod</t>
  </si>
  <si>
    <t>767</t>
  </si>
  <si>
    <t>Konstrukce zámečnické</t>
  </si>
  <si>
    <t>D96</t>
  </si>
  <si>
    <t>Přesuny suti a vybouraných hmot</t>
  </si>
  <si>
    <t>PSU</t>
  </si>
  <si>
    <t>ON</t>
  </si>
  <si>
    <t>VN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</si>
  <si>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</si>
  <si>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</si>
  <si>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</si>
  <si>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</si>
  <si>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</si>
  <si>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</si>
  <si>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</si>
  <si>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</si>
  <si>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</si>
  <si>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</si>
  <si>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</si>
  <si>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</si>
  <si>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</si>
  <si>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</si>
  <si>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</si>
  <si>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</si>
  <si>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</si>
  <si>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</si>
  <si>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</si>
  <si>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</si>
  <si>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</si>
  <si>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</si>
  <si>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</si>
  <si>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</si>
  <si>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</si>
  <si>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</si>
  <si>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</si>
  <si>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ON01</t>
  </si>
  <si>
    <t>Geodetické práce - vytyčení a zaměření</t>
  </si>
  <si>
    <t>soubor</t>
  </si>
  <si>
    <t>Vlastní</t>
  </si>
  <si>
    <t>Indiv</t>
  </si>
  <si>
    <t>POL1_</t>
  </si>
  <si>
    <t>ON02</t>
  </si>
  <si>
    <t>Monitoring TV kamerou</t>
  </si>
  <si>
    <t>m</t>
  </si>
  <si>
    <t>656,5</t>
  </si>
  <si>
    <t>VV</t>
  </si>
  <si>
    <t>451</t>
  </si>
  <si>
    <t>Mezisoučet</t>
  </si>
  <si>
    <t>ON03</t>
  </si>
  <si>
    <t>Hutnící zkoušky</t>
  </si>
  <si>
    <t xml:space="preserve">Technická zpráva : </t>
  </si>
  <si>
    <t xml:space="preserve">Celkový výpis   materiálu  objektu SO 105.1 : </t>
  </si>
  <si>
    <t>Poz.7    = DX - 3 x hutnící zkouška, DX 1 - 2 x hutnící zkouška, DX 3 - 1 x hutnící zkouška : 3+2+1</t>
  </si>
  <si>
    <t>Poz.14. = D - 3 x hutnící zkouška, D1 - 1 x hutnící zkouška : 3+1</t>
  </si>
  <si>
    <t>Poz.15. = V rozpočtu bude počítáno: 2 x hutnící zkouška, vodovod SO 105.1 : 2</t>
  </si>
  <si>
    <t>Poz.16. = 1 x hutnící zkouška, SO 105.2 vod. řad A1 : 1</t>
  </si>
  <si>
    <t>Poz.19  = 1 x hutnící zkouška, SO 105.4 vod. G : 1</t>
  </si>
  <si>
    <t>ON04</t>
  </si>
  <si>
    <t>Přečerpání splašků</t>
  </si>
  <si>
    <t>Soubor</t>
  </si>
  <si>
    <t xml:space="preserve">Přečerpávání splašků je myšleno na celou stavbu –(není v technické zprávě). : </t>
  </si>
  <si>
    <t xml:space="preserve">Při stavbě kanalizačních stok budou splaškovové vody přečerpávány. : </t>
  </si>
  <si>
    <t xml:space="preserve">Uchazeč by měl dle svých schopností odhadnout, které práce spojené s budováním nové kanalizace jsou nutné udělat. Doporučuji se obrátit na provozovatele. : </t>
  </si>
  <si>
    <t xml:space="preserve">Provozovatel: VODAK Humpolec, středisko Humpolec, vedoucí střediska pan Veleta. : </t>
  </si>
  <si>
    <t>ON05</t>
  </si>
  <si>
    <t>Geometrický plán s vyznačením věcného břemene</t>
  </si>
  <si>
    <t>ON06</t>
  </si>
  <si>
    <t>Vypracování dokumentace skutečného provedení (DSPS), ve 4 provedeních</t>
  </si>
  <si>
    <t>ON07</t>
  </si>
  <si>
    <t>Zaměření šachet</t>
  </si>
  <si>
    <t>kus</t>
  </si>
  <si>
    <t xml:space="preserve">Celkem bude zaměřeno a rozpočtováno zaměření 37 kanalizačních šachet. : </t>
  </si>
  <si>
    <t xml:space="preserve">U kanalizace je nutné u všech šachet stavbou dotčených vyplnit nový šachtový list (Příloha č.3) doplněný o číslo (jméno) souboru fotografie. : </t>
  </si>
  <si>
    <t xml:space="preserve">Oskenované vyplněné šachtové listy a fotografický soubor budou přiloženy na CD předávaném, jako digitální zpracování zaměření skutečného stavu, zpracované dle směrnice  : </t>
  </si>
  <si>
    <t>37</t>
  </si>
  <si>
    <t>ON08</t>
  </si>
  <si>
    <t>Zařízení staveniště</t>
  </si>
  <si>
    <t xml:space="preserve">zřejmě nad rámec stavby kruhové křižovatky : </t>
  </si>
  <si>
    <t>ON09</t>
  </si>
  <si>
    <t>Práce provozovatele (odstávky potrubí)</t>
  </si>
  <si>
    <t xml:space="preserve">Uchazeč by měl dle svých schopností odhadnout, které práce spojené s výměnou vodovodu může udělat sám a s jakým rozsahem prací se obrátit na provozovatele. : </t>
  </si>
  <si>
    <t xml:space="preserve">Doporučuji si tyto věci s provozovatelem ujasnit. : </t>
  </si>
  <si>
    <t xml:space="preserve">S vybudováním suchovodu musí dojít k náhradnímu přepojení jednotlivých RD s potrubím za vodoměrnou šachtou. : </t>
  </si>
  <si>
    <t xml:space="preserve">Toto je společně s odstávkami vodovodního potrubí spojeného s výstavbou nového potrubí, odvzdušnění, odkalení potrubí vše zahrnuto do položky „práce provozovatele vodovodu. : </t>
  </si>
  <si>
    <t xml:space="preserve">20 přípojek : </t>
  </si>
  <si>
    <t xml:space="preserve">za práce provozovatele : </t>
  </si>
  <si>
    <t>ON10</t>
  </si>
  <si>
    <t>Zajištění dopravně inženýrského opatření</t>
  </si>
  <si>
    <t>ON11</t>
  </si>
  <si>
    <t>Povrchovod - náhradní zásobování vodou</t>
  </si>
  <si>
    <t>vodovod G a G2 : 103+6,5</t>
  </si>
  <si>
    <t>ON12</t>
  </si>
  <si>
    <t>Orientační tabulky rozvodné vodovodní sítě</t>
  </si>
  <si>
    <t>SUM</t>
  </si>
  <si>
    <t>Poznámky uchazeče k zadání</t>
  </si>
  <si>
    <t>POPUZIV</t>
  </si>
  <si>
    <t>END</t>
  </si>
  <si>
    <t>113151114R00</t>
  </si>
  <si>
    <t>Fréz.živič.krytu pl.do 500 m2,pruh do 75 cm,tl.5cm</t>
  </si>
  <si>
    <t>m2</t>
  </si>
  <si>
    <t>RTS 19/ I</t>
  </si>
  <si>
    <t>RTS 18/ II</t>
  </si>
  <si>
    <t xml:space="preserve">hm 4,175 až 4,365  konstrukce vozovky dle SUS Pelhřimov : </t>
  </si>
  <si>
    <t xml:space="preserve">Poz.2… Před zahájením zemních prací bude asfaltový povrch sfrézován v tl. 5 cm na ploše 315 m2. : </t>
  </si>
  <si>
    <t xml:space="preserve">Plocha sfrézování a opravy zahrnuje celý zájmový prostor, tedy i prostor nad stokami D1, D2, DX3 : </t>
  </si>
  <si>
    <t>315,0</t>
  </si>
  <si>
    <t>113151119R00</t>
  </si>
  <si>
    <t>Fréz.živič.krytu pl.do 500 m2,pruh do 75cm,tl.10cm</t>
  </si>
  <si>
    <t xml:space="preserve">Poté dofrézováno 10 cm : </t>
  </si>
  <si>
    <t>44,0</t>
  </si>
  <si>
    <t>113107530R00</t>
  </si>
  <si>
    <t>Odstranění podkladu pl. 50 m2,kam.drcené tl.30 cm</t>
  </si>
  <si>
    <t>119001401R00</t>
  </si>
  <si>
    <t>Dočasné zajištění ocelového potrubí do DN 200 mm</t>
  </si>
  <si>
    <t>hm  0,04; 1,42    NTL, D 225 mm plynovod : 1,50*2</t>
  </si>
  <si>
    <t>hm  0,03; 4,14    STL plynovod : 1,50*2</t>
  </si>
  <si>
    <t>hm  1,457    přípojka plynovod : 1,50*1</t>
  </si>
  <si>
    <t>hm  2,025    STL plynovod, D 110 : 1,50*1</t>
  </si>
  <si>
    <t>119001411R00</t>
  </si>
  <si>
    <t>Dočasné zajištění beton.a plast. potrubí do DN 200</t>
  </si>
  <si>
    <t>hm  0,295; 0,315; 0,545; 0,745; 1,004; 1,39; 2,115; 2,353; 2,705; 2,99; 3,252    potrubí  vodovodní přípojky : 1,50*11</t>
  </si>
  <si>
    <t>hm  1,73     vodovod DN 150 mm : 1,50*1</t>
  </si>
  <si>
    <t>hm  1,902    vodovod DN 32 mm : 1,50*1</t>
  </si>
  <si>
    <t>hm  3,532    potrubí DN 50 mm od Kouby : 1,50*1</t>
  </si>
  <si>
    <t>119001412R00</t>
  </si>
  <si>
    <t>Dočasné zajištění beton.a plast.potrubí DN 200-500</t>
  </si>
  <si>
    <t>hm  1,44    soukenický vodovod DN 400 mm : 1,50*1</t>
  </si>
  <si>
    <t>hm  2,848    rušená kanalizace DN 300 : 1,50*1</t>
  </si>
  <si>
    <t>hm  4,251    kanalizační stoka DN 400 mm : 1,50*1</t>
  </si>
  <si>
    <t>hm  4,271    rušená kanalizace ocel DN 500 : 1,50*1</t>
  </si>
  <si>
    <t>hm  4,343    vodovod DN 300 mm : 1,50*1</t>
  </si>
  <si>
    <t>119001423R00</t>
  </si>
  <si>
    <t>Dočasné zajištění kabelů - v počtu nad 6 kabelů</t>
  </si>
  <si>
    <t>hm  0,013; 1,495; 1,52; 2,145    kabel EON NN : 1,50*4</t>
  </si>
  <si>
    <t>hm  0,013;  0,19;  1,976; 4,21    kabel O2 SEK  (síť elektro. komunikací) : 1,50*4</t>
  </si>
  <si>
    <t>hm  4,205    kabel EON VN : 1,50*1</t>
  </si>
  <si>
    <t>132201213R00</t>
  </si>
  <si>
    <t>Hloubení rýh š.do 200 cm hor.3 do 10000 m3,STROJNĚ</t>
  </si>
  <si>
    <t>m3</t>
  </si>
  <si>
    <t xml:space="preserve">Geologický průzkum nebyl proveden a zatřídění je navrženo takto: : </t>
  </si>
  <si>
    <t xml:space="preserve">V celé trase stavby kanalizace předpokládáme třídy těžitelnosti: 3 = 45%, 4 = 40%,  5 = 10%,  6 = 5%. : </t>
  </si>
  <si>
    <t xml:space="preserve">Kanalizace:   - kamenina DN 600 mm a UR 2, De 550 mm -  šíře rýhy 1,5 metru. : </t>
  </si>
  <si>
    <t>Začátek provozního součtu</t>
  </si>
  <si>
    <t xml:space="preserve">  hm 0,00 až 0,065 = délka 6,5 metru : </t>
  </si>
  <si>
    <t xml:space="preserve">  do úrovně: - 30 cm od stávajícího povrchu, /Výška 30 cm jsou konstrukční vrstvy chodníku = projekt kruhové křižovatky/. : </t>
  </si>
  <si>
    <t xml:space="preserve">  1,50*(3,82-0,30)*6,5</t>
  </si>
  <si>
    <t xml:space="preserve">  hm 0,065 až 4,175= délka 411 metrů : </t>
  </si>
  <si>
    <t xml:space="preserve">  do úrovně: - 46 cm od stávajícího povrchu, /Výška 46 cm jsou konstrukční vrstvy vozovky = projekt kruhové křižovatky/ : </t>
  </si>
  <si>
    <t xml:space="preserve">  1,50*(3,20-0,46)*411</t>
  </si>
  <si>
    <t xml:space="preserve">  hm 4,175 až 4,365= délka 19 metrů : </t>
  </si>
  <si>
    <t xml:space="preserve">  do úrovně: stávající nivelety vozovky, /Konstrukce vozovky /45 cm/ je dle vyjádření SUS Pelhřimov, popis viz níže/ : </t>
  </si>
  <si>
    <t xml:space="preserve">  1,50*(3,40-0,45)*19</t>
  </si>
  <si>
    <t xml:space="preserve">  Mezisoučet</t>
  </si>
  <si>
    <t>Konec provozního součtu</t>
  </si>
  <si>
    <t>hor. 3 - 45 % : 1807,605*0,45</t>
  </si>
  <si>
    <t xml:space="preserve">PPKGEM, DN 100 mm -  šíře rýhy 1,0 metr (plnostěnné potrubí z drenáže) : </t>
  </si>
  <si>
    <t xml:space="preserve">V celé trase stavby potrubí odvádějícího vody z drenáže  (PPKGEM) předpokládáme třídy těžitelnosti: 3 = 50%,  4 = 50%. : </t>
  </si>
  <si>
    <t xml:space="preserve">  délka 2,5 m : </t>
  </si>
  <si>
    <t xml:space="preserve">  1,00*(3,20-0,46)*2,5</t>
  </si>
  <si>
    <t>hor. 3 - 50 % : 6,85*0,50</t>
  </si>
  <si>
    <t>132201219R00</t>
  </si>
  <si>
    <t>Přípl.za lepivost,hloubení rýh 200cm,hor.3,STROJNĚ</t>
  </si>
  <si>
    <t>930,98656*0,25</t>
  </si>
  <si>
    <t>132301213R00</t>
  </si>
  <si>
    <t>Hloubení rýh š.do 200 cm hor.4 do 10000 m3,STROJNĚ</t>
  </si>
  <si>
    <t>hor. 4 - 40 % : 1807,605*0,40</t>
  </si>
  <si>
    <t>hor. 4 - 50 % : 6,850*0,50</t>
  </si>
  <si>
    <t>132301219R00</t>
  </si>
  <si>
    <t>Přípl.za lepivost,hloubení rýh 200cm,hor.4,STROJNĚ</t>
  </si>
  <si>
    <t>834,31472*0,25</t>
  </si>
  <si>
    <t>132401211R00</t>
  </si>
  <si>
    <t>Hloubení rýh šířky do 200 cm v hor.5, STROJNĚ</t>
  </si>
  <si>
    <t>hor. 5 - 10 % : 1807,605*0,10</t>
  </si>
  <si>
    <t>132501211R00</t>
  </si>
  <si>
    <t>Hloubení rýh šířky do 200 cm v hor.6, STROJNĚ</t>
  </si>
  <si>
    <t>hor. 6 - 5 % : 1807,605*0,05</t>
  </si>
  <si>
    <t>139601103R00</t>
  </si>
  <si>
    <t>Ruční výkop jam, rýh a šachet v hornině tř. 4</t>
  </si>
  <si>
    <t xml:space="preserve">hm 0,475 až 4,365 je souběh s potrubím drenáže v délce 389 metrů : </t>
  </si>
  <si>
    <t xml:space="preserve">Rýha pode dnem hlavní rýhy 0,3 x 0,3 metru : </t>
  </si>
  <si>
    <t>0,3*0,3*389</t>
  </si>
  <si>
    <t>151101102R00</t>
  </si>
  <si>
    <t>Pažení a rozepření stěn rýh - příložné - hl.do 4 m</t>
  </si>
  <si>
    <t>3,82*6,5*2</t>
  </si>
  <si>
    <t>3,20*411*2</t>
  </si>
  <si>
    <t>3,40*19*2</t>
  </si>
  <si>
    <t>3,20*2,5*2</t>
  </si>
  <si>
    <t>151101112R00</t>
  </si>
  <si>
    <t>Odstranění pažení stěn rýh - příložné - hl. do 4 m</t>
  </si>
  <si>
    <t>161101101R00</t>
  </si>
  <si>
    <t>Svislé přemístění výkopku z hor.1-4 do 2,5 m</t>
  </si>
  <si>
    <t>100 % : 35,010</t>
  </si>
  <si>
    <t>161101102R00</t>
  </si>
  <si>
    <t>Svislé přemístění výkopku z hor.1-4 do 4,0 m</t>
  </si>
  <si>
    <t>55 % : 1807,605*0,85*0,55</t>
  </si>
  <si>
    <t>55 % : 6,850*0,55</t>
  </si>
  <si>
    <t>161101152R00</t>
  </si>
  <si>
    <t>Svislé přemístění výkopku z hor.5-7 do 4,0 m</t>
  </si>
  <si>
    <t>55 % : 1807,605*0,15*0,55</t>
  </si>
  <si>
    <t>162701105R00</t>
  </si>
  <si>
    <t>Vodorovné přemístění výkopku z hor.1-4 do 10000 m</t>
  </si>
  <si>
    <t>vytl. kub. : 1814,455</t>
  </si>
  <si>
    <t>odpočet hor. 5 a 6 : -271,14075</t>
  </si>
  <si>
    <t>162701109R00</t>
  </si>
  <si>
    <t>Příplatek k vod. přemístění hor.1-4 za další 1 km</t>
  </si>
  <si>
    <t xml:space="preserve">= Poz.24 : </t>
  </si>
  <si>
    <t xml:space="preserve">V rozpočtu bude pouze položka na přesun do 15 km : </t>
  </si>
  <si>
    <t>1543,31425*5</t>
  </si>
  <si>
    <t>162701155R00</t>
  </si>
  <si>
    <t>Vodorovné přemístění výkopku z hor.5-7 do 10000 m</t>
  </si>
  <si>
    <t>hor. 5 a 6 : 180,76050+90,38025</t>
  </si>
  <si>
    <t>162701159R00</t>
  </si>
  <si>
    <t>Příplatek k vod. přemístění hor.5-7 za další 1 km</t>
  </si>
  <si>
    <t>271,14075*5</t>
  </si>
  <si>
    <t>171201201R00</t>
  </si>
  <si>
    <t>Uložení sypaniny na skl.-sypanina na výšku přes 2m</t>
  </si>
  <si>
    <t>lože : 1,225+129,0+5,23</t>
  </si>
  <si>
    <t>obsyp : 298,43548</t>
  </si>
  <si>
    <t>Poz.1 - betonové lože : 191,0</t>
  </si>
  <si>
    <t>vytl.kub.potrubím : pi*0,650^2*1/4*430</t>
  </si>
  <si>
    <t>pi*0,560^2*1/4*6,5</t>
  </si>
  <si>
    <t>pi*0,110^2*1/4*2,5</t>
  </si>
  <si>
    <t xml:space="preserve">Zásyp ze ŠD, frakce 0-63 mm : </t>
  </si>
  <si>
    <t>1045,2526</t>
  </si>
  <si>
    <t>174101101R00</t>
  </si>
  <si>
    <t>Zásyp jam, rýh, šachet se zhutněním</t>
  </si>
  <si>
    <t xml:space="preserve">Ze štěrkodrti, frakce 0-63 mm : </t>
  </si>
  <si>
    <t>výkop rýhy : 1807,605+6,850</t>
  </si>
  <si>
    <t>vytlačená kubatura : -769,20240</t>
  </si>
  <si>
    <t>175101101R00</t>
  </si>
  <si>
    <t>Obsyp potrubí bez prohození sypaniny</t>
  </si>
  <si>
    <t xml:space="preserve">Obsyp:  Boční a krycí (15 cm nad potrubí), lomová prosívka, zrna do 11 mm. Hutnit při min. výšce 30 cm materiálu nad vrcholem potrubí. : </t>
  </si>
  <si>
    <t xml:space="preserve">hm 0,065 až 4,175= délka 411 metrů : </t>
  </si>
  <si>
    <t xml:space="preserve">hm 4,175 až 4,365= délka 19 metrů : </t>
  </si>
  <si>
    <t>1,50*(0,450+0,150)*430</t>
  </si>
  <si>
    <t>-pi*0,650^2*1/4*430*2/3</t>
  </si>
  <si>
    <t xml:space="preserve">Výška 20 cm  nad potrubí, lomová prosívka (kamenivo) frakce 0-20 mm. Hutnit zejména po stranách potrubí. Strojní hutnění až při min. výšce 30 cm materiálu nad vrcho-lem potrubí. : </t>
  </si>
  <si>
    <t xml:space="preserve">hm 0,00 až 0,065 = délka 6,5 metru : </t>
  </si>
  <si>
    <t>1,50*(0,560+0,200)*6,5</t>
  </si>
  <si>
    <t>-pi*0,560^2*1/4*6,5</t>
  </si>
  <si>
    <t xml:space="preserve">délka 2,5 m : </t>
  </si>
  <si>
    <t>1,00*(0,110+0,200)*2,5</t>
  </si>
  <si>
    <t>-pi*0,110^2*1/4*2,5</t>
  </si>
  <si>
    <t>181301101R00</t>
  </si>
  <si>
    <t>Rozprostření ornice, rovina, tl. do 10 cm do 500m2</t>
  </si>
  <si>
    <t xml:space="preserve">hm 0,04 až 0,36/ celková délka 32 metrů : </t>
  </si>
  <si>
    <t>1,00*32</t>
  </si>
  <si>
    <t>583412066.1</t>
  </si>
  <si>
    <t>Lomová prosívka frakce do 11 mm</t>
  </si>
  <si>
    <t>t</t>
  </si>
  <si>
    <t>POL3_</t>
  </si>
  <si>
    <t>291,87519*1,900*1,02</t>
  </si>
  <si>
    <t>583412063.1</t>
  </si>
  <si>
    <t>Lomová prosívka frakce  0/20</t>
  </si>
  <si>
    <t>Obsyp: Výška 20 cm  nad potrubí, lomová prosívka (kamenivo) frakce 0-20 mm : 6,56029*1,900*1,02</t>
  </si>
  <si>
    <t>58344197R</t>
  </si>
  <si>
    <t>Štěrkodrtě frakce 0-63 A</t>
  </si>
  <si>
    <t>SPCM</t>
  </si>
  <si>
    <t>1045,25260*2,00</t>
  </si>
  <si>
    <t>212792112R00</t>
  </si>
  <si>
    <t>Montáž trativodů z flexibilních trubek, lože</t>
  </si>
  <si>
    <t xml:space="preserve">Výpis   materiálu  DX : </t>
  </si>
  <si>
    <t>389</t>
  </si>
  <si>
    <t>212971110R00</t>
  </si>
  <si>
    <t>Opláštění trativodů z geotext., do sklonu 1:2,5</t>
  </si>
  <si>
    <t>POL1_0</t>
  </si>
  <si>
    <t>pi*0,100*389</t>
  </si>
  <si>
    <t>28611223.AR</t>
  </si>
  <si>
    <t>Trubka PVC drenážní flexibilní d 100 mm</t>
  </si>
  <si>
    <t>389*1,01</t>
  </si>
  <si>
    <t>67352004R</t>
  </si>
  <si>
    <t>Geotextilie netkaná PK-Nontex PET 300 g/m2</t>
  </si>
  <si>
    <t>122,20795*1,02</t>
  </si>
  <si>
    <t>451541111R00</t>
  </si>
  <si>
    <t>Lože pod potrubí ze štěrkodrtě 0 - 63 mm</t>
  </si>
  <si>
    <t xml:space="preserve">Podsyp.  Lomová prosívka (kamenivo) frakce 0-11 mm,  tl. 10 cm. Pokud by byla ve výkopu vyšší hladina spodní vody, použít frakci  4-8 mm. : </t>
  </si>
  <si>
    <t xml:space="preserve">Kanalizace:  potrubí PP, UR 2, DN 500 mm : </t>
  </si>
  <si>
    <t>1,50*0,100*6,5</t>
  </si>
  <si>
    <t>1,00*0,100*2,5</t>
  </si>
  <si>
    <t>451573111.0</t>
  </si>
  <si>
    <t>Podsyp, frakce 16-32 mm</t>
  </si>
  <si>
    <t xml:space="preserve">Šachetní dna Šs1 až Šs12: - Podsyp, frakce 16-32 mm, tl.15 cm : </t>
  </si>
  <si>
    <t>5,23</t>
  </si>
  <si>
    <t>451573111.1</t>
  </si>
  <si>
    <t>Lože pod potrubí ze štěrku frakce 16-32 mm</t>
  </si>
  <si>
    <t xml:space="preserve">Kanalizace: Potrubí kameninové : </t>
  </si>
  <si>
    <t xml:space="preserve">Podsyp:  Štěrkové lože frakce 16-32 mm, tl. 20 cm : </t>
  </si>
  <si>
    <t>1,5*0,20*430,0</t>
  </si>
  <si>
    <t>564851111RT4</t>
  </si>
  <si>
    <t>Podklad ze štěrkodrti po zhutnění tloušťky 15 cm, štěrkodrť frakce 0-63 mm</t>
  </si>
  <si>
    <t>ŠD, Štěrkodrť 0/63 mm     300 mm : 2*44,0</t>
  </si>
  <si>
    <t>565131111R00</t>
  </si>
  <si>
    <t>Podklad z obal kamen. ACP 16+, š. do 3 m, tl. 5 cm</t>
  </si>
  <si>
    <t>577141122R00</t>
  </si>
  <si>
    <t>Beton asfalt. ACL 16+ ložný, š. do 3 m, tl. 5 cm</t>
  </si>
  <si>
    <t>577112124R00</t>
  </si>
  <si>
    <t>Beton asfalt. ACO 11 S modifik. š.nad 3 m, tl.5 cm</t>
  </si>
  <si>
    <t>celá plocha : 315,0</t>
  </si>
  <si>
    <t>831442121R00</t>
  </si>
  <si>
    <t>Montáž trub kameninových, pryž. kroužek, DN 600</t>
  </si>
  <si>
    <t>436,5-6,5</t>
  </si>
  <si>
    <t>837441221.0</t>
  </si>
  <si>
    <t>Montáž tvarov. kamenin. odboč. pryž. krouž. DN 600</t>
  </si>
  <si>
    <t>Kalkul</t>
  </si>
  <si>
    <t>8+1</t>
  </si>
  <si>
    <t>837441121.0</t>
  </si>
  <si>
    <t>Montáž převlečné manžety DN 600</t>
  </si>
  <si>
    <t>871413121R00</t>
  </si>
  <si>
    <t>Montáž trub z plastu, gumový kroužek, DN 500</t>
  </si>
  <si>
    <t>6,50</t>
  </si>
  <si>
    <t>871313121R00</t>
  </si>
  <si>
    <t>Montáž trub z plastu, gumový kroužek, DN 150</t>
  </si>
  <si>
    <t>2,5</t>
  </si>
  <si>
    <t>892661111R00</t>
  </si>
  <si>
    <t>Zkouška těsnosti kanalizace DN do 600, vodou</t>
  </si>
  <si>
    <t>892593111R00</t>
  </si>
  <si>
    <t>Zabezpečení konců kanal. potrubí DN do 400, vodou</t>
  </si>
  <si>
    <t>úsek</t>
  </si>
  <si>
    <t>894421112RT1</t>
  </si>
  <si>
    <t>Osazení betonových dílců šachet do 1,4 t, skruže rovné, na kroužek, do 1,4 t</t>
  </si>
  <si>
    <t>skruž 50 : 8</t>
  </si>
  <si>
    <t>skruž 100 : 3</t>
  </si>
  <si>
    <t>894422111RT1</t>
  </si>
  <si>
    <t>Osazení betonových dílců šachet, skruže přechodové, na kroužek</t>
  </si>
  <si>
    <t>konus : 11</t>
  </si>
  <si>
    <t>přechod. deska : 11+1</t>
  </si>
  <si>
    <t>894423114R00</t>
  </si>
  <si>
    <t>Osaz. bet. dílců šachet, dna, na kroužek, do 5,0 t</t>
  </si>
  <si>
    <t>11</t>
  </si>
  <si>
    <t>894423116R00</t>
  </si>
  <si>
    <t>Osaz. bet. dílců šachet, dna, na kroužek, do 7,0 t</t>
  </si>
  <si>
    <t>1+1</t>
  </si>
  <si>
    <t>894432112.0</t>
  </si>
  <si>
    <t>Osazení plastové šachty revizní prům.425 mm</t>
  </si>
  <si>
    <t>899103111R00</t>
  </si>
  <si>
    <t>Osazení poklopu s rámem do 150 kg</t>
  </si>
  <si>
    <t>12</t>
  </si>
  <si>
    <t>899623141R00</t>
  </si>
  <si>
    <t>Obetonování potrubí nebo zdiva stok betonem C12/15</t>
  </si>
  <si>
    <t xml:space="preserve">Poz.1 : </t>
  </si>
  <si>
    <t xml:space="preserve">Obetonování kameninového potrubí betonem C12/15 : </t>
  </si>
  <si>
    <t>191,0</t>
  </si>
  <si>
    <t>899711122R00</t>
  </si>
  <si>
    <t>Fólie výstražná z PVC šedá, šířka 30 cm</t>
  </si>
  <si>
    <t>592243741.0</t>
  </si>
  <si>
    <t>Šachtové dno:  TZZ - Q.150 /100/, výška H = 1000 mm /obklad čedič/</t>
  </si>
  <si>
    <t>1*1,01</t>
  </si>
  <si>
    <t>592243751.0</t>
  </si>
  <si>
    <t>Šachtová skruž:  TZS - Q.150 /150/, výška H = 150 mm</t>
  </si>
  <si>
    <t>59224551.0</t>
  </si>
  <si>
    <t>Šachtová  deska:  TZK - Q.150-63/18 ZDC, /výška H1 = 18 mm</t>
  </si>
  <si>
    <t>59712519.0</t>
  </si>
  <si>
    <t>Převlečná manžeta, typ 2B, DN 600 mm</t>
  </si>
  <si>
    <t>59224353.AR</t>
  </si>
  <si>
    <t>Konus šachetní TBR-Q.1 100-63/58/12 KPS</t>
  </si>
  <si>
    <t>11*1,01</t>
  </si>
  <si>
    <t>592243501R</t>
  </si>
  <si>
    <t>Deska přechodová zákrytová TZK-Q.1 120-100/25</t>
  </si>
  <si>
    <t>592243652R</t>
  </si>
  <si>
    <t>Skruž šachetní TBS-Q.1 120/50 PS</t>
  </si>
  <si>
    <t>8*1,01</t>
  </si>
  <si>
    <t>592243654R</t>
  </si>
  <si>
    <t>Skruž šachetní TBS-Q.1 120/100 PS</t>
  </si>
  <si>
    <t>3*1,01</t>
  </si>
  <si>
    <t>59224182.0</t>
  </si>
  <si>
    <t>Prstenec vyrovnávací z termoplastu 60 mm</t>
  </si>
  <si>
    <t>POL3_1</t>
  </si>
  <si>
    <t>28624183.0</t>
  </si>
  <si>
    <t>Prstenec vyrovnávací z termoplastu 80 mm</t>
  </si>
  <si>
    <t>59224185.0</t>
  </si>
  <si>
    <t>Prstenec vyrovnávací z termoplastu 120 mm</t>
  </si>
  <si>
    <t>59224184.0</t>
  </si>
  <si>
    <t>Prstenec vyrovnávací z termoplastu 100 mm</t>
  </si>
  <si>
    <t>59224369.AR</t>
  </si>
  <si>
    <t>Dno šachetní přímé TBZ-Q.1 120/120 V max. 80</t>
  </si>
  <si>
    <t xml:space="preserve">Výška nástupnice ve všech šachtách bude na výšku celého profilu potrubí = 60 cm : </t>
  </si>
  <si>
    <t xml:space="preserve">Poznámka: vtoky do šachet jsou popsány v příloze č.4. : </t>
  </si>
  <si>
    <t>59224373.AR</t>
  </si>
  <si>
    <t>Těsnění elastom pro šach díly EMT - DN 1000</t>
  </si>
  <si>
    <t>592243732R</t>
  </si>
  <si>
    <t>Těsnění elastom pro šach díly EMT - DN 1200</t>
  </si>
  <si>
    <t>55243442.0</t>
  </si>
  <si>
    <t xml:space="preserve">Šachtový kanalizační poklop, KDK82B, třída D 400, /Europa 8/,rám litinový, víko s odvětráním, s tlumící vložkou a s pantovým otevíráním </t>
  </si>
  <si>
    <t>28695824.1</t>
  </si>
  <si>
    <t>Šachta Šč.2 Maincor Vario DN 400 standard, Typ dna P, poklop D 400, teleskop. výška 1,2 až 1,9 m, prostavení  De 450 mm v délce 1600 mm, dimenze vtok, výtok UR 2, DN 150 mm</t>
  </si>
  <si>
    <t>597107035R</t>
  </si>
  <si>
    <t>Trouba kameninová hrdlová DN 600, l=2,50 m, FN 96, hrdlo K nebo S, spojovací systém C, vysoké zatížení</t>
  </si>
  <si>
    <t xml:space="preserve">Výpis   materiálu  stavebního objektu 02.1. : </t>
  </si>
  <si>
    <t>430*1,015</t>
  </si>
  <si>
    <t>59710829R</t>
  </si>
  <si>
    <t>Trouba kameninová zkrácená GZ DN 600, FN 96, hrdlo K, spojovací systém C, délka 0,75 m</t>
  </si>
  <si>
    <t>16*1,015</t>
  </si>
  <si>
    <t>59710842R</t>
  </si>
  <si>
    <t>Trouba kameninová zkrácená GA DN 600, FN 96, hrdlo K, spojovací systém C, délka 0,75 m</t>
  </si>
  <si>
    <t>11*1,015</t>
  </si>
  <si>
    <t>59711569R</t>
  </si>
  <si>
    <t>Odbočka 90° kamenina hrdlová 600/150 FN 96/34, spojovací systém C/F, délka 1,0 m</t>
  </si>
  <si>
    <t xml:space="preserve">Výpis   materiálu DX : </t>
  </si>
  <si>
    <t>8*1,015</t>
  </si>
  <si>
    <t>59711570R</t>
  </si>
  <si>
    <t>Odbočka 90° kamenina hrdlová 600/200 FN 57/32, spojovací systém C/F, délka 1,0 m</t>
  </si>
  <si>
    <t>1*1,015</t>
  </si>
  <si>
    <t>919731123R00</t>
  </si>
  <si>
    <t>Zarovnání styčné plochy živičné tl. do 20 cm</t>
  </si>
  <si>
    <t>998275101R00</t>
  </si>
  <si>
    <t>Přesun hmot, kanalizace kameninové, otevřený výkop</t>
  </si>
  <si>
    <t>POL7_</t>
  </si>
  <si>
    <t>979082213R00</t>
  </si>
  <si>
    <t>Vodorovná doprava suti po suchu do 1 km</t>
  </si>
  <si>
    <t>POL8_</t>
  </si>
  <si>
    <t>979082219R00</t>
  </si>
  <si>
    <t>Příplatek za dopravu suti po suchu za další 1 km</t>
  </si>
  <si>
    <t>73,370*14</t>
  </si>
  <si>
    <t>hm  0,88; 1,335    přípojka plynovod : 1,40*2</t>
  </si>
  <si>
    <t>hm  0,89    potrubí  vodovodní přípojky : 1,40*1</t>
  </si>
  <si>
    <t>hm  1,245    kabel EON NN : 1,40*1</t>
  </si>
  <si>
    <t>hm  1,485    kabel O2 SEK  (síť elektro. komunikací) : 1,40*1</t>
  </si>
  <si>
    <t xml:space="preserve">V celé trase stavby kanalizace /po trase stávající kanalizace/ předpokládáme třídy těžitelnosti: 3 = 50 %, 4 = 50%. : </t>
  </si>
  <si>
    <t xml:space="preserve">samostatná rýha šíře  1,4 m : </t>
  </si>
  <si>
    <t xml:space="preserve">  hm 0,00 až 0,13 = délka 13 metrů : </t>
  </si>
  <si>
    <t xml:space="preserve">  do úrovně: - 64 cm od stávajícího povrchu, /Výška 64 cm jsou konstrukční vrstvy prstence = projekt kruhové křižovatky/ : </t>
  </si>
  <si>
    <t xml:space="preserve">  1,40*(2,52-0,64)*13</t>
  </si>
  <si>
    <t xml:space="preserve">  hm 0,13 až 0,27 = délka 14,0 m : </t>
  </si>
  <si>
    <t xml:space="preserve">  do úrovně: - 46 cm od stáv. povrchu, /Výška 46 cm jsou konstrukční vrstvy vozovky = projekt kruhové křižovatky/ : </t>
  </si>
  <si>
    <t xml:space="preserve">  1,40*(2,52-0,46)*14</t>
  </si>
  <si>
    <t xml:space="preserve">  hm 0,27 až 1,505 = délka 123,5 m : </t>
  </si>
  <si>
    <t xml:space="preserve">  Souběhy: Potrubí kanalizace je ve spol. rýze s vodovodním  řadem A1, š. rýhy kan. 0,9 m : </t>
  </si>
  <si>
    <t xml:space="preserve">  0,90*(3,25-0,46)*123,5</t>
  </si>
  <si>
    <t>hor. 3 - 50 % : 384,70050*0,50</t>
  </si>
  <si>
    <t>192,35025*0,25</t>
  </si>
  <si>
    <t>hor. 4 - 50 % : 384,70050*0,50</t>
  </si>
  <si>
    <t>0,3*0,3*167,5</t>
  </si>
  <si>
    <t>2,52*13*2</t>
  </si>
  <si>
    <t>2,52*14*2</t>
  </si>
  <si>
    <t>jednostranné : 3,25*123,5</t>
  </si>
  <si>
    <t>100 % : 15,075</t>
  </si>
  <si>
    <t>55 % : 384,70050*0,55</t>
  </si>
  <si>
    <t>vytl. kub. : 385,60050</t>
  </si>
  <si>
    <t>385,60050*5</t>
  </si>
  <si>
    <t>lože : 21,070+0,90</t>
  </si>
  <si>
    <t>obsyp : 29,790</t>
  </si>
  <si>
    <t>Poz.3a - obetonování potrubí : 61,32</t>
  </si>
  <si>
    <t>vytl.kub.potrubím : pi*0,450^2*1/4*150,5</t>
  </si>
  <si>
    <t>248,58451</t>
  </si>
  <si>
    <t>výkop rýhy : 384,70050</t>
  </si>
  <si>
    <t>vytlačená kubatura : -137,01599</t>
  </si>
  <si>
    <t xml:space="preserve">Výška 20 cm nad potrubí, lomová prosívka (kamenivo) frakce 0-20 mm. Hutnit zejména po stranách potrubí. Strojní hutnění až při min. výšce 30 cm materiálu nad vrcholem potrubí. : </t>
  </si>
  <si>
    <t xml:space="preserve">nad obetonování : </t>
  </si>
  <si>
    <t xml:space="preserve">hm 0,00 až 0,13 = délka 13 metrů : </t>
  </si>
  <si>
    <t>1,40*0,200*13</t>
  </si>
  <si>
    <t xml:space="preserve">hm 0,13 až 0,27 = délka 14,0 m : </t>
  </si>
  <si>
    <t>1,40*0,200*14</t>
  </si>
  <si>
    <t xml:space="preserve">hm 0,27 až 1,505 = délka 123,5 m : </t>
  </si>
  <si>
    <t>0,90*0,200*123,5</t>
  </si>
  <si>
    <t>Obsyp: Výška 20 cm  nad potrubí, lomová prosívka (kamenivo) frakce 0-20 mm : 29,790*1,900*1,02</t>
  </si>
  <si>
    <t>247,68451*2,00</t>
  </si>
  <si>
    <t xml:space="preserve">Výpis   materiálu  DX1 : </t>
  </si>
  <si>
    <t>167,5</t>
  </si>
  <si>
    <t>pi*0,100*167,5</t>
  </si>
  <si>
    <t>167,5*1,01</t>
  </si>
  <si>
    <t>52,62168*1,02</t>
  </si>
  <si>
    <t>1,40*0,100*150,5</t>
  </si>
  <si>
    <t xml:space="preserve">dosypání pod úroveň podsypu je v úseku  OK - ŠS 13 = 0,48 metru a v úseku Šs 13 - Šs 14 = 0,12 cm. : </t>
  </si>
  <si>
    <t>1,40*0,48*13</t>
  </si>
  <si>
    <t>1,40*0,12*14</t>
  </si>
  <si>
    <t xml:space="preserve">Šachetní dna Šs13 až Šs15: - Podsyp, frakce 16-32 mm, tl.15 cm : </t>
  </si>
  <si>
    <t>0,90</t>
  </si>
  <si>
    <t>871393121R00</t>
  </si>
  <si>
    <t>Montáž trub z plastu, gumový kroužek, DN 400</t>
  </si>
  <si>
    <t>150,5</t>
  </si>
  <si>
    <t>877393121R00</t>
  </si>
  <si>
    <t>Montáž tvarovek odboč. plast. gum. kroužek DN 400</t>
  </si>
  <si>
    <t>877393122R00</t>
  </si>
  <si>
    <t>Montáž přesuvek z plastu, gumový kroužek, DN 400</t>
  </si>
  <si>
    <t>892591111R00</t>
  </si>
  <si>
    <t>Zkouška těsnosti kanalizace DN do 400, vodou</t>
  </si>
  <si>
    <t>894421111RT1</t>
  </si>
  <si>
    <t>Osazení betonových dílců šachet, skruže rovné, na kroužek, do 0,5 t</t>
  </si>
  <si>
    <t>skruž 25 : 1</t>
  </si>
  <si>
    <t>skruž 50 : 2</t>
  </si>
  <si>
    <t>skruž 100 : 2</t>
  </si>
  <si>
    <t>3</t>
  </si>
  <si>
    <t>894423112RT1</t>
  </si>
  <si>
    <t>Osazení betonových dílců šachet do 3,0 t, šachtová dna, na kroužek, do 3,0 t</t>
  </si>
  <si>
    <t>899623161R00</t>
  </si>
  <si>
    <t>Obetonování potrubí nebo zdiva stok betonem C20/25</t>
  </si>
  <si>
    <t xml:space="preserve">Poz. 3a. : </t>
  </si>
  <si>
    <t xml:space="preserve">Obetonování potrubí DN 400 mm betonem C 20/25, /zavlhlá směs/…... 61,32 m3 : </t>
  </si>
  <si>
    <t>61,32</t>
  </si>
  <si>
    <t>899623161.2</t>
  </si>
  <si>
    <t>Obetonování a začištění povrchu uvnitř šachty Š 901 po vsunutí potrubí stoky DX 1</t>
  </si>
  <si>
    <t>286142451R</t>
  </si>
  <si>
    <t>Trubka kanalizační PP SN 16  400x6000 mm, žebrovaná, PP, hnědá</t>
  </si>
  <si>
    <t>150,5/6*1,015</t>
  </si>
  <si>
    <t>28656317R</t>
  </si>
  <si>
    <t>Odbočka kanalizační PP DN 400/150/45°</t>
  </si>
  <si>
    <t>28656318R</t>
  </si>
  <si>
    <t>Odbočka kanalizační PP DN 400/200/45°</t>
  </si>
  <si>
    <t>28656370R</t>
  </si>
  <si>
    <t>Přesuvka kanalizační PP DN 400 mm</t>
  </si>
  <si>
    <t>59224358.AR</t>
  </si>
  <si>
    <t>Skruž šachetní TBS-Q.1 100/25/12 PS</t>
  </si>
  <si>
    <t>59224361.AR</t>
  </si>
  <si>
    <t>Skruž šachetní TBS-Q.1 100/50/12 PS</t>
  </si>
  <si>
    <t>2*1,01</t>
  </si>
  <si>
    <t>59224364.AR</t>
  </si>
  <si>
    <t>Skruž šachetní TBS-Q.1 100/100/12 PS</t>
  </si>
  <si>
    <t>59224368.AR</t>
  </si>
  <si>
    <t>Dno šachetní přímé TBZ-Q.1 100/100 V max. 60</t>
  </si>
  <si>
    <t>998276101R00</t>
  </si>
  <si>
    <t>Přesun hmot, trubní vedení plastová, otevř. výkop</t>
  </si>
  <si>
    <t>hm  0,01    projektovaný plynovod : 1,10*1</t>
  </si>
  <si>
    <t>hm  0,04    soukenický vodovod DN 200 mm : 1,10*1</t>
  </si>
  <si>
    <t>hm  0,015    kabel EON NN : 1,10*1</t>
  </si>
  <si>
    <t>hm  0,04; 0,06    kabel O2 SEK  (síť elektro. komunikací) : 1,10*2</t>
  </si>
  <si>
    <t xml:space="preserve">V celé trase stavby kanalizace /po trase stávající kanalizace/ předpokládáme třídy těžitelnosti:  3 = 100%. : </t>
  </si>
  <si>
    <t xml:space="preserve">Kanalizace:   -  UR 2, De 335 mm -  šíře rýhy 1,1 m : </t>
  </si>
  <si>
    <t xml:space="preserve">hm 0,00 až 0,08 = délka 8 m : </t>
  </si>
  <si>
    <t xml:space="preserve">do úrovně: - 46 cm od stávajícího povrchu, /Výška 46 cm jsou konstrukční vrstvy vozovky = projekt kruhové křižovatky/ : </t>
  </si>
  <si>
    <t>1,10*(2,30-0,46)*8</t>
  </si>
  <si>
    <t>16,192*0,25</t>
  </si>
  <si>
    <t>2,30*8,0*2</t>
  </si>
  <si>
    <t>16,192*5</t>
  </si>
  <si>
    <t>lože : 0,880+0,30</t>
  </si>
  <si>
    <t>obsyp : 1,760</t>
  </si>
  <si>
    <t>Poz. 3b obetonování potrubí : 1,92</t>
  </si>
  <si>
    <t>vytl.kub.potrubím : pi*0,335^2*1/4*8</t>
  </si>
  <si>
    <t>10,62687</t>
  </si>
  <si>
    <t>výkop rýhy : 16,192</t>
  </si>
  <si>
    <t>vytlačená kubatura : -5,56513</t>
  </si>
  <si>
    <t xml:space="preserve">Obsyp: Výška 20 cm  nad potrubí, lomová prosívka (kamenivo) frakce 0-20 mm. Hutnit zejména po stranách potrubí. Strojní hutnění až při min. výšce 30 cm materiálu nad vrcho-lem potrubí. : </t>
  </si>
  <si>
    <t>nad obetonováním : 1,10*0,200*8</t>
  </si>
  <si>
    <t>Obsyp: Výška 20 cm  nad potrubí, lomová prosívka (kamenivo) frakce 0-20 mm : 1,760*1,900*1,02</t>
  </si>
  <si>
    <t>26,70781*2,00</t>
  </si>
  <si>
    <t xml:space="preserve">Lomová prosívka (kamenivo) frakce 0-11 mm,  tl. 10 cm. Pokud by byla ve výkopu vyšší hladina spodní vody, použít frakci  4-8 mm. : </t>
  </si>
  <si>
    <t>1,10*0,100*8</t>
  </si>
  <si>
    <t xml:space="preserve">Šachetní dno Šs16: - Podsyp, frakce 16-32 mm, tl.15 cm : </t>
  </si>
  <si>
    <t>0,30</t>
  </si>
  <si>
    <t>871373121R00</t>
  </si>
  <si>
    <t>Montáž trub z plastu, gumový kroužek, DN 300</t>
  </si>
  <si>
    <t xml:space="preserve">Výpis   materiálu  DX2 : </t>
  </si>
  <si>
    <t>8,0</t>
  </si>
  <si>
    <t>877373122R00</t>
  </si>
  <si>
    <t>Montáž přesuvek z plastu, gumový kroužek, DN 300</t>
  </si>
  <si>
    <t>892581111R00</t>
  </si>
  <si>
    <t>Zkouška těsnosti kanalizace DN do 300, vodou</t>
  </si>
  <si>
    <t>892583111R00</t>
  </si>
  <si>
    <t>Zabezpečení konců kanal. potrubí DN do 300, vodou</t>
  </si>
  <si>
    <t>Osazení betonových dílců šachet do 0,5 t, skruže rovné, na kroužek, do 0,5 t</t>
  </si>
  <si>
    <t>894423111RT1</t>
  </si>
  <si>
    <t>Osazení betonových dílců šachet, šachtová dna, na kroužek, do 2,0 t</t>
  </si>
  <si>
    <t xml:space="preserve">Výpis   materiálu  D1 : </t>
  </si>
  <si>
    <t xml:space="preserve">Poz.3b : </t>
  </si>
  <si>
    <t xml:space="preserve">Obetonování potrubí  na výšku 0,33 metru (beton C20/25, (zavlhlá směs) : </t>
  </si>
  <si>
    <t>1,92</t>
  </si>
  <si>
    <t>286142421R</t>
  </si>
  <si>
    <t>Trubka kanalizační PP SN 16  300x6000 mm, žebrovaná, PP, hnědá</t>
  </si>
  <si>
    <t>8/6*1,015</t>
  </si>
  <si>
    <t>28656369R</t>
  </si>
  <si>
    <t>Přesuvná objímka kanalizační PP DN 300 mm</t>
  </si>
  <si>
    <t>59224356.AR</t>
  </si>
  <si>
    <t>Skruž šachetní TBS-Q.1 100/25/12</t>
  </si>
  <si>
    <t>59224367.AR</t>
  </si>
  <si>
    <t>Dno šachetní přímé TBZ-Q.1 100/80 V max. 50</t>
  </si>
  <si>
    <t>Poznámka: vtoky do šachet jsou popsány v příloze č.4. : 1*1,01</t>
  </si>
  <si>
    <t xml:space="preserve">Konstrukce vozovky v hm 0,00 až 0,21 dle SUS Pelhřimov : </t>
  </si>
  <si>
    <t>Zde pouze dofrézování 10 cm : 20,9</t>
  </si>
  <si>
    <t>hm  0,103    plynovod STL : 1,10*1</t>
  </si>
  <si>
    <t>hm  0,039    projektovaný sběrač D, DN 800 mm : 1,10*1</t>
  </si>
  <si>
    <t>hm  0,07    vodovod DN 300 mm, /Poz. 5., nutné provést sondu /č.1/ a ověřit výškové uložení stávajícího vodovodu/ : 1,10*1</t>
  </si>
  <si>
    <t>hm  0,085     rušené potrubí DN 600 mm : 1,10*1</t>
  </si>
  <si>
    <t xml:space="preserve">V celé trase stavby kanalizace předpokládáme třídy těžitelnosti: 3 = 50%, třída 4 = 40%,  třída 5 = 10 % : </t>
  </si>
  <si>
    <t xml:space="preserve">  hm 0,00 až 0,21= délka 21 m : </t>
  </si>
  <si>
    <t xml:space="preserve">  1,10*(2,91-0,45)*21</t>
  </si>
  <si>
    <t>hor. 3 - 50 % : 56,826*0,50</t>
  </si>
  <si>
    <t>28,14300*0,25</t>
  </si>
  <si>
    <t>hor. 4 - 40 % : 56,826*0,40</t>
  </si>
  <si>
    <t>22,73040*0,25</t>
  </si>
  <si>
    <t>hor. 5 - 10 % : 56,826*0,10</t>
  </si>
  <si>
    <t>2,91*21*2</t>
  </si>
  <si>
    <t>55 % : 56,826*0,90*0,55</t>
  </si>
  <si>
    <t>55 % : 56,826*0,10*0,55</t>
  </si>
  <si>
    <t>vytl. kub. : 56,82600</t>
  </si>
  <si>
    <t>odpočet hor. 5 : -5,68260</t>
  </si>
  <si>
    <t>51,14340*5</t>
  </si>
  <si>
    <t>hor. 5 : 5,68260</t>
  </si>
  <si>
    <t>5,68260*5</t>
  </si>
  <si>
    <t>lože : 2,310+0,30</t>
  </si>
  <si>
    <t>obsyp : 4,620</t>
  </si>
  <si>
    <t>Poz. 13b obetonování potrubí : 5,54</t>
  </si>
  <si>
    <t>vytl.kub.potrubím : pi*0,335^2*1/4*21</t>
  </si>
  <si>
    <t>42,20503</t>
  </si>
  <si>
    <t>výkop rýhy : 56,826</t>
  </si>
  <si>
    <t>vytlačená kubatura : -14,62097</t>
  </si>
  <si>
    <t>nad obetonování : 1,10*0,200*21</t>
  </si>
  <si>
    <t>Obsyp: Výška 20 cm  nad potrubí, lomová prosívka (kamenivo) frakce 0-20 mm : 4,620*1,900*1,02</t>
  </si>
  <si>
    <t>42,20503*2,00</t>
  </si>
  <si>
    <t>1,10*0,100*21</t>
  </si>
  <si>
    <t xml:space="preserve">Šachetní dno Šs17: - Podsyp, frakce 16-32 mm, tl.15 cm, množství štěrku : </t>
  </si>
  <si>
    <t xml:space="preserve">Konstrukce vozovky v hm 0,00 až 0,155 dle SUS Pelhřimov : </t>
  </si>
  <si>
    <t>ŠD, Štěrkodrť 0/63 mm     300 mm : 2*20,9</t>
  </si>
  <si>
    <t xml:space="preserve">Výpis   materiálu  DX3 : </t>
  </si>
  <si>
    <t>21</t>
  </si>
  <si>
    <t>skruž 50 : 1</t>
  </si>
  <si>
    <t>zákryt. deska : 1</t>
  </si>
  <si>
    <t xml:space="preserve">Výpis   materiálu  D : </t>
  </si>
  <si>
    <t xml:space="preserve">Poz. 3c : </t>
  </si>
  <si>
    <t xml:space="preserve">Obetonování potrubí DN 300 mm betonem C 20/25, /zavlhlá směs/ : </t>
  </si>
  <si>
    <t>5,54</t>
  </si>
  <si>
    <t>21/6*1,015</t>
  </si>
  <si>
    <t>18,392*14</t>
  </si>
  <si>
    <t>113107524R00</t>
  </si>
  <si>
    <t>Odstranění podkladu pl. 50 m2,kam.drcené tl.24 cm</t>
  </si>
  <si>
    <t xml:space="preserve">Odstranění podkladních vrstev tl. 240 mm /celková plocha 2,4 m2/ : </t>
  </si>
  <si>
    <t>2,40</t>
  </si>
  <si>
    <t>113106231R00</t>
  </si>
  <si>
    <t>Rozebrání dlažeb ze zámkové dlažby v kamenivu</t>
  </si>
  <si>
    <t>Chodník  šíře 1,6 metru, /hm 0,047 až 0,063/ : 2,40</t>
  </si>
  <si>
    <t>113202111R00</t>
  </si>
  <si>
    <t>Vytrhání obrub obrubníků silničních</t>
  </si>
  <si>
    <t>2,0</t>
  </si>
  <si>
    <t>121101101R00</t>
  </si>
  <si>
    <t>Sejmutí ornice s přemístěním do 50 m</t>
  </si>
  <si>
    <t xml:space="preserve">  hm 0,016 až 0,047 a 0,063 až 0,10, celková délka 6,8 m : </t>
  </si>
  <si>
    <t>1,10*0,15*6,8</t>
  </si>
  <si>
    <t>hm  0,03    přípojka plynovod : 1,10*1</t>
  </si>
  <si>
    <t>hm  0,047    soukenický vodovod DN 200 mm : 1,10*1</t>
  </si>
  <si>
    <t>hm  0,035    kabel O2 SEK  (síť elektro. komunikací) : 1,10*1</t>
  </si>
  <si>
    <t>hm  0,053    kabel EON VN  Poz. 6., položka v rozpočtu „bezproudí“ : 1,10*1</t>
  </si>
  <si>
    <t xml:space="preserve">Zemní práce v komunikaci /hm 0,00 až 0,016/ jsou součástí stoky DX : </t>
  </si>
  <si>
    <t xml:space="preserve">  do úrovně: výška 15 cm je zemina a osetí plochy od obrubníku do areálu Humpoleckých strojíren  (mimo chodníku) : </t>
  </si>
  <si>
    <t xml:space="preserve">  1,10*(2,60-0,15)*6,8</t>
  </si>
  <si>
    <t>hor. 3 - 50 % : 18,326*0,50</t>
  </si>
  <si>
    <t>hor. 4 - 40 % : 18,326*0,40</t>
  </si>
  <si>
    <t>hor. 5 - 10 % : 18,326*0,10</t>
  </si>
  <si>
    <t>2,60*21*2</t>
  </si>
  <si>
    <t>55 % : 18,326*0,90*0,55</t>
  </si>
  <si>
    <t>55 % : 18,326*0,10*0,55</t>
  </si>
  <si>
    <t>vytl. kub. : 18,326</t>
  </si>
  <si>
    <t>odpočet hor. 5 : -1,83260</t>
  </si>
  <si>
    <t>16,49340*5</t>
  </si>
  <si>
    <t>hor. 5 : 1,83260</t>
  </si>
  <si>
    <t>1,83260*5</t>
  </si>
  <si>
    <t>lože : 1,100</t>
  </si>
  <si>
    <t>obsyp : 2,200</t>
  </si>
  <si>
    <t>Poz. 3d obetonování potrubí : 2,43</t>
  </si>
  <si>
    <t>vytl.kub.potrubím : pi*0,335^2*1/4*10</t>
  </si>
  <si>
    <t>výkop rýhy : 18,326</t>
  </si>
  <si>
    <t>vytlačená kubatura : -6,61141</t>
  </si>
  <si>
    <t>nad obetonování : 1,10*0,200*10</t>
  </si>
  <si>
    <t>Obsyp: Výška 20 cm  nad potrubí, lomová prosívka (kamenivo) frakce 0-20 mm : 2,200*1,900*1,02</t>
  </si>
  <si>
    <t xml:space="preserve">hm 0,016 až 0,047 a 0,063 až 0,10, celková délka 6,8 m : </t>
  </si>
  <si>
    <t>1,10*6,80</t>
  </si>
  <si>
    <t>00572465R</t>
  </si>
  <si>
    <t>Směs travní standard PROFI, á 25 kg</t>
  </si>
  <si>
    <t>kg</t>
  </si>
  <si>
    <t>0,035*7,480</t>
  </si>
  <si>
    <t>1,10*0,100*10</t>
  </si>
  <si>
    <t>564861111RT2</t>
  </si>
  <si>
    <t>Podklad ze štěrkodrti po zhutnění tloušťky 20 cm, štěrkodrť frakce 0-32 mm</t>
  </si>
  <si>
    <t>596215021R00</t>
  </si>
  <si>
    <t>Kladení zámkové dlažby tl. 6 cm do drtě tl. 4 cm</t>
  </si>
  <si>
    <t>59245021-1</t>
  </si>
  <si>
    <t>Zámková dlažba původní/šedá barva/</t>
  </si>
  <si>
    <t xml:space="preserve">Výpis   materiálu  DX4 : </t>
  </si>
  <si>
    <t>10</t>
  </si>
  <si>
    <t xml:space="preserve">Poz. 3d : </t>
  </si>
  <si>
    <t>2,43</t>
  </si>
  <si>
    <t>962961810.0</t>
  </si>
  <si>
    <t>Demontáž a oprava oplocení</t>
  </si>
  <si>
    <t xml:space="preserve">Demontáž a oprava oplocení : </t>
  </si>
  <si>
    <t xml:space="preserve">= Poz.8 : </t>
  </si>
  <si>
    <t xml:space="preserve">Z důvodu provádění stavby stok DX 2 a D 2 musí být odstraněno oplocení. Oplocení musí být šetrně demontováno, uloženo a následně znovu postaveno. : </t>
  </si>
  <si>
    <t xml:space="preserve">Jedná se o  2 sloupky a 3 plotová pole v celkové délce 9 m : </t>
  </si>
  <si>
    <t>917862111R00</t>
  </si>
  <si>
    <t>Osazení stojat. obrub.bet. s opěrou,lože z C 12/15</t>
  </si>
  <si>
    <t>59217010R</t>
  </si>
  <si>
    <t>Obrubník silniční betonový 150x250x1000 mm, přírodní</t>
  </si>
  <si>
    <t>kamenivo : 2,34720*14</t>
  </si>
  <si>
    <t xml:space="preserve">škrtící trati : </t>
  </si>
  <si>
    <t>hm  0,016    sběrač D, DN 800 mm : 1,7*1</t>
  </si>
  <si>
    <t>hm  0,10    vodovod DN 300 mm : 1,7*1</t>
  </si>
  <si>
    <t>hm  0,135    rušená kanalizace DN 400 mm : 1,7*1</t>
  </si>
  <si>
    <t xml:space="preserve">odlehčovacího potrubí : </t>
  </si>
  <si>
    <t>hm  0,084    vodovod DN 300 mm : 1,7*1</t>
  </si>
  <si>
    <t xml:space="preserve">Kanalizace:   -  UR 2, De 225 a De 335 mm -  šíře společné rýhy 1,7 metru : </t>
  </si>
  <si>
    <t xml:space="preserve">  hm 0,00 až 0,14 : </t>
  </si>
  <si>
    <t xml:space="preserve">  souběh škrtící trati a odlehčovacího potrubí a s potrubím drenáže : </t>
  </si>
  <si>
    <t xml:space="preserve">  1,70*(3,10-0,64)*14</t>
  </si>
  <si>
    <t xml:space="preserve">  hm 0,14 až 0,155 : </t>
  </si>
  <si>
    <t xml:space="preserve">  0,85*(3,10-0,46)*1,5</t>
  </si>
  <si>
    <t>hor. 3 - 50 % : 61,914*0,50</t>
  </si>
  <si>
    <t>30,957*0,25</t>
  </si>
  <si>
    <t>hor. 4 - 40 % : 61,914*0,40</t>
  </si>
  <si>
    <t>24,76560*0,25</t>
  </si>
  <si>
    <t>hor. 5 - 10 % : 61,914*0,10</t>
  </si>
  <si>
    <t>3,10*15,5*2</t>
  </si>
  <si>
    <t>vytl. kub. : 61,91400</t>
  </si>
  <si>
    <t>odpočet hor. 5 : -6,19140</t>
  </si>
  <si>
    <t>55,72260*5</t>
  </si>
  <si>
    <t>hor. 5 : 6,19140</t>
  </si>
  <si>
    <t>6,19140*5</t>
  </si>
  <si>
    <t>lože : 2,50750</t>
  </si>
  <si>
    <t>obsyp : 5,015</t>
  </si>
  <si>
    <t>Poz. 3e+f obetonování potrubí : 4,62</t>
  </si>
  <si>
    <t>vytl.kub.potrubím : pi*0,335^2*1/4*14</t>
  </si>
  <si>
    <t>pi*0,225^2*1/4*15,5</t>
  </si>
  <si>
    <t xml:space="preserve">Zásyp ze štěrkodrti, frakce 0-63 mm : </t>
  </si>
  <si>
    <t>47,92123</t>
  </si>
  <si>
    <t>výkop rýhy : 61,914</t>
  </si>
  <si>
    <t>vytlačená kubatura : -13,99277</t>
  </si>
  <si>
    <t>hm 0,00 až 0,14 : 1,70*0,200*14</t>
  </si>
  <si>
    <t>hm 0,14 až 0,155 : 0,85*0,200*1,5</t>
  </si>
  <si>
    <t>Obsyp: Výška 20 cm  nad potrubí, lomová prosívka (kamenivo) frakce 0-20 mm : 7,480*1,900*1,02</t>
  </si>
  <si>
    <t>47,92123*2,00</t>
  </si>
  <si>
    <t>317121102R00</t>
  </si>
  <si>
    <t>Osazení překladu světlost otvoru do 180 cm</t>
  </si>
  <si>
    <t xml:space="preserve">odlehčovací komora : </t>
  </si>
  <si>
    <t>380326142RT4</t>
  </si>
  <si>
    <t>Beton komplet.konstr.vodostavební C 30/37 do 30 cm, železobeton, vliv prostředí XF4</t>
  </si>
  <si>
    <t xml:space="preserve">OK-Vodostavební beton B 40 : </t>
  </si>
  <si>
    <t>5,44</t>
  </si>
  <si>
    <t>380356231R00</t>
  </si>
  <si>
    <t>Bednění kompl.konstr.neomít.BO pl.rovinných,zříz.</t>
  </si>
  <si>
    <t xml:space="preserve">OK : </t>
  </si>
  <si>
    <t>vně : (2,60+2,10)*2,4</t>
  </si>
  <si>
    <t>vni : (2,0+1,5)*2,25</t>
  </si>
  <si>
    <t>380361007R00</t>
  </si>
  <si>
    <t>Výztuž kompletních konstrukcí z oceli 10 505(R)</t>
  </si>
  <si>
    <t>100 kg/m3 : 0,100*5,44</t>
  </si>
  <si>
    <t xml:space="preserve"> OK-Podsyp, frakce 0-63 mm, tl.15 až 45 cm, množství štěrku : </t>
  </si>
  <si>
    <t>2,25</t>
  </si>
  <si>
    <t>452311131R00</t>
  </si>
  <si>
    <t>Desky podkladní pod potrubí z betonu C 12/15</t>
  </si>
  <si>
    <t>OK-Podkladní beton B 10 : 1,12</t>
  </si>
  <si>
    <t>632458321R00</t>
  </si>
  <si>
    <t>Potěr cementový vodotěsný rovinný, do 5 m2</t>
  </si>
  <si>
    <t>0,52/0,10</t>
  </si>
  <si>
    <t>konus : 1</t>
  </si>
  <si>
    <t xml:space="preserve">Šachtový kanalizační poklop KASI, KDK82B, třída D 400, /Europa 8/,rám litinový, víko s odvětráním, s tlumící vložkou a s pantovým otevíráním </t>
  </si>
  <si>
    <t>592243502.0</t>
  </si>
  <si>
    <t>Deska přechodová zákrytová TZK - Q.1 150 - 100/27, ZDC</t>
  </si>
  <si>
    <t>59321222R</t>
  </si>
  <si>
    <t>Překlad železobetonový RZP 179/14/22 V</t>
  </si>
  <si>
    <t>4*1,01</t>
  </si>
  <si>
    <t>711171559R00</t>
  </si>
  <si>
    <t>Izolace proti vlhkosti vodorovná, fólií, volně</t>
  </si>
  <si>
    <t>28322028R</t>
  </si>
  <si>
    <t>Fólie Fatrafol 803 tl. 1,5, š. 1300 mm zemní</t>
  </si>
  <si>
    <t>5,2*1,2</t>
  </si>
  <si>
    <t xml:space="preserve">hm 0,00 až 0,14 : </t>
  </si>
  <si>
    <t>1,70*0,100*14</t>
  </si>
  <si>
    <t xml:space="preserve">hm 0,14 až 0,155 : </t>
  </si>
  <si>
    <t>0,85*0,100*1,5</t>
  </si>
  <si>
    <t>871353121R00</t>
  </si>
  <si>
    <t>Montáž trub z plastu, gumový kroužek, DN 200</t>
  </si>
  <si>
    <t>15,5</t>
  </si>
  <si>
    <t>14</t>
  </si>
  <si>
    <t>892571111R00</t>
  </si>
  <si>
    <t>Zkouška těsnosti kanalizace DN do 200, vodou</t>
  </si>
  <si>
    <t xml:space="preserve">Poz. 3e+f : </t>
  </si>
  <si>
    <t>4,62</t>
  </si>
  <si>
    <t>14+15,5</t>
  </si>
  <si>
    <t>286142361R</t>
  </si>
  <si>
    <t>Trubka kanalizační PP SN 16  200x6000 mm, žebrovaná, PP, hnědá</t>
  </si>
  <si>
    <t>15,5/6*1,015</t>
  </si>
  <si>
    <t>14/6*1,015</t>
  </si>
  <si>
    <t>hm  0,028      sběrač D, DN 800 mm : 1,10*1</t>
  </si>
  <si>
    <t>hm  0,059      vodovod DN 300 mm : 1,10*1</t>
  </si>
  <si>
    <t>hm  0,065; 0,086    kabel O2 SEK  (síť elektro. komunikací) : 1,10*2</t>
  </si>
  <si>
    <t>celková plocha : 8,800</t>
  </si>
  <si>
    <t xml:space="preserve">Odstranění podkladních vrstev tl. 240 mm /celková plocha 8,4 m2/ : </t>
  </si>
  <si>
    <t>8,40</t>
  </si>
  <si>
    <t>132201210R00</t>
  </si>
  <si>
    <t>Hloubení rýh š.do 200 cm hor.3 do 50 m3,STROJNĚ</t>
  </si>
  <si>
    <t xml:space="preserve">V celé trase stavby kanalizace předpokládáme třídy těžitelnosti: 3 = 50%, 4 = 50% : </t>
  </si>
  <si>
    <t xml:space="preserve">  1,10*(2,78-0,46)*6,5</t>
  </si>
  <si>
    <t xml:space="preserve">  hm 0,065 až 0,086 = délka 2,1 metru : </t>
  </si>
  <si>
    <t xml:space="preserve">  do úrovně: - 30 cm od stávajícího povrchu, /Výška 30 cm jsou konstrukční vrstvy chodníku = projekt kruhové křižovatky/ : </t>
  </si>
  <si>
    <t xml:space="preserve">  1,10*(2,69-0,30)*2,1</t>
  </si>
  <si>
    <t xml:space="preserve">  hm 0,086 až 0,13= délka 4,4 metru : </t>
  </si>
  <si>
    <t xml:space="preserve">  do úrovně: - 32 cm od stávajícího povrchu, /Výška  32 cm je oprava parkoviště ze zámkové dlažby/ : </t>
  </si>
  <si>
    <t xml:space="preserve">  1,10*(2,57-0,32)*4,4</t>
  </si>
  <si>
    <t>hor. 3 - 50 % : 32,9989*0,50</t>
  </si>
  <si>
    <t>25% : 16,49945*0,25</t>
  </si>
  <si>
    <t>132301210R00</t>
  </si>
  <si>
    <t>Hloubení rýh š.do 200 cm hor.4 do 50 m3, STROJNĚ</t>
  </si>
  <si>
    <t>hor. 4 - 50 % : 32,9989*0,50</t>
  </si>
  <si>
    <t>2,78*6,5*2</t>
  </si>
  <si>
    <t>2,69*2,1*2</t>
  </si>
  <si>
    <t>2,57*4,4*2</t>
  </si>
  <si>
    <t>100 % : 32,9989</t>
  </si>
  <si>
    <t>21,12825*5</t>
  </si>
  <si>
    <t>lože : 0,715</t>
  </si>
  <si>
    <t>obsyp : 3,25233</t>
  </si>
  <si>
    <t>vytl.kub.potrubím : 0,57292</t>
  </si>
  <si>
    <t xml:space="preserve">hm 0,065 až 0,086 = délka 2,1 metru : </t>
  </si>
  <si>
    <t xml:space="preserve">hm 0,086 až 0,13= délka 4,4 metru : </t>
  </si>
  <si>
    <t>hm 0,00 až 0,065 = délka 6,5 metru : 12,04775</t>
  </si>
  <si>
    <t>výkop rýhy : 16,588</t>
  </si>
  <si>
    <t>vytlačená kubatura : -4,54025</t>
  </si>
  <si>
    <t xml:space="preserve">Vytěženou zeminou : </t>
  </si>
  <si>
    <t xml:space="preserve">do úrovně: - 30 cm od stávajícího povrchu, /Výška 30 cm jsou konstrukční vrstvy chodníku = projekt kruhové křižovatky/ : </t>
  </si>
  <si>
    <t xml:space="preserve">do úrovně: - 32 cm od stávajícího povrchu, /Výška  32 cm je oprava parkoviště ze zámkové dlažby/ : </t>
  </si>
  <si>
    <t>výkop rýhy : 5,5209+10,89</t>
  </si>
  <si>
    <t>hm 0,00 až 0,065 = délka 6,5 metru : 1,10*(0,335+0,200)*6,5</t>
  </si>
  <si>
    <t>-pi*0,335^2*1/4*6,5</t>
  </si>
  <si>
    <t>hm 0,065 až 0,086 = délka 2,1 metru : 1,10*(0,335+0,200)*2,1</t>
  </si>
  <si>
    <t>hm 0,086 až 0,13= délka 4,4 metru : 1,10*(0,335+0,200)*4,4</t>
  </si>
  <si>
    <t>Obsyp: Výška 20 cm  nad potrubí, lomová prosívka (kamenivo) frakce 0-20 mm : 6,50466*1,900*1,02</t>
  </si>
  <si>
    <t>12,04775*2,000</t>
  </si>
  <si>
    <t>hm 0,00 až 0,065 = délka 6,5 metru : 1,10*0,100*6,5</t>
  </si>
  <si>
    <t>hm 0,065 až 0,086 = délka 2,1 metru : 1,10*0,100*2,1</t>
  </si>
  <si>
    <t>hm 0,086 až 0,13= délka 4,4 metru : 1,10*0,100*4,4</t>
  </si>
  <si>
    <t>59245021-2</t>
  </si>
  <si>
    <t>Zámková dlažba původní/červená barva/</t>
  </si>
  <si>
    <t>výpis materiálu : 13,0</t>
  </si>
  <si>
    <t>výpis materiálu : 1</t>
  </si>
  <si>
    <t>13,0</t>
  </si>
  <si>
    <t>Technická zpráva : 1</t>
  </si>
  <si>
    <t>894221116.0</t>
  </si>
  <si>
    <t>Vybetonování a vyzdění šachetního dna Š 21, DN 1000 mm, na výšku 80 cm</t>
  </si>
  <si>
    <t xml:space="preserve">beton vodostavební B 20 HV-4  0,70 m3 : </t>
  </si>
  <si>
    <t xml:space="preserve">cihla betonová           400 ks : </t>
  </si>
  <si>
    <t>skruže 100/25 cm : 1</t>
  </si>
  <si>
    <t>skruže 100/50 : 1</t>
  </si>
  <si>
    <t>dno 100/80 cm : 2</t>
  </si>
  <si>
    <t>dno 100/100 cm : 2</t>
  </si>
  <si>
    <t>13/6*1,03</t>
  </si>
  <si>
    <t>Přesuvka kanalizační PP DN 300 mm</t>
  </si>
  <si>
    <t>55243350.1</t>
  </si>
  <si>
    <t>Šachtový kanalizační poklop, KDK82B, třída D 400, /Europa 8/,rám litinový, víko s odvětráním, s tlumící vložkou a s pantovým otevíráním</t>
  </si>
  <si>
    <t>Skruž šachetní 100/25/12 PS</t>
  </si>
  <si>
    <t>Skruž šachetní 100/50/12 PS</t>
  </si>
  <si>
    <t>28624182.0</t>
  </si>
  <si>
    <t>kamenivo : 4,4352*14</t>
  </si>
  <si>
    <t xml:space="preserve">hm 0,133 až 0,25 = délka 11,7 metru : </t>
  </si>
  <si>
    <t xml:space="preserve">do úrovně: - 41 cm od stávajícího povrchu, /Výška  41 cm je oprava parkoviště asfalt/. : </t>
  </si>
  <si>
    <t xml:space="preserve">potrubí střešního svodu = délka 11 metrů : </t>
  </si>
  <si>
    <t xml:space="preserve">o úrovně: - 41 cm od stávajícího povrchu, /Výška  41 cm je oprava parkoviště asfalt/ : </t>
  </si>
  <si>
    <t>1,10*11,7</t>
  </si>
  <si>
    <t>0,60*11</t>
  </si>
  <si>
    <t>113151150R00</t>
  </si>
  <si>
    <t>Fréz.živič.krytu pl.do 500 m2,pruh do 75cm,tl.15cm</t>
  </si>
  <si>
    <t>hm  0,068      sběrač D, DN 800 mm : 1,10*1</t>
  </si>
  <si>
    <t>hm  0,094      vodovod DN 300 mm : 1,10*1</t>
  </si>
  <si>
    <t>hm  0,17      kabel NN : 1,10*1</t>
  </si>
  <si>
    <t>132201110R00</t>
  </si>
  <si>
    <t>Hloubení rýh š.do 60 cm v hor.3 do 50 m3, STROJNĚ</t>
  </si>
  <si>
    <t xml:space="preserve">  potrubí střešního svodu = délka 11 metrů : </t>
  </si>
  <si>
    <t xml:space="preserve">  o úrovně: - 41 cm od stávajícího povrchu, /Výška  41 cm je oprava parkoviště asfalt/ : </t>
  </si>
  <si>
    <t xml:space="preserve">  0,60*(1,00-0,41)*11</t>
  </si>
  <si>
    <t>hor. 3 - 50 % : 3,894*0,50</t>
  </si>
  <si>
    <t xml:space="preserve">  hm 0,00 až 0,10 = délka 10 metrů : </t>
  </si>
  <si>
    <t xml:space="preserve">  1,10*(2,40-0,46)*10</t>
  </si>
  <si>
    <t xml:space="preserve">  hm 0,10 až 0,133 = délka 3,3 metru : </t>
  </si>
  <si>
    <t xml:space="preserve">  do úrovně: - 37 cm od stávajícího povrchu, /Výška 37 cm jsou konstrukční vrstvy pojezdového chodníku = projekt kruhové křižovatky/ : </t>
  </si>
  <si>
    <t xml:space="preserve">  1,10*(2,27-0,37)*3,3</t>
  </si>
  <si>
    <t xml:space="preserve">  hm 0,133 až 0,25 = délka 11,7 metru : </t>
  </si>
  <si>
    <t xml:space="preserve">  do úrovně: - 41 cm od stávajícího povrchu, /Výška  41 cm je oprava parkoviště asfalt/. : </t>
  </si>
  <si>
    <t xml:space="preserve">  1,10*(2,19-0,41)*11,7</t>
  </si>
  <si>
    <t>hor. 3 - 50 % : 51,1456*0,50</t>
  </si>
  <si>
    <t>25% : 25,5728*0,25</t>
  </si>
  <si>
    <t>1,947*0,25</t>
  </si>
  <si>
    <t>132301110R00</t>
  </si>
  <si>
    <t>Hloubení rýh š.do 60 cm v hor.4 do 50 m3,STROJNĚ</t>
  </si>
  <si>
    <t>hor. 4 - 50 % : 51,1456*0,50</t>
  </si>
  <si>
    <t>151101101R00</t>
  </si>
  <si>
    <t>Pažení a rozepření stěn rýh - příložné - hl.do 2 m</t>
  </si>
  <si>
    <t>1,00*11*2</t>
  </si>
  <si>
    <t>2,40*10*2</t>
  </si>
  <si>
    <t>2,27*3,3*2</t>
  </si>
  <si>
    <t>2,19*11,7*2</t>
  </si>
  <si>
    <t>151101111R00</t>
  </si>
  <si>
    <t>Odstranění pažení stěn rýh - příložné - hl. do 2 m</t>
  </si>
  <si>
    <t>100 % : 51,1456+3,894</t>
  </si>
  <si>
    <t>33,03850*5</t>
  </si>
  <si>
    <t xml:space="preserve">hm 0,00 až 0,10 = délka 10 metrů : </t>
  </si>
  <si>
    <t>obsyp : 4,27739</t>
  </si>
  <si>
    <t>vytl.kub.potrubím : 0,39761</t>
  </si>
  <si>
    <t xml:space="preserve">hm 0,10 až 0,133 = délka 3,3 metru : </t>
  </si>
  <si>
    <t>lože : 2,31000</t>
  </si>
  <si>
    <t>obsyp : 8,57092</t>
  </si>
  <si>
    <t>vytl.kub.potrubím : 0,81758</t>
  </si>
  <si>
    <t>hm 0,00 až 0,10 = délka 10 metrů : 15,565</t>
  </si>
  <si>
    <t>výkop rýhy : 21,340</t>
  </si>
  <si>
    <t>vytlačená kubatura : -5,775</t>
  </si>
  <si>
    <t xml:space="preserve">do úrovně: - 37 cm od stávajícího povrchu, /Výška 37 cm jsou konstrukční vrstvy pojezdového chodníku = projekt kruhové křižovatky/ : </t>
  </si>
  <si>
    <t>výkop rýhy : 6,897+22,9086+3,894</t>
  </si>
  <si>
    <t>vytlačená kubatura : -11,6985</t>
  </si>
  <si>
    <t>hm 0,00 až 0,10 = délka 10 metrů : 1,10*(0,225+0,200)*10</t>
  </si>
  <si>
    <t>-pi*0,225^2*1/4*10</t>
  </si>
  <si>
    <t>hm 0,10 až 0,133 = délka 3,3 metru : 1,10*(0,225+0,200)*3,3</t>
  </si>
  <si>
    <t>hm 0,133 až 0,25 = délka 11,7 metru : 1,10*(0,225+0,200)*11,7</t>
  </si>
  <si>
    <t>potrubí střešního svodu = délka 11 metrů : 0,60*(0,160+0,200)*11</t>
  </si>
  <si>
    <t>-pi*0,225^2*1/4*(3,3+11,7)</t>
  </si>
  <si>
    <t>-pi*0,160^2*1/4*11</t>
  </si>
  <si>
    <t>Obsyp: Výška 20 cm  nad potrubí, lomová prosívka (kamenivo) frakce 0-20 mm : 12,84831*1,900*1,02</t>
  </si>
  <si>
    <t>15,56500*2,000</t>
  </si>
  <si>
    <t>hm 0,00 až 0,10 = délka 10 metrů : 1,10*0,100*10</t>
  </si>
  <si>
    <t>hm 0,10 až 0,133 = délka 3,3 metru : 1,10*0,100*3,3</t>
  </si>
  <si>
    <t>hm 0,133 až 0,25 = délka 11,7 metru : 1,10*0,100*11,7</t>
  </si>
  <si>
    <t>potrubí střešního svodu = délka 11 metrů : 0,60*0,100*11</t>
  </si>
  <si>
    <t>577112114R00</t>
  </si>
  <si>
    <t>Beton asfalt. ACO 11 S modifik. š. do 3 m, tl.5 cm</t>
  </si>
  <si>
    <t xml:space="preserve">Oprava parkoviště asfaltová plocha /hm 0,133 až 0,25/ + (trasa od střešního svodu 11 metrů) : </t>
  </si>
  <si>
    <t>19,47</t>
  </si>
  <si>
    <t>577151123R00</t>
  </si>
  <si>
    <t>Beton asfalt. ACL 16+ ložný, š. do 3 m, tl. 6 cm</t>
  </si>
  <si>
    <t>ŠD, Štěrkodrť 0/63 mm     300 mm : 2*19,47</t>
  </si>
  <si>
    <t>výpis materiálu : 11</t>
  </si>
  <si>
    <t>výpis materiálu : 25</t>
  </si>
  <si>
    <t>877353122R00</t>
  </si>
  <si>
    <t>Montáž přesuvek z plastu, gumový kroužek, DN 200</t>
  </si>
  <si>
    <t>877353123R00</t>
  </si>
  <si>
    <t>Montáž tvarovek jednoos. plast. gum.kroužek DN 200</t>
  </si>
  <si>
    <t>25,0</t>
  </si>
  <si>
    <t>892573111R00</t>
  </si>
  <si>
    <t>Zabezpečení konců kanal. potrubí DN do 200, vodou</t>
  </si>
  <si>
    <t>899623181.0</t>
  </si>
  <si>
    <t>Vodostavební beton B 30, nabetonování dna Š 758A</t>
  </si>
  <si>
    <t>1,26</t>
  </si>
  <si>
    <t>25/6*1,015</t>
  </si>
  <si>
    <t>286147916R</t>
  </si>
  <si>
    <t>Trubka kanalizační odolná PPKGEM 160x4,9x5000 mm</t>
  </si>
  <si>
    <t>11/5*1,015</t>
  </si>
  <si>
    <t>28656367R</t>
  </si>
  <si>
    <t>Přesuvka kanalizační PP DN 200 mm</t>
  </si>
  <si>
    <t>2865638010R</t>
  </si>
  <si>
    <t>Přechod UR-KG hrdlo-dřík PP DN 200/200 mm, dl. 205 mm</t>
  </si>
  <si>
    <t>28695824.2</t>
  </si>
  <si>
    <t>Šachta Šč.2 Maincor Vario DN 400 standard, Typ dna P, poklop D 400, teleskop. výška 1,2 až 1,9 m, prostavení  De 450 mm v délce 800 mm, dimenze vtok, výtok UR 2, DN 200 mm</t>
  </si>
  <si>
    <t xml:space="preserve">Výpis materiálu : </t>
  </si>
  <si>
    <t>19,2753*14</t>
  </si>
  <si>
    <t>hm  0,052    kabel NN : 0,90*1</t>
  </si>
  <si>
    <t>hm  0,076    kabel NN + O2 : 0,90*1</t>
  </si>
  <si>
    <t xml:space="preserve">hm 0,067 až 0,12= délka 5,3 metru : </t>
  </si>
  <si>
    <t>0,90*0,15*5,3</t>
  </si>
  <si>
    <t xml:space="preserve">  hm 0,00 až 0,047 = délka 4,7 metru……. : </t>
  </si>
  <si>
    <t xml:space="preserve">  0,90*(2,69-0,46)*4,7</t>
  </si>
  <si>
    <t xml:space="preserve">  hm 0,047 až 0,067 = délka 2 metry : </t>
  </si>
  <si>
    <t xml:space="preserve">  0,90*(2,32-0,30)*2,0</t>
  </si>
  <si>
    <t xml:space="preserve">  hm 0,067 až 0,12= délka 5,3 metru : </t>
  </si>
  <si>
    <t xml:space="preserve">  do úrovně: - 15 cm od stávajícího povrchu, /Výška 15 cm je zemina a osetí plochy od obrubníku k šachtě Š 752/ : </t>
  </si>
  <si>
    <t xml:space="preserve">  0,90*(1,85-0,15)*5,3</t>
  </si>
  <si>
    <t>hor. 3 - 50 % : 21,1779*0,50</t>
  </si>
  <si>
    <t>25% : 10,58895*0,25</t>
  </si>
  <si>
    <t>hor. 4 - 50 % : 21,1779*0,50</t>
  </si>
  <si>
    <t>2,69*4,7*2</t>
  </si>
  <si>
    <t>2,32*2,0*2</t>
  </si>
  <si>
    <t>1,85*5,3*2</t>
  </si>
  <si>
    <t>100 % : 21,1779</t>
  </si>
  <si>
    <t>12,45510*5</t>
  </si>
  <si>
    <t xml:space="preserve">hm 0,00 až 0,047 = délka 4,7 metru : </t>
  </si>
  <si>
    <t>lože : 0,423</t>
  </si>
  <si>
    <t>obsyp : 1,4283</t>
  </si>
  <si>
    <t>vytl.kub.potrubím : 0,0945</t>
  </si>
  <si>
    <t xml:space="preserve">hm 0,047 až 0,067 = délka 2 metry : </t>
  </si>
  <si>
    <t>lože : 0,657</t>
  </si>
  <si>
    <t>obsyp : 2,21842</t>
  </si>
  <si>
    <t>vytl.kub.potrubím : 0,14678</t>
  </si>
  <si>
    <t>hm 0,00 až 0,047 = délka 4,7 metru : 7,4871</t>
  </si>
  <si>
    <t>výkop rýhy : 9,4329</t>
  </si>
  <si>
    <t>vytlačená kubatura : -1,9458</t>
  </si>
  <si>
    <t xml:space="preserve">do úrovně: - 15 cm od stávajícího povrchu, /Výška 15 cm je zemina a osetí plochy od obrubníku k šachtě Š 752/ : </t>
  </si>
  <si>
    <t>výkop rýhy : 3,636+8,109</t>
  </si>
  <si>
    <t>vytlačená kubatura : -3,0222</t>
  </si>
  <si>
    <t>hm 0,00 až 0,047 = délka 4,7 metru : 0,90*(0,160+0,200)*4,7</t>
  </si>
  <si>
    <t>-pi*0,160^2*1/4*4,7</t>
  </si>
  <si>
    <t>hm 0,047 až 0,067 = délka 2 metry : 0,90*(0,160+0,200)*2</t>
  </si>
  <si>
    <t>hm 0,067 až 0,12= délka 5,3 metru : 0,90*(0,160+0,200)*5,3</t>
  </si>
  <si>
    <t>-pi*0,160^2*1/4*7,3</t>
  </si>
  <si>
    <t>0,90*5,3</t>
  </si>
  <si>
    <t>0,035*4,770</t>
  </si>
  <si>
    <t>Obsyp: Výška 20 cm  nad potrubí, lomová prosívka (kamenivo) frakce 0-20 mm : 3,64673*1,900*1,02</t>
  </si>
  <si>
    <t>7,4871*2,000</t>
  </si>
  <si>
    <t>hm 0,00 až 0,047 = délka 4,7 metru……. : 0,90*0,100*4,7</t>
  </si>
  <si>
    <t>hm 0,047 až 0,067 = délka 2 metry : 0,90*0,100*2</t>
  </si>
  <si>
    <t>hm 0,067 až 0,12= délka 5,3 metru : 0,90*0,100*5,3</t>
  </si>
  <si>
    <t>výpis materiálu : 12</t>
  </si>
  <si>
    <t>899623181.1</t>
  </si>
  <si>
    <t>Vodostavební beton B 30, nabetonování dna Š 752</t>
  </si>
  <si>
    <t>0,78</t>
  </si>
  <si>
    <t>12/5*1,015</t>
  </si>
  <si>
    <t>767914830.1</t>
  </si>
  <si>
    <t>Demontáž a oprava oplocení firmy SMIP /hm 0,10/</t>
  </si>
  <si>
    <t>kpl</t>
  </si>
  <si>
    <t xml:space="preserve"> = Poz.9 : </t>
  </si>
  <si>
    <t xml:space="preserve">Z důvodu provádění přípojky do š 752 musí   být odstraněno oplocení. Oplocení musí být šetrně rozpleteno a následně znovu spojeno : </t>
  </si>
  <si>
    <t>hm  0,008   vodovod DN 150 mm : 1,10*1</t>
  </si>
  <si>
    <t>hm  0,078   potrubí plynovodu : 1,10*1</t>
  </si>
  <si>
    <t xml:space="preserve">hm 0,06 až 0,09 = délka 3 metry : </t>
  </si>
  <si>
    <t>1,10*0,15*3</t>
  </si>
  <si>
    <t xml:space="preserve">  hm 0,00 až 0,06 = délka 6 metrů : </t>
  </si>
  <si>
    <t xml:space="preserve">  1,10*(2,90-0,46)*6</t>
  </si>
  <si>
    <t xml:space="preserve">  hm 0,06 až 0,09 = délka 3 metry : </t>
  </si>
  <si>
    <t xml:space="preserve">  do úrovně: - 15 cm od stávajícího povrchu, /Výška 15 cm je zemina a osetí plochy od obrubníku k šachtě Š 23/ : </t>
  </si>
  <si>
    <t xml:space="preserve">  1,10*(2,30-0,15)*3</t>
  </si>
  <si>
    <t>hor. 3 - 50 % : 23,199*0,50</t>
  </si>
  <si>
    <t>25% : 11,5995*0,25</t>
  </si>
  <si>
    <t>hor. 4 - 50 % : 23,199*0,50</t>
  </si>
  <si>
    <t>2,90*6*2</t>
  </si>
  <si>
    <t>2,30*3*2</t>
  </si>
  <si>
    <t>100 % : 7,095</t>
  </si>
  <si>
    <t>100 % : 16,104</t>
  </si>
  <si>
    <t>17,8365*5</t>
  </si>
  <si>
    <t xml:space="preserve">hm 0,00 až 0,06 = délka 6 metrů : </t>
  </si>
  <si>
    <t>lože : 0,660</t>
  </si>
  <si>
    <t>obsyp : 2,56644</t>
  </si>
  <si>
    <t>vytl.kub.potrubím : 0,23856</t>
  </si>
  <si>
    <t>lože : 0,330</t>
  </si>
  <si>
    <t>obsyp : 1,28322</t>
  </si>
  <si>
    <t>vytl.kub.potrubím : 0,11928</t>
  </si>
  <si>
    <t>hm 0,00 až 0,06 = délka 6 metrů : 12,639</t>
  </si>
  <si>
    <t>výkop rýhy : 16,104</t>
  </si>
  <si>
    <t>vytlačená kubatura : -3,465</t>
  </si>
  <si>
    <t xml:space="preserve">do úrovně: - 15 cm od stávajícího povrchu, /Výška 15 cm je zemina a osetí plochy od obrubníku k šachtě Š 23/ : </t>
  </si>
  <si>
    <t>výkop rýhy : 7,095</t>
  </si>
  <si>
    <t>vytlačená kubatura : -1,7325</t>
  </si>
  <si>
    <t>hm 0,00 až 0,06 = délka 6 metrů : 1,10*(0,225+0,200)*6</t>
  </si>
  <si>
    <t>-pi*0,225^2*1/4*6</t>
  </si>
  <si>
    <t>hm 0,06 až 0,09 = délka 3 metry : 1,10*(0,225+0,200)*3</t>
  </si>
  <si>
    <t>-pi*0,225^2*1/4*3</t>
  </si>
  <si>
    <t>1,10*3</t>
  </si>
  <si>
    <t>0,035*3,300</t>
  </si>
  <si>
    <t>Obsyp: Výška 20 cm  nad potrubí, lomová prosívka (kamenivo) frakce 0-20 mm : 3,84965*1,900*1,02</t>
  </si>
  <si>
    <t>12,63900*2,000</t>
  </si>
  <si>
    <t>hm 0,00 až 0,06 = délka 6 metrů : 1,10*0,100*6</t>
  </si>
  <si>
    <t>hm 0,06 až 0,09 = délka 3 metry : 1,10*0,100*3</t>
  </si>
  <si>
    <t>výpis materiálu : 9</t>
  </si>
  <si>
    <t>dno 100/100 cm : 1</t>
  </si>
  <si>
    <t>9/6*1,015</t>
  </si>
  <si>
    <t>Dno šachetní přímé 100/100 V max. 60</t>
  </si>
  <si>
    <t>hm  0,056    kabel NN : 0,90*1</t>
  </si>
  <si>
    <t>hm  0,08   kabel NN + O2 : 0,90*1</t>
  </si>
  <si>
    <t xml:space="preserve">hm 0,07 až 0,09= délka 2 metry : </t>
  </si>
  <si>
    <t>0,90*0,15*2</t>
  </si>
  <si>
    <t xml:space="preserve">  hm 0,00 až 0,05 = délka 5 metrů : </t>
  </si>
  <si>
    <t xml:space="preserve">  0,90*(2,65-0,46)*5</t>
  </si>
  <si>
    <t xml:space="preserve">  hm 0,05 až 0,07 = délka 2 metry : </t>
  </si>
  <si>
    <t xml:space="preserve">  0,90*(2,28-0,30)*2</t>
  </si>
  <si>
    <t xml:space="preserve">  hm 0,07 až 0,09= délka 2 metry : </t>
  </si>
  <si>
    <t xml:space="preserve">  0,90*(1,72-0,15)*2</t>
  </si>
  <si>
    <t>hor. 3 - 50 % : 16,245*0,50</t>
  </si>
  <si>
    <t>25% : 8,1225*0,25</t>
  </si>
  <si>
    <t>hor. 4 - 50 % : 16,245*0,50</t>
  </si>
  <si>
    <t>1,72*2</t>
  </si>
  <si>
    <t>2,65*5*2</t>
  </si>
  <si>
    <t>2,28*2*2</t>
  </si>
  <si>
    <t>100 % : 3,564+2,826</t>
  </si>
  <si>
    <t>100 % : 9,855</t>
  </si>
  <si>
    <t>11,511*5</t>
  </si>
  <si>
    <t xml:space="preserve">hm 0,00 až 0,05 = délka 5 metrů : </t>
  </si>
  <si>
    <t>lože : 0,450</t>
  </si>
  <si>
    <t>obsyp : 1,51947</t>
  </si>
  <si>
    <t>vytl.kub.potrubím : 0,10053</t>
  </si>
  <si>
    <t xml:space="preserve">hm 0,05 až 0,07 = délka 2 metry : </t>
  </si>
  <si>
    <t>lože : 0,360</t>
  </si>
  <si>
    <t>obsyp : 1,21558</t>
  </si>
  <si>
    <t>vytl.kub.potrubím : 0,08042</t>
  </si>
  <si>
    <t xml:space="preserve">zásyp ŠD : </t>
  </si>
  <si>
    <t>hm 0,00 až 0,05 = délka 5 metrů : 7,785</t>
  </si>
  <si>
    <t>výkop rýhy : 9,855</t>
  </si>
  <si>
    <t>vytlačená kubatura : -2,070</t>
  </si>
  <si>
    <t>výkop rýhy : 3,564+2,826</t>
  </si>
  <si>
    <t>vytlačená kubatura : -1,656</t>
  </si>
  <si>
    <t>hm 0,00 až 0,05 = délka 5 metrů : 0,90*(0,160+0,200)*5</t>
  </si>
  <si>
    <t>-pi*0,160^2*1/4*5</t>
  </si>
  <si>
    <t>hm 0,05 až 0,07 = délka 2 metry : 0,90*(0,160+0,200)*2</t>
  </si>
  <si>
    <t>hm 0,07 až 0,09= délka 2 metry : 0,90*(0,160+0,200)*2</t>
  </si>
  <si>
    <t>-pi*0,160^2*1/4*4</t>
  </si>
  <si>
    <t>0,90*2</t>
  </si>
  <si>
    <t>0,035*1,800</t>
  </si>
  <si>
    <t>Obsyp: Výška 20 cm  nad potrubí, lomová prosívka (kamenivo) frakce 0-20 mm : 2,73504*1,900*1,02</t>
  </si>
  <si>
    <t>7,785*2,000</t>
  </si>
  <si>
    <t>hm 0,00 až 0,05 = délka 5 metrů : 0,90*0,100*5</t>
  </si>
  <si>
    <t>hm 0,05 až 0,07 = délka 2 metry : 0,90*0,100*2</t>
  </si>
  <si>
    <t>hm 0,07 až 0,09= délka 2 metry : 0,90*0,100*2</t>
  </si>
  <si>
    <t>9/5*1,015</t>
  </si>
  <si>
    <t>28695824.0</t>
  </si>
  <si>
    <t>Šachta Maincor Vario DN 400 standard, typ dna P, poklop D 400, teleskop. výška 1,2 až 1,9 m, DN 150 mm</t>
  </si>
  <si>
    <t>hm  0,075   vodovod DN 150 mm : 0,90*1</t>
  </si>
  <si>
    <t>hm  0,035  sběrač D, DN 800 mm : 0,90*1</t>
  </si>
  <si>
    <t>hm  0,09    stávající rušený vodovod DN 300 mm : 0,90*1</t>
  </si>
  <si>
    <t xml:space="preserve">hm 0,075 až 0,10= délka 2,5 metru : </t>
  </si>
  <si>
    <t>0,90*0,15*2,5</t>
  </si>
  <si>
    <t xml:space="preserve">  0,90*(2,30-0,46)*5</t>
  </si>
  <si>
    <t xml:space="preserve">  hm 0,05 až 0,075 = délka 2,5 metry : </t>
  </si>
  <si>
    <t xml:space="preserve">  0,90*(1,50-0,30)*2,5</t>
  </si>
  <si>
    <t xml:space="preserve">  hm 0,075 až 0,10= délka 2,5 metru : </t>
  </si>
  <si>
    <t xml:space="preserve">  do úrovně: - 15 cm od stávajícího povrchu, /Výška 15 cm je zemina a osetí plochy/ : </t>
  </si>
  <si>
    <t xml:space="preserve">  0,90*(1,25-0,15)*2,5</t>
  </si>
  <si>
    <t>hor. 3 - 50 % : 13,455*0,50</t>
  </si>
  <si>
    <t>25% : 6,7275*0,25</t>
  </si>
  <si>
    <t>hor. 4 - 50 % : 13,455*0,50</t>
  </si>
  <si>
    <t>1,50*2,5*2</t>
  </si>
  <si>
    <t>1,25*2,5*2</t>
  </si>
  <si>
    <t>2,30*5*2</t>
  </si>
  <si>
    <t>100 % : 13,455</t>
  </si>
  <si>
    <t>10,350*5</t>
  </si>
  <si>
    <t xml:space="preserve">hm 0,05 až 0,075 = délka 2,5 metry : </t>
  </si>
  <si>
    <t>hm 0,00 až 0,05 = délka 5 metrů : 6,210</t>
  </si>
  <si>
    <t>výkop rýhy : 8,280</t>
  </si>
  <si>
    <t>výkop rýhy : 2,700+2,475</t>
  </si>
  <si>
    <t>hm 0,05 až 0,075 = délka 2,5 metry : 0,90*(0,160+0,200)*2,5</t>
  </si>
  <si>
    <t>hm 0,075 až 0,10= délka 2,5 metru : 0,90*(0,160+0,200)*2,5</t>
  </si>
  <si>
    <t>0,90*2,5</t>
  </si>
  <si>
    <t>0,035*2,250</t>
  </si>
  <si>
    <t>Obsyp: Výška 20 cm  nad potrubí, lomová prosívka (kamenivo) frakce 0-20 mm : 3,03894*1,900*1,02</t>
  </si>
  <si>
    <t>6,210*2,000</t>
  </si>
  <si>
    <t>hm 0,05 až 0,075 = délka 2,5 metry : 0,90*0,100*2,5</t>
  </si>
  <si>
    <t>hm 0,075 až 0,10= délka 2,5 metru : 0,90*0,100*2,5</t>
  </si>
  <si>
    <t>výpis materiálu : 10</t>
  </si>
  <si>
    <t>10/5*1,015</t>
  </si>
  <si>
    <t>28695813.0</t>
  </si>
  <si>
    <t>Šachta Maincor Vario DN 400 standard, typ dna P, poklop D 400, teleskop. výška 0,9 až 1,4 m, DN 150</t>
  </si>
  <si>
    <t xml:space="preserve">hm 0,238 až 0,935 = délka 69,7 metru : </t>
  </si>
  <si>
    <t xml:space="preserve">do úrovně: - 41 cm od stávajícího povrchu, /Výška  41 cm je oprava parkoviště v areálu firmy/ : </t>
  </si>
  <si>
    <t xml:space="preserve">hm 0,00 až 0,34 (II. úsek) = délka 34 metrů : </t>
  </si>
  <si>
    <t xml:space="preserve">potrubí střešnícho svodů = délka 8 metrů : </t>
  </si>
  <si>
    <t>1,10*69,7</t>
  </si>
  <si>
    <t>1,10*34</t>
  </si>
  <si>
    <t>0,60*8</t>
  </si>
  <si>
    <t xml:space="preserve">V celé trase stavby kanalizace předpokládáme třídy těžitelnosti: 3 = 50%, 4 = 40%, 5 = 10% : </t>
  </si>
  <si>
    <t xml:space="preserve">  potrubí střešnícho svodů = délka 8 metrů : </t>
  </si>
  <si>
    <t xml:space="preserve">  do úrovně: - 41 cm od stávajícího povrchu, /Výška  41 cm je oprava parkoviště v areálu firmy/ : </t>
  </si>
  <si>
    <t xml:space="preserve">  0,60*(1,00-0,41)*8</t>
  </si>
  <si>
    <t>hor. 3 - 50 % : 2,832*0,50</t>
  </si>
  <si>
    <t>132201212R00</t>
  </si>
  <si>
    <t>Hloubení rýh š.do 200 cm hor.3 do 1000m3,STROJNĚ</t>
  </si>
  <si>
    <t xml:space="preserve">  1,10*(2,60-0,46)*5</t>
  </si>
  <si>
    <t xml:space="preserve">  hm 0,05 až 0,238 = délka 18,8 metru : </t>
  </si>
  <si>
    <t xml:space="preserve">  do úrovně: - 15 cm od stávajícího povrchu, /Výška 15 cm je zemina a osetí plochy od obrubníku k oplocení areálu firmy VODAK : </t>
  </si>
  <si>
    <t xml:space="preserve">  1,10*(2,84-0,15)*18,8</t>
  </si>
  <si>
    <t xml:space="preserve">  hm 0,238 až 0,935 = délka 69,7 metru : </t>
  </si>
  <si>
    <t xml:space="preserve">  1,10*(2,80-0,41)*69,7</t>
  </si>
  <si>
    <t xml:space="preserve">  hm 0,00 až 0,34 (II. úsek) = délka 34 metrů : </t>
  </si>
  <si>
    <t xml:space="preserve">  1,10*(2,50-0,41)*34</t>
  </si>
  <si>
    <t>hor. 3 - 50 % : 328,80650*0,50</t>
  </si>
  <si>
    <t>25% : (1,416+164,40325)*0,25</t>
  </si>
  <si>
    <t>132301212R00</t>
  </si>
  <si>
    <t>Hloubení rýh š.do 200 cm hor.4 do 1000 m3, STROJNĚ</t>
  </si>
  <si>
    <t>hor. 4 - 40 % : 328,80650*0,40</t>
  </si>
  <si>
    <t>25% : (1,416+131,5226)*0,25</t>
  </si>
  <si>
    <t>hor. 5 - 10 % : 328,80650*0,10</t>
  </si>
  <si>
    <t>1,00*8*2</t>
  </si>
  <si>
    <t>2,60*5*2</t>
  </si>
  <si>
    <t>2,84*18,8*2</t>
  </si>
  <si>
    <t>2,80*69,7*2</t>
  </si>
  <si>
    <t>2,50*34*2</t>
  </si>
  <si>
    <t>100 % : 2,832</t>
  </si>
  <si>
    <t>50% : 78,166*0,90*0,50</t>
  </si>
  <si>
    <t>50% : (11,770+55,6292+183,2413)*0,90*0,50</t>
  </si>
  <si>
    <t>161101151R00</t>
  </si>
  <si>
    <t>Svislé přemístění výkopku z hor.5-7 do 2,5 m</t>
  </si>
  <si>
    <t>50% : 78,166*0,10*0,50</t>
  </si>
  <si>
    <t>50% : (11,770+55,6292+183,2413)*0,10*0,50</t>
  </si>
  <si>
    <t>89,65454*5</t>
  </si>
  <si>
    <t>lože : 0,550</t>
  </si>
  <si>
    <t>obsyp : 2,50179</t>
  </si>
  <si>
    <t>vytl.kub.potrubím : 0,44071</t>
  </si>
  <si>
    <t xml:space="preserve">hm 0,05 až 0,238 = délka 18,8 metru : </t>
  </si>
  <si>
    <t>lože : 13,955</t>
  </si>
  <si>
    <t>obsyp : 59,95132</t>
  </si>
  <si>
    <t>vytl.kub.potrubím : 9,75393</t>
  </si>
  <si>
    <t>hm 0,00 až 0,05 = délka 5 metrů : 2,50179</t>
  </si>
  <si>
    <t>výkop rýhy : 11,770</t>
  </si>
  <si>
    <t>vytlačená kubatura : -3,4925</t>
  </si>
  <si>
    <t xml:space="preserve">do úrovně: - 15 cm od stávajícího povrchu, /Výška 15 cm je zemina a osetí plochy od obrubníku k oplocení areálu firmy VODAK : </t>
  </si>
  <si>
    <t>výkop rýhy : 55,6292+183,2413+78,166+2,832</t>
  </si>
  <si>
    <t>vytlačená kubatura : -83,66025</t>
  </si>
  <si>
    <t>hm 0,00 až 0,05 = délka 5 metrů : 1,10*(0,335+0,200)*5</t>
  </si>
  <si>
    <t>-pi*0,335^2*1/4*5</t>
  </si>
  <si>
    <t>hm 0,05 až 0,238 = délka 18,8 metru : 1,10*(0,335+0,200)*18,8</t>
  </si>
  <si>
    <t>hm 0,238 až 0,935 = délka 69,7 metru : 1,10*(0,335+0,200)*69,7</t>
  </si>
  <si>
    <t>hm 0,00 až 0,34 (II. úsek) = délka 34 metrů : 1,10*(0,225+0,200)*34</t>
  </si>
  <si>
    <t>potrubí střešnícho svodů = délka 8 metrů : 0,60*(0,160+0,200)*8</t>
  </si>
  <si>
    <t>-pi*0,335^2*1/4*(5+18,8+69,7)</t>
  </si>
  <si>
    <t>-pi*0,225^2*1/4*34</t>
  </si>
  <si>
    <t>-pi*0,160^2*1/4*8</t>
  </si>
  <si>
    <t>Obsyp: Výška 20 cm  nad potrubí, lomová prosívka (kamenivo) frakce 0-20 mm : 62,45312*1,900*1,02</t>
  </si>
  <si>
    <t>2,50179*2,000</t>
  </si>
  <si>
    <t>hm 0,00 až 0,05 = délka 5 metrů : 1,10*0,100*5</t>
  </si>
  <si>
    <t>hm 0,05 až 0,238 = délka 18,8 metru : 1,10*0,100*18,8</t>
  </si>
  <si>
    <t>hm 0,238 až 0,935 = délka 69,7 metru : 1,10*0,100*69,7</t>
  </si>
  <si>
    <t>hm 0,00 až 0,34 (II. úsek) = délka 34 metrů : 1,10*0,100*34</t>
  </si>
  <si>
    <t>potrubí střešnícho svodů = délka 8 metrů : 0,60*0,100*8</t>
  </si>
  <si>
    <t>ŠD, Štěrkodrť 0/63 mm     300 mm : 2*118,870</t>
  </si>
  <si>
    <t xml:space="preserve">Oprava parkoviště asfaltová plocha /hm 0,238 až 0,935/ + /hm 0,00 až 0,34/ + /trasa od střešních svodů = 8 metrů/ : </t>
  </si>
  <si>
    <t>118,870</t>
  </si>
  <si>
    <t>výpis materiálu : 8</t>
  </si>
  <si>
    <t>výpis materiálu : 34</t>
  </si>
  <si>
    <t>výpis materiálu : 93,5</t>
  </si>
  <si>
    <t>877353121R00</t>
  </si>
  <si>
    <t>Montáž tvarovek odboč. plast. gum. kroužek DN 200</t>
  </si>
  <si>
    <t>877373121R00</t>
  </si>
  <si>
    <t>Montáž tvarovek odboč. plast. gum. kroužek DN 300</t>
  </si>
  <si>
    <t>877313122R00</t>
  </si>
  <si>
    <t>Montáž přesuvek z plastu, gumový kroužek, DN 150</t>
  </si>
  <si>
    <t>výpis materiálu : 2</t>
  </si>
  <si>
    <t>34</t>
  </si>
  <si>
    <t>93,5</t>
  </si>
  <si>
    <t>skruže 100/50 : 3</t>
  </si>
  <si>
    <t>skruže 100/100 : 2</t>
  </si>
  <si>
    <t>konus : 4</t>
  </si>
  <si>
    <t>dno 100/100 cm : 3</t>
  </si>
  <si>
    <t>34/6*1,015</t>
  </si>
  <si>
    <t>93,5/6*1,03</t>
  </si>
  <si>
    <t>8/5*1,015</t>
  </si>
  <si>
    <t>28624185.0</t>
  </si>
  <si>
    <t>28656366R</t>
  </si>
  <si>
    <t>Přesuvka kanalizační PP DN 150 mm</t>
  </si>
  <si>
    <t>2*1,015</t>
  </si>
  <si>
    <t>962961811.0</t>
  </si>
  <si>
    <t xml:space="preserve">Demontáž a oprava oplocení firmy VODAK /hm 0,235 - 0,238/ : </t>
  </si>
  <si>
    <t xml:space="preserve">= Poz.11 : </t>
  </si>
  <si>
    <t xml:space="preserve">Z důvodu provádění kanalizace mezi šachtami Š 18 a Š 19 musí být odstraněno oplocení,      : </t>
  </si>
  <si>
    <t xml:space="preserve">včetně betonové podezdívky, kterou bude nutné vybourat. : </t>
  </si>
  <si>
    <t>117,68130*14</t>
  </si>
  <si>
    <t xml:space="preserve">  Zatravněno = délka 22,5 metru : </t>
  </si>
  <si>
    <t>0,60*0,15*22,5</t>
  </si>
  <si>
    <t xml:space="preserve">= Poz.12, průměrná hloubka výkopu včetně lože je 1,7 m : </t>
  </si>
  <si>
    <t xml:space="preserve">  V komunikacích = délka 14,5 metru : </t>
  </si>
  <si>
    <t xml:space="preserve">  do úrovně: - 46 cm od stávajícího povrchu, /Výška 46 cm jsou konstrukční vrstvy vozovky = projekt kruhové křižovatky/. : </t>
  </si>
  <si>
    <t xml:space="preserve">  0,60*(1,70-0,41)*14,5</t>
  </si>
  <si>
    <t xml:space="preserve">  V chodnících = délka 45 metrů : </t>
  </si>
  <si>
    <t xml:space="preserve">  0,60*(1,70-0,30)*45</t>
  </si>
  <si>
    <t xml:space="preserve">  0,60*(1,70-0,15)*22,5</t>
  </si>
  <si>
    <t>hor. 3 - 50 % : 69,948*0,50</t>
  </si>
  <si>
    <t>hor. 4 - 50 % : 69,948*0,50</t>
  </si>
  <si>
    <t>25% : 34,974*0,25</t>
  </si>
  <si>
    <t>1,70*82*2</t>
  </si>
  <si>
    <t>100 % : 69,948</t>
  </si>
  <si>
    <t>lože : 4,920</t>
  </si>
  <si>
    <t>obsyp : 16,14064</t>
  </si>
  <si>
    <t>vytl.kub.potrubím : 1,54818+0,17318</t>
  </si>
  <si>
    <t>výkop rýhy : 69,948</t>
  </si>
  <si>
    <t>vytlačená kubatura : -22,782</t>
  </si>
  <si>
    <t>0,60*(0,160+0,200)*77</t>
  </si>
  <si>
    <t>-pi*0,160^2*1/4*77</t>
  </si>
  <si>
    <t>0,60*(0,210+0,200)*5</t>
  </si>
  <si>
    <t>-pi*0,210^2*1/4*5</t>
  </si>
  <si>
    <t xml:space="preserve">Zatravněno = délka 22,5 metru : </t>
  </si>
  <si>
    <t>0,60*22,5</t>
  </si>
  <si>
    <t>0,035*13,500</t>
  </si>
  <si>
    <t>Obsyp: Výška 20 cm  nad potrubí, lomová prosívka (kamenivo) frakce 0-20 mm : 16,14064*1,900*1,02</t>
  </si>
  <si>
    <t>47,166*2,000</t>
  </si>
  <si>
    <t>0,60*0,100*82</t>
  </si>
  <si>
    <t xml:space="preserve"> Šachetní dno Š 24, tl.15 cm, množství štěrku : </t>
  </si>
  <si>
    <t>výpis materiálu : 77</t>
  </si>
  <si>
    <t>výpis materiálu : 5</t>
  </si>
  <si>
    <t>877313123R00</t>
  </si>
  <si>
    <t>Montáž tvarovek jednoos. plast. gum.kroužek DN 150</t>
  </si>
  <si>
    <t>přechod : 8+8</t>
  </si>
  <si>
    <t>kolena : 75</t>
  </si>
  <si>
    <t>přechod : 1</t>
  </si>
  <si>
    <t>894221116.1</t>
  </si>
  <si>
    <t>Vybetonování a vyzdění šachetního dna Š 24, DN 1000 mm, na výšku 80 cm</t>
  </si>
  <si>
    <t>28656127.1</t>
  </si>
  <si>
    <t>Přechodka kamenina/plast kanalizační PPKGUS DN 200</t>
  </si>
  <si>
    <t>286147922R</t>
  </si>
  <si>
    <t>Trubka kanalizační odolná PPKGEM 200x6,2x5000 mm</t>
  </si>
  <si>
    <t>5/5*1,015</t>
  </si>
  <si>
    <t>77/5*1,015</t>
  </si>
  <si>
    <t>28656127R</t>
  </si>
  <si>
    <t>Přechodka kamenina/plast kanalizační PPKGUS DN 160</t>
  </si>
  <si>
    <t>28656130R</t>
  </si>
  <si>
    <t>Přechodka plast/kamenina kanalizační PPKGUSM DN160</t>
  </si>
  <si>
    <t>28695824.3</t>
  </si>
  <si>
    <t>Maincor Vario DN 400 standard,  poklop B 125, teleskop. výška 1,2 až 1,9 m, dimenze vtok, výtok DN 150 mm</t>
  </si>
  <si>
    <t>28656133R</t>
  </si>
  <si>
    <t>Koleno kanalizační odolné PPKGB DN 160 mm 15°</t>
  </si>
  <si>
    <t xml:space="preserve">Výpis   materiálu : </t>
  </si>
  <si>
    <t>15*1,015</t>
  </si>
  <si>
    <t>28656142R</t>
  </si>
  <si>
    <t>Koleno kanalizační odolné PPKGB DN 160 mm 45°</t>
  </si>
  <si>
    <t>30*1,015</t>
  </si>
  <si>
    <t>28656139R</t>
  </si>
  <si>
    <t>Koleno kanalizační odolné PPKGB DN 160 mm 30°</t>
  </si>
  <si>
    <t>Chodník  šíře 1,6 metru, /hm 0,05 až 0,066 : 2,40</t>
  </si>
  <si>
    <t xml:space="preserve">v hm 4,13 až 4,198 dle SUS Pelhřimov : </t>
  </si>
  <si>
    <t>Zde pouze dofrézování 10 cm : 10,880</t>
  </si>
  <si>
    <t>hm  1,42    přípojka plynovod : 1,60*1</t>
  </si>
  <si>
    <t>hm  1,996; 4,092    STL plynovod : 1,60*2</t>
  </si>
  <si>
    <t>hm  0,261; 0,383; 0,511; 0,711; 0,97; 1,353; 2,079; 2,22;2,309; 2,661; 2,951; 3,351;    vodovodní přípojka : 1,60*12</t>
  </si>
  <si>
    <t>hm  1,696    vodovod DN 150 mm : 1,60*1</t>
  </si>
  <si>
    <t>hm  1,876    vodovod DN 40 mm /výtlak betonárka/ : 1,60*1</t>
  </si>
  <si>
    <t>hm  2,174    kanalizace  DN 200 : 1,60*1</t>
  </si>
  <si>
    <t>hm  3,18     kanalizace  DN 150 : 1,60*1</t>
  </si>
  <si>
    <t>hm  1,049    kanalizační přípojka Penny DN 300 mm : 1,60*1</t>
  </si>
  <si>
    <t>hm  1,404    soukenický vodovod DN 400 mm : 1,60*1</t>
  </si>
  <si>
    <t>hm  4,185    kanalizace  DN 300 : 1,60*1</t>
  </si>
  <si>
    <t>hm  0,17      kabel NN : 1,60*1</t>
  </si>
  <si>
    <t>hm  1,46; 1,485; 2,109    kabel EON NN : 1,60*3</t>
  </si>
  <si>
    <t>hm  4,158    kabel EON VN : 1,60*1</t>
  </si>
  <si>
    <t xml:space="preserve">/Výška 15 cm je zemina a osetí plochy k rybníku Cihelna  (mimo chodníku šíře 1,6 metru)/ : </t>
  </si>
  <si>
    <t>1,00*0,15*32</t>
  </si>
  <si>
    <t xml:space="preserve">V celé trase stavby ka-nalizace  předpokládáme třídy těžitelnosti: 3 = 45%,  4 = 40%,  5 = 10%,  6 = 5%. : </t>
  </si>
  <si>
    <t xml:space="preserve">Stoka De 800 mm / potrubí z PP/…….šíře rýhy 1,6 metru : </t>
  </si>
  <si>
    <t xml:space="preserve">  hm 0,00 až 1,61 a 1,79 až 4,13 = délka 395 m : </t>
  </si>
  <si>
    <t xml:space="preserve">  do úrovně: - 46 cm od stávajícíhopovrchu, /Výška 46 cm jsou konstrukční vrstvy vozovky = projekt kruhové křižovatky/ : </t>
  </si>
  <si>
    <t xml:space="preserve">  1,60*(3,35-0,46)*395</t>
  </si>
  <si>
    <t xml:space="preserve">  hm 1,61 až 1,79 = délka 18 metrů : </t>
  </si>
  <si>
    <t xml:space="preserve">  1,60*(3,50-0,64)*18</t>
  </si>
  <si>
    <t xml:space="preserve">  hm 4,13 až 4,198 = délka 6,8 metru : </t>
  </si>
  <si>
    <t xml:space="preserve">  1,60*(2,71-0,45)*6,8</t>
  </si>
  <si>
    <t>hor. 3 - 45 % : 1933,4368*0,45</t>
  </si>
  <si>
    <t xml:space="preserve">PPKGEM, DN 150 mm -  šíře rýhy 1,0 metr (plnostěnné potrubí z drenáže) : </t>
  </si>
  <si>
    <t xml:space="preserve">  hm 0,00 až 0,04 = délka 4 metry : </t>
  </si>
  <si>
    <t xml:space="preserve">  1,00*(3,57-0,46)*4</t>
  </si>
  <si>
    <t xml:space="preserve">  hm 0,04 až 0,36/ celková délka 32 metrů : </t>
  </si>
  <si>
    <t xml:space="preserve">  /Výška 15 cm je zemina a osetí plochy k rybníku Cihelna  (mimo chodníku šíře 1,6 metru)/ : </t>
  </si>
  <si>
    <t xml:space="preserve">  1,00*(3,57-0,15)*32</t>
  </si>
  <si>
    <t>hor. 3 - 50 % : 121,880*0,50</t>
  </si>
  <si>
    <t>hor. 4 - 40 % : 1933,4368*0,40</t>
  </si>
  <si>
    <t>hor. 4 - 50 % : 121,880*0,50</t>
  </si>
  <si>
    <t>hor. 5 - 10 % : 1933,4368*0,10</t>
  </si>
  <si>
    <t>hor. 6 - 5 % : 1933,4368*0,05</t>
  </si>
  <si>
    <t>0,3*0,3*376,3</t>
  </si>
  <si>
    <t>3,35*395*2</t>
  </si>
  <si>
    <t>3,50*18*2</t>
  </si>
  <si>
    <t>2,71*6,8*2</t>
  </si>
  <si>
    <t>3,57*4*2</t>
  </si>
  <si>
    <t>3,57*32*2</t>
  </si>
  <si>
    <t>100 % : 33,867</t>
  </si>
  <si>
    <t>55 % : 1933,4368*0,85*0,55</t>
  </si>
  <si>
    <t>55 % : 121,880*0,55</t>
  </si>
  <si>
    <t>55 % : 1933,4368*0,15*0,55</t>
  </si>
  <si>
    <t>vytl. kub. : 1960,59680</t>
  </si>
  <si>
    <t>odpočet hor. 5 a 6 : -290,01552</t>
  </si>
  <si>
    <t>1670,58218*5</t>
  </si>
  <si>
    <t>hor. 5 a 6 : 193,34368+96,67184</t>
  </si>
  <si>
    <t>290,01552*5</t>
  </si>
  <si>
    <t xml:space="preserve">hm 0,00 až 1,61 a 1,79 až 4,13 = délka 395 m : </t>
  </si>
  <si>
    <t xml:space="preserve">hm 1,61 až 1,79 = délka 18 metrů : </t>
  </si>
  <si>
    <t xml:space="preserve">hm 4,13 až 4,198 = délka 6,8 metru : </t>
  </si>
  <si>
    <t xml:space="preserve">hm 0,00 až 0,04 = délka 4 metry : </t>
  </si>
  <si>
    <t>lože : 67,568+4,40</t>
  </si>
  <si>
    <t>obsyp : 440,70343</t>
  </si>
  <si>
    <t>Poz.13a - obetonování na dl. 36,2 m : 28,15</t>
  </si>
  <si>
    <t>vytl.kub.potrubím : pi*0,860^2*1/4*419,8</t>
  </si>
  <si>
    <t>0,08042</t>
  </si>
  <si>
    <t>lože : 3,200</t>
  </si>
  <si>
    <t>obsyp : 10,8766</t>
  </si>
  <si>
    <t>vytl.kub.potrubím : 0,6434</t>
  </si>
  <si>
    <t>1161,12133</t>
  </si>
  <si>
    <t>výkop rýhy : 1933,4368+12,440</t>
  </si>
  <si>
    <t>vytlačená kubatura : -784,75547</t>
  </si>
  <si>
    <t>výkop rýhy : 109,44</t>
  </si>
  <si>
    <t>vytlačená kubatura : -14,720</t>
  </si>
  <si>
    <t>nad obetonování : 1,60*0,200*36,2</t>
  </si>
  <si>
    <t>1,60*(0,860+0,200)*(419,8-36,2)</t>
  </si>
  <si>
    <t>-pi*0,860^2*1/4*(419,8-36,2)</t>
  </si>
  <si>
    <t>1,00*(0,160+0,200)*4</t>
  </si>
  <si>
    <t>1,00*(0,160+0,200)*32</t>
  </si>
  <si>
    <t>-pi*0,160^2*1/4*32</t>
  </si>
  <si>
    <t>Obsyp: Výška 20 cm  nad potrubí, lomová prosívka (kamenivo) frakce 0-20 mm : 451,58003*1,900*1,02</t>
  </si>
  <si>
    <t>1161,12133*2,00</t>
  </si>
  <si>
    <t>0,035*32,00</t>
  </si>
  <si>
    <t>376,3</t>
  </si>
  <si>
    <t>376,3*1,01</t>
  </si>
  <si>
    <t>pi*0,100*376,3</t>
  </si>
  <si>
    <t>118,21813*1,02</t>
  </si>
  <si>
    <t>1,60*0,100*395</t>
  </si>
  <si>
    <t>1,60*0,100*18</t>
  </si>
  <si>
    <t>1,60*0,100*6,8</t>
  </si>
  <si>
    <t>1,00*0,100*4</t>
  </si>
  <si>
    <t>1,00*0,100*32</t>
  </si>
  <si>
    <t xml:space="preserve">Šachetní dna Šd 1 až Šd 11: - Podsyp, frakce 16-32 mm, tl.15 cm : </t>
  </si>
  <si>
    <t>4,40</t>
  </si>
  <si>
    <t xml:space="preserve">Konstrukce vozovky v hm 4,13 až 4,198 dle SUS Pelhřimov : </t>
  </si>
  <si>
    <t>ŠD, Štěrkodrť 0/63 mm     300 mm : 2*10,880</t>
  </si>
  <si>
    <t xml:space="preserve">Oprava  chodníku (po položení potrubí odvádějící vody z drenáže) ze zámkové dlažby : </t>
  </si>
  <si>
    <t>3,30</t>
  </si>
  <si>
    <t>871433121R00</t>
  </si>
  <si>
    <t>Montáž trub z plastu, gumový kroužek, DN 800</t>
  </si>
  <si>
    <t>419,8-3,30</t>
  </si>
  <si>
    <t>redukce 150/100 : 8</t>
  </si>
  <si>
    <t>zátka : 2</t>
  </si>
  <si>
    <t>Easy Clip : 2</t>
  </si>
  <si>
    <t>892671111R00</t>
  </si>
  <si>
    <t>Zkouška těsnosti kanalizace DN do 800, vodou</t>
  </si>
  <si>
    <t>892673111R00</t>
  </si>
  <si>
    <t>Zabezpečení konců kanal. potrubí DN do 800, vodou</t>
  </si>
  <si>
    <t>skruž 50 : 4</t>
  </si>
  <si>
    <t>skruž 100 : 9</t>
  </si>
  <si>
    <t>přechod. deska : 10</t>
  </si>
  <si>
    <t>899623151R00</t>
  </si>
  <si>
    <t>Obetonování potrubí nebo zdiva stok betonem C16/20</t>
  </si>
  <si>
    <t xml:space="preserve">Poz.13a : </t>
  </si>
  <si>
    <t xml:space="preserve">Jiný obsyp je řešen dle: /Obetonování potrubí z PP, D 800 mm, na výšku 0,8 metru (beton C20/25, (zavlhlá směs)/. : </t>
  </si>
  <si>
    <t>28,15</t>
  </si>
  <si>
    <t>2861427700</t>
  </si>
  <si>
    <t>Hladkostěnné  potrubí  z  PP, SN 12,  De 800 mm  /rozměr 800/30,6 mm/, včetně spojek</t>
  </si>
  <si>
    <t>28614264R</t>
  </si>
  <si>
    <t>Trubka kanalizační PP SN 10  400x5000 mm, žebrovaná, PP, červeno-hnědá</t>
  </si>
  <si>
    <t>3,3/5*1,015</t>
  </si>
  <si>
    <t>2865619001</t>
  </si>
  <si>
    <t>Sedlo easy clip DN 150</t>
  </si>
  <si>
    <t>28656156R</t>
  </si>
  <si>
    <t>Redukce kanalizační odolná PPKGR DN 160/110 mm, nesouosá</t>
  </si>
  <si>
    <t>28656102R</t>
  </si>
  <si>
    <t>Zátka hrdlová kanalizační PPKGM DN 160  dl. 70 mm</t>
  </si>
  <si>
    <t>10*1,01</t>
  </si>
  <si>
    <t>592243541R</t>
  </si>
  <si>
    <t>Deska zákrytová TZK-Q.1 120-63/17</t>
  </si>
  <si>
    <t>59224181.0</t>
  </si>
  <si>
    <t>Prstenec vyrovnávací z termoplastu 40 mm</t>
  </si>
  <si>
    <t>5*1,01</t>
  </si>
  <si>
    <t xml:space="preserve">/Výška nástupnice ve všech šachtách bude na výšku celého profilu potrubí = 80 cm/. : </t>
  </si>
  <si>
    <t>10+13</t>
  </si>
  <si>
    <t>Šachta Šč.2 Maincor Vario DN 400 standard, Typ dna P, poklop D 400, teleskop. výška 1,2 až 1,9 m, prostavení  De 450 mm v délce 1600 mm, dimenze vtok, výtok UR 2, DN 200 mm</t>
  </si>
  <si>
    <t>(11,38160-0,540)*14</t>
  </si>
  <si>
    <t>Zde pouze dofrézování 10 cm : 16,5</t>
  </si>
  <si>
    <t>hm  0,065    plynovod STL : 1,10*1</t>
  </si>
  <si>
    <t>hm  0,033    vodovod DN 300 mm, /Sonda č.1 na stoce DX 3 ověří výškové uložení stávajícího vodovodu/ : 1,10*1</t>
  </si>
  <si>
    <t>hm  0,046    rušené potrubí DN 600 mm : 1,10*1</t>
  </si>
  <si>
    <t>hm  0,108    rušené potrubí DN 500 mm : 1,10*1</t>
  </si>
  <si>
    <t xml:space="preserve">V celé trase stavby kanalizace předpokládáme třídy těžitelnosti: 3 = 50%,  4 = 40%, 5 = 10% : </t>
  </si>
  <si>
    <t xml:space="preserve">Kanalizace:   -  UR 2, De 335 mm -  šíře rýhy 1,1 metru : </t>
  </si>
  <si>
    <t xml:space="preserve">  hm 0,00 až 0,155= délka 15,5 m : </t>
  </si>
  <si>
    <t xml:space="preserve">  1,10*(2,63-0,45)*15,5</t>
  </si>
  <si>
    <t>hor. 3 - 50 % : 37,169*0,50</t>
  </si>
  <si>
    <t>18,5845*0,25</t>
  </si>
  <si>
    <t>hor. 4 - 40 % : 37,169*0,40</t>
  </si>
  <si>
    <t>14,86760*0,25</t>
  </si>
  <si>
    <t>hor. 5 - 10 % : 37,169*0,10</t>
  </si>
  <si>
    <t>2,63*15,5*2</t>
  </si>
  <si>
    <t>55 % : 37,169*0,90*0,55</t>
  </si>
  <si>
    <t>55 % : 37,169*0,10*0,55</t>
  </si>
  <si>
    <t>vytl. kub. : 37,169</t>
  </si>
  <si>
    <t>odpočet hor. 5 : 3,71690</t>
  </si>
  <si>
    <t>14,17809*5</t>
  </si>
  <si>
    <t>hor. 5 : 3,71690</t>
  </si>
  <si>
    <t>3,71690*5</t>
  </si>
  <si>
    <t>lože : 1,705+0,300</t>
  </si>
  <si>
    <t>obsyp : 3,410</t>
  </si>
  <si>
    <t>Poz. 13b obetonování potrubí : 3,98</t>
  </si>
  <si>
    <t>vytl.kub.potrubím : pi*0,335^2*1/4*15,5</t>
  </si>
  <si>
    <t>26,40781</t>
  </si>
  <si>
    <t>výkop rýhy : 37,169</t>
  </si>
  <si>
    <t>vytlačená kubatura : -10,76119</t>
  </si>
  <si>
    <t>1,10*0,200*15,5</t>
  </si>
  <si>
    <t>Obsyp: Výška 20 cm  nad potrubí, lomová prosívka (kamenivo) frakce 0-20 mm : 3,410*1,900*1,02</t>
  </si>
  <si>
    <t>1,10*0,100*15,5</t>
  </si>
  <si>
    <t xml:space="preserve">Šachetní dno Šd 12: - Podsyp, frakce 16-32 mm, tl.15 cm, množství štěrku : </t>
  </si>
  <si>
    <t>ŠD, Štěrkodrť 0/63 mm     300 mm : 2*16,5</t>
  </si>
  <si>
    <t>skruž 100 : 1</t>
  </si>
  <si>
    <t xml:space="preserve">Poz.13b : </t>
  </si>
  <si>
    <t>3,98</t>
  </si>
  <si>
    <t>899999099.0</t>
  </si>
  <si>
    <t>Vyvrtání otvoru do skruže</t>
  </si>
  <si>
    <t xml:space="preserve"> (Vyvrtat otvor pro potrubí UR2, De 335 mm se středem 44 cm od spodního okraje skruže) : </t>
  </si>
  <si>
    <t>28656315R</t>
  </si>
  <si>
    <t>Odbočka kanalizační PP DN 300/150/45°</t>
  </si>
  <si>
    <t>14,520*14</t>
  </si>
  <si>
    <t>celková plocha : 2,40</t>
  </si>
  <si>
    <t xml:space="preserve">Konstrukce vozovky v hm 0,00 až 0,005 dle SUS Pelhřimov : </t>
  </si>
  <si>
    <t>Zde pouze dofrézování 10 cm : 17,5</t>
  </si>
  <si>
    <t>hm  0,03    přípojka plynovod : 1,30*1</t>
  </si>
  <si>
    <t>hm  0,075    přípojka plynovod : 1,30*1</t>
  </si>
  <si>
    <t>hm  0,083     soukenický vodovod DN 200 mm : 1,30*1</t>
  </si>
  <si>
    <t>hm  0,03    křížení sběrač DX, DN 600 mm : 1,30*1</t>
  </si>
  <si>
    <t>hm  0,083    kabel O2 SEK  (síť elektro. komunikací : 1,30*1</t>
  </si>
  <si>
    <t>hm  0,10    kabel EON VN  Poz. 6.. /Oboj.104.1.v rozpočtu „bezproudí“/ : 1,30*1</t>
  </si>
  <si>
    <t xml:space="preserve">hm 0,055 až 0,155/ celková délka 10,0 metru : </t>
  </si>
  <si>
    <t xml:space="preserve">do úrovně - 15 cm od stávajícího povrchu, /Výška 15 cm je zemina a osetí plochy od  obrubníku do areálu Humpoleckých strojíren  (mimo chodníku)/ : </t>
  </si>
  <si>
    <t>1,30*0,15*10</t>
  </si>
  <si>
    <t xml:space="preserve">Kanalizace:   -  UR 2, De 450 mm -  šíře rýhy 1,3 metru : </t>
  </si>
  <si>
    <t xml:space="preserve">  hm 0,00 až 0,055= délka 5,5 m : </t>
  </si>
  <si>
    <t xml:space="preserve">  1,30*(2,66-0,45)*5,5</t>
  </si>
  <si>
    <t xml:space="preserve">  hm 0,055 až 0,155/ celková délka 10,0 metru : </t>
  </si>
  <si>
    <t xml:space="preserve">  do úrovně - 15 cm od stávajícího povrchu, /Výška 15 cm je zemina a osetí plochy od  obrubníku do areálu Humpoleckých strojíren  (mimo chodníku)/ : </t>
  </si>
  <si>
    <t xml:space="preserve">  1,30*(2,32-0,15)*10</t>
  </si>
  <si>
    <t>hor. 3 - 50 % : 44,0115*0,50</t>
  </si>
  <si>
    <t>22,00575*0,25</t>
  </si>
  <si>
    <t>hor. 4 - 40 % : 44,0115*0,40</t>
  </si>
  <si>
    <t>17,60460*0,25</t>
  </si>
  <si>
    <t>hor. 5 - 10 % : 44,0115*0,10</t>
  </si>
  <si>
    <t>2,66*5,5*2</t>
  </si>
  <si>
    <t>2,32*10*2</t>
  </si>
  <si>
    <t>55 % : 28,210*0,90*0,55</t>
  </si>
  <si>
    <t>55 % : 15,8015*0,90*0,55</t>
  </si>
  <si>
    <t>55 % : 28,210*0,10*0,55</t>
  </si>
  <si>
    <t>55 % : 15,8015*0,10*0,55</t>
  </si>
  <si>
    <t>vytl. kub. : 44,0115</t>
  </si>
  <si>
    <t>odpočet hor. 5 : -4,40115</t>
  </si>
  <si>
    <t>39,61035*5</t>
  </si>
  <si>
    <t>hor. 5 : 4,40115</t>
  </si>
  <si>
    <t>4,40115*5</t>
  </si>
  <si>
    <t>lože : 2,015+0,30</t>
  </si>
  <si>
    <t>obsyp : 4,030</t>
  </si>
  <si>
    <t>Poz. 13b obetonování potrubí : 5,25</t>
  </si>
  <si>
    <t>vytl.kub.potrubím : pi*0,445^2*1/4*15,5</t>
  </si>
  <si>
    <t>30,00581</t>
  </si>
  <si>
    <t>výkop rýhy : 44,0115</t>
  </si>
  <si>
    <t>vytlačená kubatura : -14,00569</t>
  </si>
  <si>
    <t>1,30*0,200*15,5</t>
  </si>
  <si>
    <t>1,30*10</t>
  </si>
  <si>
    <t>Obsyp: Výška 20 cm  nad potrubí, lomová prosívka (kamenivo) frakce 0-20 mm : 4,030*1,900*1,02</t>
  </si>
  <si>
    <t>0,035*13,0</t>
  </si>
  <si>
    <t>1,30*0,100*15,5</t>
  </si>
  <si>
    <t xml:space="preserve">Šachetní dno Šd 13: - Podsyp, frakce 16-32 mm, tl.15 cm, množství štěrku : </t>
  </si>
  <si>
    <t xml:space="preserve">Konstrukce vozovky v hm 0,00 až 0,055 dle SUS Pelhřimov : </t>
  </si>
  <si>
    <t>ŠD, Štěrkodrť 0/63 mm     300 mm : 2*17,5</t>
  </si>
  <si>
    <t xml:space="preserve">Oprava chodníku ze zámkové dlažby: : </t>
  </si>
  <si>
    <t xml:space="preserve">Chodník  šíře 1,6 metru, /hm 0,093 až 0,109/ : </t>
  </si>
  <si>
    <t xml:space="preserve">Výpis   materiálu  D2 : </t>
  </si>
  <si>
    <t>899623161.1</t>
  </si>
  <si>
    <t>Obetonování a začištění povrchu uvnitř šachty Š 1108 po vsunutí potrubí stoky D2</t>
  </si>
  <si>
    <t xml:space="preserve">Poz.13c : </t>
  </si>
  <si>
    <t xml:space="preserve">Obetonování potrubí DN 400 mm betonem C 20/25, /zavlhlá směs : </t>
  </si>
  <si>
    <t>5,25</t>
  </si>
  <si>
    <t>59224172R</t>
  </si>
  <si>
    <t>Skruž přechodová TBR-Q 625/600/120/SPK (SLK)</t>
  </si>
  <si>
    <t>17,20720*14</t>
  </si>
  <si>
    <t>hm  0,006    potrubí drenáže, DN 100 mm : 0,90*1</t>
  </si>
  <si>
    <t>hm  0,03    vodovod DN 300 mm : 0,90*1</t>
  </si>
  <si>
    <t xml:space="preserve">  Kanalizace:   - PPKGEM, DN 150 mm -  šíře rýhy 0,9 m : </t>
  </si>
  <si>
    <t xml:space="preserve">  hm 0,00 až 0,05 = délka 5 m : </t>
  </si>
  <si>
    <t xml:space="preserve">  0,90*(3,20-0,46)*5</t>
  </si>
  <si>
    <t xml:space="preserve">  hm 0,05 až 0,11/ celková délka 6 metrů : </t>
  </si>
  <si>
    <t xml:space="preserve">  do úrovně - 15 cm od stávajícího povrchu, /Výška 15 cm je zemina a osetí plochy k parkovišti  (mimo chodníku šíře 1,6 metru)/. : </t>
  </si>
  <si>
    <t xml:space="preserve">  0,90*(3,08-0,15)*6</t>
  </si>
  <si>
    <t>hor. 3 - 50 % : 28,152*0,50</t>
  </si>
  <si>
    <t>25% : 14,076*0,25</t>
  </si>
  <si>
    <t>hor. 4 - 50 % : 28,152*0,50</t>
  </si>
  <si>
    <t>3,20*5*2</t>
  </si>
  <si>
    <t>3,08*6*2</t>
  </si>
  <si>
    <t>100 % : 28,152</t>
  </si>
  <si>
    <t>14,814*5</t>
  </si>
  <si>
    <t xml:space="preserve">hm 0,00 až 0,05 = délka 5 m : </t>
  </si>
  <si>
    <t>obsyp : 1,47447</t>
  </si>
  <si>
    <t xml:space="preserve">hm 0,05 až 0,11/ celková délka 6 m : </t>
  </si>
  <si>
    <t>lože : 0,540</t>
  </si>
  <si>
    <t>obsyp : 1,82336</t>
  </si>
  <si>
    <t>vytl.kub.potrubím : 0,12064</t>
  </si>
  <si>
    <t>hm 0,00 až 0,05 = délka 5 m : 10,30500</t>
  </si>
  <si>
    <t>výkop rýhy : 12,330</t>
  </si>
  <si>
    <t>vytlačená kubatura : -2,025</t>
  </si>
  <si>
    <t xml:space="preserve">hm 0,05 až 0,11/ celková délka 6 metrů : </t>
  </si>
  <si>
    <t xml:space="preserve">do úrovně - 15 cm od stávajícího povrchu, /Výška 15 cm je zemina a osetí plochy k parkovišti  (mimo chodníku šíře 1,6 metru)/. : </t>
  </si>
  <si>
    <t>výkop rýhy : 15,822</t>
  </si>
  <si>
    <t>vytlačená kubatura : -2,484</t>
  </si>
  <si>
    <t>hm 0,00 až 0,05 = délka 5 m : 0,90*(0,150+0,200)*5</t>
  </si>
  <si>
    <t>hm 0,05 až 0,11/ celková délka 6 m : 0,90*(0,160+0,200)*6</t>
  </si>
  <si>
    <t>-pi*0,160^2*1/4*6</t>
  </si>
  <si>
    <t>Obsyp: Výška 20 cm  nad potrubí, lomová prosívka (kamenivo) frakce 0-20 mm : 3,29783*1,900*1,02</t>
  </si>
  <si>
    <t>10,30500*2,000</t>
  </si>
  <si>
    <t>0,90*0,100*5</t>
  </si>
  <si>
    <t>0,90*0,100*6</t>
  </si>
  <si>
    <t xml:space="preserve">Chodník  šíře 1,6 metru, /hm 0,05 až 0,066 : </t>
  </si>
  <si>
    <t>kamenivo : 1,80720*14</t>
  </si>
  <si>
    <t>hm  0,033    vodovod DN 300 mm : 0,90*1</t>
  </si>
  <si>
    <t xml:space="preserve">hm 0,035 až 0,15= délka 11,5 m : </t>
  </si>
  <si>
    <t>0,90*0,15*11,5</t>
  </si>
  <si>
    <t xml:space="preserve">  hm 0,00 až 0,02 = délka 2 m : </t>
  </si>
  <si>
    <t xml:space="preserve">  0,90*(3,00-0,46)*2</t>
  </si>
  <si>
    <t xml:space="preserve">  hm 0,02 až 0,035 = délka 1,5 metru : </t>
  </si>
  <si>
    <t xml:space="preserve">  0,90*(2,55-0,30)*1,5</t>
  </si>
  <si>
    <t xml:space="preserve">  hm 0,035 až 0,15= délka 11,5 m : </t>
  </si>
  <si>
    <t xml:space="preserve">  0,90*(2,60-0,15)*11,5</t>
  </si>
  <si>
    <t>hor. 3 - 50 % : 32,967*0,50</t>
  </si>
  <si>
    <t>25% : 16,4835*0,25</t>
  </si>
  <si>
    <t>hor. 4 - 50 % : 32,967*0,50</t>
  </si>
  <si>
    <t>3,0*2,0*2</t>
  </si>
  <si>
    <t>2,55*1,5*2</t>
  </si>
  <si>
    <t>2,60*11,5*2</t>
  </si>
  <si>
    <t>100 % : 32,967</t>
  </si>
  <si>
    <t>8,954*5</t>
  </si>
  <si>
    <t xml:space="preserve">hm 0,00 až 0,02 = délka 2 m : </t>
  </si>
  <si>
    <t>lože : 0,180</t>
  </si>
  <si>
    <t>obsyp : 0,58979</t>
  </si>
  <si>
    <t>vytl.kub.potrubím : 0,04021</t>
  </si>
  <si>
    <t xml:space="preserve">hm 0,02 až 0,035 = délka 1,5 metru : </t>
  </si>
  <si>
    <t>lože : 0,170</t>
  </si>
  <si>
    <t>obsyp : 3,95062</t>
  </si>
  <si>
    <t>vytl.kub.potrubím : 0,26138</t>
  </si>
  <si>
    <t>hm 0,00 až 0,02 = délka 2 m : 3,76200</t>
  </si>
  <si>
    <t>výkop rýhy : 4,572</t>
  </si>
  <si>
    <t>vytlačená kubatura : -0,810</t>
  </si>
  <si>
    <t>výkop rýhy : 3,0375+25,3575</t>
  </si>
  <si>
    <t>vytlačená kubatura : -4,382</t>
  </si>
  <si>
    <t>hm 0,00 až 0,02 = délka 2 m : 0,90*(0,150+0,200)*2</t>
  </si>
  <si>
    <t>-pi*0,160^2*1/4*2</t>
  </si>
  <si>
    <t>0,90*(0,160+0,200)*13</t>
  </si>
  <si>
    <t>-pi*0,160^2*1/4*13</t>
  </si>
  <si>
    <t>0,90*11,5</t>
  </si>
  <si>
    <t>0,035*10,350</t>
  </si>
  <si>
    <t>Obsyp: Výška 20 cm  nad potrubí, lomová prosívka (kamenivo) frakce 0-20 mm : 4,54041*1,900*1,02</t>
  </si>
  <si>
    <t>3,76200*2,000</t>
  </si>
  <si>
    <t>0,90*0,100*2</t>
  </si>
  <si>
    <t>0,90*0,100*13</t>
  </si>
  <si>
    <t>výpis materiálu : 15</t>
  </si>
  <si>
    <t>15/5*1,015</t>
  </si>
  <si>
    <t>vodovod DN 300 mm : 0,60*1</t>
  </si>
  <si>
    <t xml:space="preserve">  Kanalizace:   - PPKGEM, DN 150 mm -  šíře rýhy 0,6 m : </t>
  </si>
  <si>
    <t xml:space="preserve">odhad hl. 3,0 m není podklad : </t>
  </si>
  <si>
    <t xml:space="preserve">  délka 2 m : </t>
  </si>
  <si>
    <t xml:space="preserve">  0,60*(3,00-0,46)*2</t>
  </si>
  <si>
    <t xml:space="preserve">  délka 3 m : </t>
  </si>
  <si>
    <t xml:space="preserve">  0,60*(3,00-0,30)*3</t>
  </si>
  <si>
    <t>hor. 3 - 50 % : 7,908*0,50</t>
  </si>
  <si>
    <t>132201119R00</t>
  </si>
  <si>
    <t>Přípl.za lepivost,hloubení rýh 60 cm,hor.3,STROJNĚ</t>
  </si>
  <si>
    <t>25% : 3,954*0,25</t>
  </si>
  <si>
    <t>hor. 4 - 50 % : 7,908*0,50</t>
  </si>
  <si>
    <t>132301119R00</t>
  </si>
  <si>
    <t>Přípl.za lepivost,hloubení rýh 60 cm,hor.4,STROJNĚ</t>
  </si>
  <si>
    <t>3,0*5,0*2</t>
  </si>
  <si>
    <t>100 % : 7,908</t>
  </si>
  <si>
    <t>3,876*5</t>
  </si>
  <si>
    <t xml:space="preserve">délka 2 m : </t>
  </si>
  <si>
    <t>lože : 0,120</t>
  </si>
  <si>
    <t>obsyp : 0,37979</t>
  </si>
  <si>
    <t xml:space="preserve">délka 3 m : </t>
  </si>
  <si>
    <t>obsyp : 0,58768</t>
  </si>
  <si>
    <t>vytl.kub.potrubím : 0,06032</t>
  </si>
  <si>
    <t>délka 2 m : 2,50800</t>
  </si>
  <si>
    <t>výkop rýhy : 3,048</t>
  </si>
  <si>
    <t>vytlačená kubatura : -0,540</t>
  </si>
  <si>
    <t>výkop rýhy : 4,860</t>
  </si>
  <si>
    <t>vytlačená kubatura : -0,828</t>
  </si>
  <si>
    <t>délka 2 m : 0,60*(0,150+0,200)*2</t>
  </si>
  <si>
    <t>0,60*(0,160+0,200)*3</t>
  </si>
  <si>
    <t>-pi*0,160^2*1/4*3</t>
  </si>
  <si>
    <t>Obsyp: Výška 20 cm  nad potrubí, lomová prosívka (kamenivo) frakce 0-20 mm : 0,96747*1,900*1,02</t>
  </si>
  <si>
    <t>2,50800*2,000</t>
  </si>
  <si>
    <t>0,60*0,100*2</t>
  </si>
  <si>
    <t>0,60*0,100*3</t>
  </si>
  <si>
    <t>sběrač DX,  DN 600 mm : 0,60*1</t>
  </si>
  <si>
    <t xml:space="preserve">  délka 5 metrů : </t>
  </si>
  <si>
    <t xml:space="preserve">  do úrovně: - 46 cm od stávajícího, povrchu. /Výška 46 cm jsou konstrukční vrstvy vozovky = projekt kruhové křižovatky/. : </t>
  </si>
  <si>
    <t xml:space="preserve">  0,60*(3,00-0,45)*5</t>
  </si>
  <si>
    <t xml:space="preserve">  0,60*(3,00-0,45)*2,5</t>
  </si>
  <si>
    <t>hor. 3 - 50 % : 11,475*0,50</t>
  </si>
  <si>
    <t>25% : 5,7375*0,25</t>
  </si>
  <si>
    <t>hor. 4 - 50 % : 11,475*0,50</t>
  </si>
  <si>
    <t>3,0*7,5*2</t>
  </si>
  <si>
    <t>100 % : 11,475</t>
  </si>
  <si>
    <t>8,325*5</t>
  </si>
  <si>
    <t xml:space="preserve">délka 5 m : </t>
  </si>
  <si>
    <t>lože : 0,300</t>
  </si>
  <si>
    <t>obsyp : 0,94947</t>
  </si>
  <si>
    <t>lože : 0,150</t>
  </si>
  <si>
    <t>obsyp : 0,47473</t>
  </si>
  <si>
    <t>vytl.kub.potrubím : 0,05027</t>
  </si>
  <si>
    <t>délka 7 m : 6,300</t>
  </si>
  <si>
    <t xml:space="preserve">do úrovně: stávající nivelety vozovky, /Konstrukce vozovky /45 cm/ je dle vyjádření SUS Pelhřimov, popis viz níže/. : </t>
  </si>
  <si>
    <t>výkop rýhy : 7,650</t>
  </si>
  <si>
    <t>vytlačená kubatura : -1,350</t>
  </si>
  <si>
    <t>výkop rýhy : 3,825</t>
  </si>
  <si>
    <t>vytlačená kubatura : -0,675</t>
  </si>
  <si>
    <t>0,60*(0,150+0,200)*5</t>
  </si>
  <si>
    <t>0,60*(0,150+0,200)*2,5</t>
  </si>
  <si>
    <t>-pi*0,160^2*1/4*2,5</t>
  </si>
  <si>
    <t>Obsyp: Výška 20 cm  nad potrubí, lomová prosívka (kamenivo) frakce 0-20 mm : 1,4242*1,900*1,02</t>
  </si>
  <si>
    <t>6,3000*2,000</t>
  </si>
  <si>
    <t xml:space="preserve">délka 5 metrů : </t>
  </si>
  <si>
    <t>0,60*0,100*5</t>
  </si>
  <si>
    <t>0,60*0,100*2,5</t>
  </si>
  <si>
    <t>výpis materiálu : 7,5</t>
  </si>
  <si>
    <t>7,5/5*1,015</t>
  </si>
  <si>
    <t xml:space="preserve">Konstrukce vozovky dle SUS Pelhřimov : </t>
  </si>
  <si>
    <t>Zde pouze dofrézování 10 cm : 4,20</t>
  </si>
  <si>
    <t>stoka DX,  DN 300 mm : 0,60*1</t>
  </si>
  <si>
    <t xml:space="preserve">  délka 7 m : </t>
  </si>
  <si>
    <t xml:space="preserve">  do úrovně: stávající nivelety vozovky, /Konstrukce vozovky /45 cm/ je dle vyjádření SUS Pelhřimov, popis viz níže/. : </t>
  </si>
  <si>
    <t xml:space="preserve">  0,60*(3,00-0,45)*7</t>
  </si>
  <si>
    <t>hor. 3 - 50 % : 10,710*0,50</t>
  </si>
  <si>
    <t>25% : 5,355*0,25</t>
  </si>
  <si>
    <t>hor. 4 - 50 % : 10,710*0,50</t>
  </si>
  <si>
    <t>3,0*7,0*2</t>
  </si>
  <si>
    <t>100 % : 10,710</t>
  </si>
  <si>
    <t>10,710*5</t>
  </si>
  <si>
    <t xml:space="preserve">délka 7 m : </t>
  </si>
  <si>
    <t>lože : 0,420</t>
  </si>
  <si>
    <t>obsyp : 1,32926</t>
  </si>
  <si>
    <t>vytl.kub.potrubím : 0,14074</t>
  </si>
  <si>
    <t>délka 7 m : 8,820</t>
  </si>
  <si>
    <t>výkop rýhy : 10,710</t>
  </si>
  <si>
    <t>vytlačená kubatura : -1,890</t>
  </si>
  <si>
    <t>délka 7 m : 0,60*(0,150+0,200)*7</t>
  </si>
  <si>
    <t>-pi*0,160^2*1/4*7</t>
  </si>
  <si>
    <t>Obsyp: Výška 20 cm  nad potrubí, lomová prosívka (kamenivo) frakce 0-20 mm : 1,32926*1,900*1,02</t>
  </si>
  <si>
    <t>8,820*2,000</t>
  </si>
  <si>
    <t>0,60*0,100*7</t>
  </si>
  <si>
    <t xml:space="preserve">kryt vozovky sjednocen položením nové obrusné vrstvy: ACO 11S    50 mm /je počítáno ve stoce DX/ : </t>
  </si>
  <si>
    <t>ŠD, Štěrkodrť 0/63 mm     300 mm : 2*4,20</t>
  </si>
  <si>
    <t>výpis materiálu : 7,0</t>
  </si>
  <si>
    <t>7,0/5*1,015</t>
  </si>
  <si>
    <t>3,696*14</t>
  </si>
  <si>
    <t>899623131R00</t>
  </si>
  <si>
    <t>Obetonování potrubí nebo zdiva stok betonem C 8/10</t>
  </si>
  <si>
    <t xml:space="preserve">Celkový výpis   materiálu  celého objektu SO 104.5 : </t>
  </si>
  <si>
    <t xml:space="preserve">Zaplnění  kanalizačního potrubí betonem C8/10 : </t>
  </si>
  <si>
    <t>115,17+38,26</t>
  </si>
  <si>
    <t>812391121.0</t>
  </si>
  <si>
    <t>Odstranění potrubí beton DN 400 mm v úseku Š 903 až Š 901</t>
  </si>
  <si>
    <t>43</t>
  </si>
  <si>
    <t>894422111.0</t>
  </si>
  <si>
    <t>Demontáž betonových dílců šachet, skruže přechodové, na kroužek</t>
  </si>
  <si>
    <t xml:space="preserve">Odstranění kónusu šachet : </t>
  </si>
  <si>
    <t>26</t>
  </si>
  <si>
    <t>894499001.0</t>
  </si>
  <si>
    <t>Kompletní vybourání šachet</t>
  </si>
  <si>
    <t xml:space="preserve">Kompletní vybourání 15 šachet o celkové výšce : </t>
  </si>
  <si>
    <t>28,72</t>
  </si>
  <si>
    <t>899103111.0</t>
  </si>
  <si>
    <t>Demontáží poklopu s rámem do 150 kg</t>
  </si>
  <si>
    <t xml:space="preserve">Odstranění poklopu šachet : </t>
  </si>
  <si>
    <t>899690001.0</t>
  </si>
  <si>
    <t>Zazdění /zaslepení/ potrubí před betonáží</t>
  </si>
  <si>
    <t xml:space="preserve">DN 600 mm…...9 x : </t>
  </si>
  <si>
    <t xml:space="preserve">DN 400 mm…...2 x : </t>
  </si>
  <si>
    <t xml:space="preserve">DN 300 mm….15 x : </t>
  </si>
  <si>
    <t xml:space="preserve">DN 200 mm…...1 x : </t>
  </si>
  <si>
    <t>27</t>
  </si>
  <si>
    <t>998274101R00</t>
  </si>
  <si>
    <t>Přesun hmot, trubní vedení betonové, otevř. výkop</t>
  </si>
  <si>
    <t>230000001.0</t>
  </si>
  <si>
    <t>Demontáž ocelového potrubí DN 600 mm</t>
  </si>
  <si>
    <t xml:space="preserve">Vyjmutí ocelového potrubí : </t>
  </si>
  <si>
    <t xml:space="preserve">Obnažení, očištění, rozřezání a vyjmutí ocelového potrubí DN 600 mm v délkách 24 a 25 metrů. Počet řezů 8 ks. : </t>
  </si>
  <si>
    <t>24+25</t>
  </si>
  <si>
    <t>979081111R00</t>
  </si>
  <si>
    <t>Odvoz suti a vybour. hmot na skládku do 1 km</t>
  </si>
  <si>
    <t>979081121R00</t>
  </si>
  <si>
    <t>Příplatek k odvozu za každý další 1 km</t>
  </si>
  <si>
    <t>do 15 km : 13,920*14</t>
  </si>
  <si>
    <t>hm  1,45    přípojka plynovodní : 1,20*1</t>
  </si>
  <si>
    <t>hm  2,02    NTL, D 160 mm plynovod : 1,20*1</t>
  </si>
  <si>
    <t>hm  0,475; 2,83    potrubí drenáže DN 100, 150 mm : 1,20*2</t>
  </si>
  <si>
    <t>hm  0,53; 0,878; 1,62; 1,885    potrubí od UV : 1,20*4</t>
  </si>
  <si>
    <t>hm  0,54; 2,592    potrubí dešť. kanalizace DN 150 mm : 1,20*2</t>
  </si>
  <si>
    <t>hm  1,91    vodovod DN 32 mm : 1,20*1</t>
  </si>
  <si>
    <t>hm  2,15    potrubí  kanalizační přípojky : 1,20*1</t>
  </si>
  <si>
    <t>hm  0,042   kanalizační stoka DN 600 mm - rušená : 1,20*1</t>
  </si>
  <si>
    <t>hm  1,09     kanal. potrubí DN 300 mm : 1,20*1</t>
  </si>
  <si>
    <t>hm  1,44     soukenický vodovod DN 400 mm : 1,20*1</t>
  </si>
  <si>
    <t>hm  1,69; 1,705     kanal. potrubí DN 200 + 300 mm : 1,20*2</t>
  </si>
  <si>
    <t>hm  0,019;  1,97; 4,21    kabel O2 SEK  (síť elektro. komunikací) : 1,20*3</t>
  </si>
  <si>
    <t>hm  1,485; 1,51; 2,15     kabel EON NN : 1,20*3</t>
  </si>
  <si>
    <t xml:space="preserve">V celé trase stavby vodovodu předpokládáme třídy těžitelnosti: 3 = 45%, 4 = 40%, 5 = 10%,  6 = 5% : </t>
  </si>
  <si>
    <t xml:space="preserve">  hm 0,00 až 1,61 + 1,90 až 2,26 = délka 197 metrů : </t>
  </si>
  <si>
    <t xml:space="preserve">  1,20*(2,05-0,46)*197</t>
  </si>
  <si>
    <t xml:space="preserve">  hm 1,61 až 1,90 = délka 29 metrů : </t>
  </si>
  <si>
    <t xml:space="preserve">  1,20*(2,10-0,64)*29</t>
  </si>
  <si>
    <t xml:space="preserve">  hm 2,26 až 2,73 + 2,93 až 3,23 + 3,59 až 3,71 = délka 89 metrů + 2,5 m : </t>
  </si>
  <si>
    <t xml:space="preserve">  do úrovně: - 30 cm  od stáv. povrchu.  /Výška 30 cm jsou konstrukční vrstvy chodníku = projekt kruhové  křižovatky/ : </t>
  </si>
  <si>
    <t xml:space="preserve">  1,20*(2,05-0,30)*91,5</t>
  </si>
  <si>
    <t xml:space="preserve">  hm 2,73 až 2,93 + 3,23 až 3,59 + 3,71 až 3,915 = délka 76,5 metru : </t>
  </si>
  <si>
    <t xml:space="preserve">  do úrovně: - 37 cm od stávajícího povrchu. /Výška 37 cm jsou konstrukční vrstvy pojezdového chodníku projekt kruhové křižovatky/ : </t>
  </si>
  <si>
    <t xml:space="preserve">  1,20*(2,05-0,37)*76,5</t>
  </si>
  <si>
    <t>hor. 3 - 45 % : 773,058*0,45</t>
  </si>
  <si>
    <t>25% : 347,8761*0,25</t>
  </si>
  <si>
    <t>hor. 4 - 40 % : 773,058*0,40</t>
  </si>
  <si>
    <t>25% : 309,22320*0,25</t>
  </si>
  <si>
    <t>hor. 5 - 10 % : 773,058*0,10</t>
  </si>
  <si>
    <t>hor. 6 - 5 % : 773,058*0,05</t>
  </si>
  <si>
    <t>2,05*197*2</t>
  </si>
  <si>
    <t>2,10*29*2</t>
  </si>
  <si>
    <t>2,05*91,5*2</t>
  </si>
  <si>
    <t>2,05*76,5*2</t>
  </si>
  <si>
    <t>50% : 773,058*0,85*0,50</t>
  </si>
  <si>
    <t>50% : 773,058*0,15*0,50</t>
  </si>
  <si>
    <t>vytlač. kub. : 643,60560</t>
  </si>
  <si>
    <t>odpočet hor. 5, 6 : -115,95870</t>
  </si>
  <si>
    <t>527,64690*5</t>
  </si>
  <si>
    <t xml:space="preserve">vytlač. kub. hor. 5, 6 : </t>
  </si>
  <si>
    <t>77,30580</t>
  </si>
  <si>
    <t>38,65290</t>
  </si>
  <si>
    <t>115,95870*5</t>
  </si>
  <si>
    <t xml:space="preserve">hm 0,00 až 1,61 + 1,90 až 2,26 = délka 197 metrů : </t>
  </si>
  <si>
    <t xml:space="preserve">hm 1,61 až 1,90 = délka 29 metrů : </t>
  </si>
  <si>
    <t>lože : 40,680</t>
  </si>
  <si>
    <t>obsyp : 232,26721</t>
  </si>
  <si>
    <t>vytl.kub.potrubím : 18,86399</t>
  </si>
  <si>
    <t xml:space="preserve">hm 2,26 až 2,73 + 2,93 až 3,23 + 3,59 až 3,71 = délka 89 metrů + 2,5 m : </t>
  </si>
  <si>
    <t xml:space="preserve">hm 2,73 až 2,93 + 3,23 až 3,59 + 3,71 až 3,915 = délka 76,5 metru : </t>
  </si>
  <si>
    <t>lože : 30,240</t>
  </si>
  <si>
    <t>obsyp : 172,65881</t>
  </si>
  <si>
    <t>vytl.kub.potrubím : 14,02279</t>
  </si>
  <si>
    <t>134,8728</t>
  </si>
  <si>
    <t xml:space="preserve">do úrovně: - 46 cm od stáv. povrchu, /Výška 46 cm jsou konstrukční vrstvy vozovky = projekt kruhové křižovatky/ : </t>
  </si>
  <si>
    <t xml:space="preserve">do úrovně: - 64 cm od stávajícího povrchu, /Výška 64 cm jsou konstrukční vrstvy prstence = projekt kruhové křižovatky/ : </t>
  </si>
  <si>
    <t>výkop rýhy : 375,876+50,808</t>
  </si>
  <si>
    <t>vytlačená kubatura : -291,8112</t>
  </si>
  <si>
    <t>výkop rýhy : 192,150+154,224</t>
  </si>
  <si>
    <t>vytlačená kubatura : -216,9216</t>
  </si>
  <si>
    <t xml:space="preserve">Potrubí pod hladinou spodní vody:  : </t>
  </si>
  <si>
    <t xml:space="preserve">-  Obsyp, potrubní zóna:  štěrkopísek - frakce 4-16 mm, nebo 0-32, tl. 0,6 metru. Hutnit při min. výšce 30 cm materiálu nad vrcholem potrubí. : </t>
  </si>
  <si>
    <t xml:space="preserve">Potrubí nad hladinou spodní vody:  : </t>
  </si>
  <si>
    <t xml:space="preserve">-  Obsyp, potrubní zóna:  štěrkopísek - frakce 0-22, tl. 0,6 metru. Hutnit při min. výšce 30 cm materiálu nad vrcholem potrubí. : </t>
  </si>
  <si>
    <t>hm 0,00 až 1,61 + 1,90 až 2,26 = délka 197 metrů : 1,20*(0,326+0,600)*197</t>
  </si>
  <si>
    <t>hm 1,61 až 1,90 = délka 29 metrů : 1,20*(0,326+0,600)*29</t>
  </si>
  <si>
    <t>-pi*0,326^2*1/4*(197+29)</t>
  </si>
  <si>
    <t>hm 2,26 až 2,73 + 2,93 až 3,23 + 3,59 až 3,71 = délka 89 metrů + 2,5 m : 1,20*(0,326+0,600)*91,5</t>
  </si>
  <si>
    <t>hm 2,73 až 2,93 + 3,23 až 3,59 + 3,71 až 3,915 = délka 76,5 metru : 1,20*(0,326+0,600)*76,5</t>
  </si>
  <si>
    <t>-pi*0,326^2*1/4*(91,5+76,5)</t>
  </si>
  <si>
    <t>583417063.1</t>
  </si>
  <si>
    <t>Štěrkopísek - frakce 4-16 mm, nebo 0-32</t>
  </si>
  <si>
    <t xml:space="preserve">NEBO : </t>
  </si>
  <si>
    <t>404,92602*1,900*1,02</t>
  </si>
  <si>
    <t>134,8728*2,000</t>
  </si>
  <si>
    <t xml:space="preserve">-  Podsyp:  Štěrkopísek frakce 10-16, tl. 15 cm, štěrkopísek frakce 4-8, tl. 10 cm  : </t>
  </si>
  <si>
    <t xml:space="preserve">-  Podsyp:  - Štěrkopísek frakce 0-8, tl. 15 cm, : </t>
  </si>
  <si>
    <t>hm 0,00 až 1,61 + 1,90 až 2,26 = délka 197 metrů : 1,20*0,15*197</t>
  </si>
  <si>
    <t>hm 1,61 až 1,90 = délka 29 metrů : 1,20*0,15*29</t>
  </si>
  <si>
    <t>hm 2,26 až 2,73 + 2,93 až 3,23 + 3,59 až 3,71 = délka 89 metrů + 2,5 m : 1,20*0,15*91,5</t>
  </si>
  <si>
    <t>hm 2,73 až 2,93 + 3,23 až 3,59 + 3,71 až 3,915 = délka 76,5 metru : 1,20*0,15*76,5</t>
  </si>
  <si>
    <t>852242121R00</t>
  </si>
  <si>
    <t>Montáž trub litin. tlak. přír.do 1 m, výkop DN 80</t>
  </si>
  <si>
    <t>FF 80 /600 : 1</t>
  </si>
  <si>
    <t>852262121R00</t>
  </si>
  <si>
    <t>Montáž trub litin.tlak. přír. do 1 m, výkop DN 100</t>
  </si>
  <si>
    <t>FF 100 /1000 : 2</t>
  </si>
  <si>
    <t>852371121R00</t>
  </si>
  <si>
    <t>Montáž trub litin. tlak. přír. ve výkopu DN 300</t>
  </si>
  <si>
    <t>386,3</t>
  </si>
  <si>
    <t>852372121R00</t>
  </si>
  <si>
    <t>Montáž trub litin. tlak. přír. do 1 m,výkop DN 300</t>
  </si>
  <si>
    <t>FF 300 /1000 : 3</t>
  </si>
  <si>
    <t>857601101R00</t>
  </si>
  <si>
    <t>Montáž tvarovek jednoosých, tvárná litina DN 80</t>
  </si>
  <si>
    <t>př. koleno : 1</t>
  </si>
  <si>
    <t>857601102R00</t>
  </si>
  <si>
    <t>Montáž tvarovek jednoosých, tvárná litina DN 100</t>
  </si>
  <si>
    <t>F kus : 1</t>
  </si>
  <si>
    <t>EU kus : 2</t>
  </si>
  <si>
    <t>857601107R00</t>
  </si>
  <si>
    <t>Montáž tvarovek jednoosých, tvárná litina DN 300</t>
  </si>
  <si>
    <t>FFK kus : 2</t>
  </si>
  <si>
    <t>MMA kus  300/80 : 1</t>
  </si>
  <si>
    <t>MMA kus  300/100 : 1</t>
  </si>
  <si>
    <t>hrdlová spojka : 1</t>
  </si>
  <si>
    <t>spojka s přírubou : 1</t>
  </si>
  <si>
    <t>857701107R00</t>
  </si>
  <si>
    <t>Montáž tvarovek odbočných, tvárná litina DN 300</t>
  </si>
  <si>
    <t>T kus 300/80 : 1</t>
  </si>
  <si>
    <t>T kus 300/150 : 2</t>
  </si>
  <si>
    <t>891163111R00</t>
  </si>
  <si>
    <t>Montáž ventilů hlavních pro přípojky DN 25</t>
  </si>
  <si>
    <t>891173111R00</t>
  </si>
  <si>
    <t>Montáž ventilů hlavních pro přípojky DN 32</t>
  </si>
  <si>
    <t>891213111R00</t>
  </si>
  <si>
    <t>Montáž ventilů hlavních pro přípojky DN 50</t>
  </si>
  <si>
    <t>891241111R00</t>
  </si>
  <si>
    <t>Montáž vodovodních šoupátek ve výkopu DN 80</t>
  </si>
  <si>
    <t>891247111R00</t>
  </si>
  <si>
    <t>Montáž hydrantů podzemních DN 80</t>
  </si>
  <si>
    <t>891247211R00</t>
  </si>
  <si>
    <t>Montáž hydrantů nadzemních DN 80</t>
  </si>
  <si>
    <t>891261111R00</t>
  </si>
  <si>
    <t>Montáž vodovodních šoupátek ve výkopu DN 100</t>
  </si>
  <si>
    <t>891311111R00</t>
  </si>
  <si>
    <t>Montáž vodovodních šoupátek ve výkopu DN 150</t>
  </si>
  <si>
    <t>891371111R00</t>
  </si>
  <si>
    <t>Montáž vodovodních šoupátek ve výkopu DN 300</t>
  </si>
  <si>
    <t>891379111R00</t>
  </si>
  <si>
    <t>Montáž navrtávacích pasů DN 300</t>
  </si>
  <si>
    <t>DN 300/1 1/4“ : 11</t>
  </si>
  <si>
    <t>DN 300/2 " : 2</t>
  </si>
  <si>
    <t>899401111R00</t>
  </si>
  <si>
    <t>Osazení poklopů litinových ventilových</t>
  </si>
  <si>
    <t>13</t>
  </si>
  <si>
    <t>899401112R00</t>
  </si>
  <si>
    <t>Osazení poklopů litinových šoupátkových</t>
  </si>
  <si>
    <t>6</t>
  </si>
  <si>
    <t>899401113R00</t>
  </si>
  <si>
    <t>Osazení poklopů litinových hydrantových</t>
  </si>
  <si>
    <t>892381111R00</t>
  </si>
  <si>
    <t>Tlaková zkouška vodovodního potrubí DN 350</t>
  </si>
  <si>
    <t>892383111R00</t>
  </si>
  <si>
    <t>Desinfekce vodovodního potrubí DN 350</t>
  </si>
  <si>
    <t>892372111R00</t>
  </si>
  <si>
    <t>Zabezpečení konců vodovod. potrubí DN 300</t>
  </si>
  <si>
    <t>899721112R00</t>
  </si>
  <si>
    <t>Fólie výstražná z PVC bílá, šířka 30 cm</t>
  </si>
  <si>
    <t>391,5</t>
  </si>
  <si>
    <t>899731113R00</t>
  </si>
  <si>
    <t>Vodič signalizační CYY 4 mm2</t>
  </si>
  <si>
    <t>412,5</t>
  </si>
  <si>
    <t>MAT1051001</t>
  </si>
  <si>
    <t>Hydrant nadzemní, DN 80 mm, výška 1,5 m,červený</t>
  </si>
  <si>
    <t>ks</t>
  </si>
  <si>
    <t>MAT1051002</t>
  </si>
  <si>
    <t>Hydrant podzemní, DN 80mm, výška 1,5m,plnoprůtokový</t>
  </si>
  <si>
    <t>MAT1051003</t>
  </si>
  <si>
    <t>ŠOUPĚ DN 80</t>
  </si>
  <si>
    <t>MAT1051004</t>
  </si>
  <si>
    <t>ŠOUPĚ DN 100</t>
  </si>
  <si>
    <t>MAT1051005</t>
  </si>
  <si>
    <t>ŠOUPĚ DN 150</t>
  </si>
  <si>
    <t>MAT1051006</t>
  </si>
  <si>
    <t>ŠOUPĚ DN 300</t>
  </si>
  <si>
    <t>MAT1051007</t>
  </si>
  <si>
    <t>Přírubové koleno 90°spatkou, DN 80</t>
  </si>
  <si>
    <t>MAT1051008</t>
  </si>
  <si>
    <t>T  kus redukovaný, DN1/DN2,  300/80</t>
  </si>
  <si>
    <t>MAT1051009</t>
  </si>
  <si>
    <t>T  kus redukovaný, DN1/DN2,  300/150</t>
  </si>
  <si>
    <t>MAT1051010</t>
  </si>
  <si>
    <t>ZEMNÍ  SOUPRAVA, DN 80 mm, hl.1,3,-1,8 m</t>
  </si>
  <si>
    <t>MAT1051011</t>
  </si>
  <si>
    <t>ZEMNÍ  SOUPRAVA, DN 100 mm, hl.1,3,-1,8 m</t>
  </si>
  <si>
    <t>MAT1051012</t>
  </si>
  <si>
    <t>ZEMNÍ  SOUPRAVA, DN 150 mm, hl.2,0,-2,5 m</t>
  </si>
  <si>
    <t>MAT1051013</t>
  </si>
  <si>
    <t>ZEMNÍ  SOUPRAVA, DN 300 mm, hl.2,0-2,5 m</t>
  </si>
  <si>
    <t>MAT1051014</t>
  </si>
  <si>
    <t>Poklop samonivelační Kasi</t>
  </si>
  <si>
    <t>MAT1051015</t>
  </si>
  <si>
    <t>MAT1051016</t>
  </si>
  <si>
    <t>F kus  DN 100 mm</t>
  </si>
  <si>
    <t>MAT1051017</t>
  </si>
  <si>
    <t>EU  kus, BRS,  DN  300 mm</t>
  </si>
  <si>
    <t>MAT1051018</t>
  </si>
  <si>
    <t>FFK kus 45°, přírubové koleno DN 300</t>
  </si>
  <si>
    <t>MAT1051019</t>
  </si>
  <si>
    <t>Dvoupřírubový kus DN/l,  80/600</t>
  </si>
  <si>
    <t>MAT1051020</t>
  </si>
  <si>
    <t>Dvoupřírubový kus DN/l, 100/1000</t>
  </si>
  <si>
    <t>MAT1051021</t>
  </si>
  <si>
    <t>Dvoupřírubový kus DN/l,  300/1000</t>
  </si>
  <si>
    <t>MAT1051022</t>
  </si>
  <si>
    <t>MMA  kus, hrdlová tvarovka spřírub. odbočkou DN/dn = 300/80 mm,  BRS Duktus-LS</t>
  </si>
  <si>
    <t>MAT1051023</t>
  </si>
  <si>
    <t>MMA  kus, hrdlová tvarovka spřírub. odbočkou DN/dn = 300/100 mm,  BRS Duktus-LS</t>
  </si>
  <si>
    <t>MAT1051024</t>
  </si>
  <si>
    <t>Synoflex, hrdlová spojka, DN1/DN2, 300/300</t>
  </si>
  <si>
    <t>MAT1051025</t>
  </si>
  <si>
    <t>Synoflex, spojka s přírubou, DN1/DN2, 300/300</t>
  </si>
  <si>
    <t>MAT1051026</t>
  </si>
  <si>
    <t>tvárná litina THL, BRS C50 ZINEK-PLUS,DN 300 mm</t>
  </si>
  <si>
    <t>MAT1051027</t>
  </si>
  <si>
    <t>Kroužek TYTON SIT PLUS DN 300 mm</t>
  </si>
  <si>
    <t>MAT1051028</t>
  </si>
  <si>
    <t>Navrtací pas  pro lit. potrubí, DN 300/1 1/4“</t>
  </si>
  <si>
    <t>MAT1051029</t>
  </si>
  <si>
    <t>Navrtací pas  pro lit. potrubí, DN 300/2“</t>
  </si>
  <si>
    <t>MAT1051030</t>
  </si>
  <si>
    <t>Šoupátko, DN 1"</t>
  </si>
  <si>
    <t>MAT1051031</t>
  </si>
  <si>
    <t>Šoupátko, DN 1 1/2"</t>
  </si>
  <si>
    <t>MAT1051032</t>
  </si>
  <si>
    <t>Šoupátko, DN 2"</t>
  </si>
  <si>
    <t>MAT1051033</t>
  </si>
  <si>
    <t>Zemní souprava ventilová teleskopická, hl. 1,3-1,8 m</t>
  </si>
  <si>
    <t>MAT1051034</t>
  </si>
  <si>
    <t>Poklop ventilový KASI</t>
  </si>
  <si>
    <t>MAT1051035</t>
  </si>
  <si>
    <t>Šroub smaticí, nerezová ocel, M16, dl 70 mm /pro DN 80,100mm/</t>
  </si>
  <si>
    <t>MAT1051036</t>
  </si>
  <si>
    <t>Šroub smaticí, nerezová ocel, M20, dl 80 mm /pro DN 150 mm/</t>
  </si>
  <si>
    <t>MAT1051037</t>
  </si>
  <si>
    <t>Šroub smaticí, nerezová ocel,  M20, dl 100 mm /pro DN 300 mm/</t>
  </si>
  <si>
    <t>MAT1051038</t>
  </si>
  <si>
    <t>Podložka, nerezová ocel, pro M 16</t>
  </si>
  <si>
    <t>MAT1051039</t>
  </si>
  <si>
    <t>Podložka, nerezová ocel pro M 20</t>
  </si>
  <si>
    <t>MAT1051040</t>
  </si>
  <si>
    <t>Ploché těsnění zNBR socelovou vložkou DN 80</t>
  </si>
  <si>
    <t>MAT1051041</t>
  </si>
  <si>
    <t>Ploché těsnění zNBR socelovou vložkou DN 100</t>
  </si>
  <si>
    <t>MAT1051042</t>
  </si>
  <si>
    <t>Ploché těsnění zNBR socelovou vložkou DN 150</t>
  </si>
  <si>
    <t>MAT1051043</t>
  </si>
  <si>
    <t>Ploché těsnění zNBR socelovou vložkou DN 300</t>
  </si>
  <si>
    <t>MAT1051046</t>
  </si>
  <si>
    <t>Betonový blok</t>
  </si>
  <si>
    <t>998273101R00</t>
  </si>
  <si>
    <t>Přesun hmot, trubní vedení litinové, otevř. výkop</t>
  </si>
  <si>
    <t xml:space="preserve">délka 4 metry…. : </t>
  </si>
  <si>
    <t xml:space="preserve">do úrovně: - 41 cm od stávajícího povrchu, /Výška  41 cm je oprava parkoviště asfalt/ : </t>
  </si>
  <si>
    <t>0,80*4</t>
  </si>
  <si>
    <t xml:space="preserve">= Poz.17a : </t>
  </si>
  <si>
    <t>hm  0,94; 1,385    přípojka plynovodní : 0,50*2</t>
  </si>
  <si>
    <t>hm  0,33    kanal. potrubí DN 150 mm : 0,50*1</t>
  </si>
  <si>
    <t>hm  0,85    kanal. přípojka DN 200 mm : 0,50*1</t>
  </si>
  <si>
    <t>hm  0,95; 1,045   přípojka vodovodní : 0,50*2</t>
  </si>
  <si>
    <t>hm  0,035   kanalizační stoka DN 400 mm - rušená : 0,50*1</t>
  </si>
  <si>
    <t>hm  0,705   kanalizační stoka DN 600 mm – rušená : 0,50*1</t>
  </si>
  <si>
    <t>hm  0,067; 1,555    kabel O2 SEK  (síť elektro. komunikací) : 0,50*2</t>
  </si>
  <si>
    <t>-  hm  1,31    kabel EON NN : 0,50*1</t>
  </si>
  <si>
    <t xml:space="preserve">délka 4 metry……… : </t>
  </si>
  <si>
    <t xml:space="preserve">do úrovně - 15 cm od stávajícího povrchu, /Výška 15 cm je zemina a osetí plochy mezi komunikací a parkovištěm/. : </t>
  </si>
  <si>
    <t>0,80*0,15*4</t>
  </si>
  <si>
    <t xml:space="preserve">V celé trase stavby vodovodu předpokládáme třídy těžitelnosti: 3 = 50%, 4 = 50%. : </t>
  </si>
  <si>
    <t xml:space="preserve">  hm 0,00 až 0,20 = délka 20 metrů : </t>
  </si>
  <si>
    <t xml:space="preserve">  1,00*(2,10-0,64)*20</t>
  </si>
  <si>
    <t xml:space="preserve">  hm 0,20 až 1,575 = délka 137,5 metru : </t>
  </si>
  <si>
    <t xml:space="preserve">  Souběhy: Potrubí vodovodu je v hm 0,295 až 1,575 ve spol. rýze se kanalizační stokou DX1, š. rýhy vod. 0,5 m : </t>
  </si>
  <si>
    <t xml:space="preserve">  1,00*(2,10-0,46)*9,5</t>
  </si>
  <si>
    <t xml:space="preserve">  0,50*(2,10-0,46)*(137,5-9,5)</t>
  </si>
  <si>
    <t xml:space="preserve">  délka 3 metry…… : </t>
  </si>
  <si>
    <t xml:space="preserve">  0,80*(1,50-0,46)*3</t>
  </si>
  <si>
    <t xml:space="preserve">  délka 4 metry……… : </t>
  </si>
  <si>
    <t xml:space="preserve">  do úrovně - 15 cm od stávajícího povrchu, /Výška 15 cm je zemina a osetí plochy mezi komunikací a parkovištěm/. : </t>
  </si>
  <si>
    <t xml:space="preserve">  0,80*(1,50-0,15)*4</t>
  </si>
  <si>
    <t xml:space="preserve">  délka 4 metry…. : </t>
  </si>
  <si>
    <t xml:space="preserve">  do úrovně: - 41 cm od stávajícího povrchu, /Výška  41 cm je oprava parkoviště asfalt/ : </t>
  </si>
  <si>
    <t xml:space="preserve">  0,80*(1,50-0,41)*4</t>
  </si>
  <si>
    <t>hor. 3 - 50 % : 160,044*0,50</t>
  </si>
  <si>
    <t>25% : 80,022*0,25</t>
  </si>
  <si>
    <t>hor. 4 - 50 % : 160,044*0,50</t>
  </si>
  <si>
    <t>1,50*11*2</t>
  </si>
  <si>
    <t>2,10*20*2</t>
  </si>
  <si>
    <t>2,10*(137,5-128)*2</t>
  </si>
  <si>
    <t>1stranné společná rýha s kan. : 2,10*128</t>
  </si>
  <si>
    <t>50% : 160,044*0,50</t>
  </si>
  <si>
    <t>154,732*5</t>
  </si>
  <si>
    <t xml:space="preserve">hm 0,00 až 0,20 = délka 20 metrů : </t>
  </si>
  <si>
    <t xml:space="preserve">hm 0,20 až 1,575 = délka 137,5 metru : </t>
  </si>
  <si>
    <t xml:space="preserve">Souběhy: v hm 0,295 až 1,575 ve spol. rýze se kanalizační stokou DX1, š. rýhy vod. 0,5 m : </t>
  </si>
  <si>
    <t xml:space="preserve">délka 3 metry…… : </t>
  </si>
  <si>
    <t>lože : 9,59000</t>
  </si>
  <si>
    <t>obsyp : 31,17019</t>
  </si>
  <si>
    <t>vytl.kub.potrubím : 3,18581</t>
  </si>
  <si>
    <t>lože : 0,64</t>
  </si>
  <si>
    <t>obsyp : 1,80511</t>
  </si>
  <si>
    <t>vytl.kub.potrubím : 0,05089</t>
  </si>
  <si>
    <t>108,29000</t>
  </si>
  <si>
    <t xml:space="preserve">do úrovně: - 46 cm od stávajícího povrchu, /Výška 46 cm jsou konstrukční vrstvy vozovky = projekt kruhové křižovatky/. : </t>
  </si>
  <si>
    <t>výkop rýhy : 29,200+15,580+104,96+2,496</t>
  </si>
  <si>
    <t>vytlačená kubatura : -43,946</t>
  </si>
  <si>
    <t>výkop rýhy : 4,320+3,488</t>
  </si>
  <si>
    <t>vytlačená kubatura : -2,496</t>
  </si>
  <si>
    <t xml:space="preserve">Obsyp:  (do výše 20 cm nad potrubí), lomová prosívka, frakce 0-4 mm. Strojní hutnění až při min. výšce 30 cm materiálu nad vrcholem potrubí. : </t>
  </si>
  <si>
    <t>hm 0,00 až 0,20 = délka 20 metrů : 1,00*(0,160+0,200)*20</t>
  </si>
  <si>
    <t xml:space="preserve">Souběhy: Potrubí vodovodu je v hm 0,295 až 1,575 ve spol. rýze se kanalizační stokou DX1, š. rýhy vod. 0,5 m : </t>
  </si>
  <si>
    <t>9,59000 : 1,00*(0,160+0,200)*9,5</t>
  </si>
  <si>
    <t>0,50*(0,160+0,200)*(137,5-9,5)</t>
  </si>
  <si>
    <t>délka 3 metry…… : 0,80*(0,090+0,200)*3</t>
  </si>
  <si>
    <t>-pi*0,160^2*1/4*(20+137,5)</t>
  </si>
  <si>
    <t>-pi*0,090^2*1/4*3</t>
  </si>
  <si>
    <t>délka 4 metry……… : 0,80*(0,090+0,200)*4</t>
  </si>
  <si>
    <t>délka 4 metry…. : 0,80*(0,090+0,200)*4</t>
  </si>
  <si>
    <t>-pi*0,090^2*1/4*8</t>
  </si>
  <si>
    <t>583412063.0</t>
  </si>
  <si>
    <t>Lomová prosívka frakce  0/4</t>
  </si>
  <si>
    <t>Obsyp: Výška 20 cm  nad potrubí, lomová prosívka (kamenivo) frakce 0-20 mm : 32,97530*1,900*1,02</t>
  </si>
  <si>
    <t>108,29000*2,000</t>
  </si>
  <si>
    <t>0,035*3,200</t>
  </si>
  <si>
    <t>451541111.1</t>
  </si>
  <si>
    <t>Lože pod potrubí z lomové prosívky (kamenivo) frakce 0-4 mm</t>
  </si>
  <si>
    <t xml:space="preserve">Lomová prosívka (kamenivo) frakce 0-4 mm,  tl. 10 cm, a obsyp (do výše 20 cm nad potrubí), lomová prosívka, frakce 0-4 mm : </t>
  </si>
  <si>
    <t>hm 0,00 až 0,20 = délka 20 metrů : 1,00*0,100*20</t>
  </si>
  <si>
    <t>hm 0,20 až 1,575 = délka 137,5 metru : 1,00*0,100*9,5</t>
  </si>
  <si>
    <t>0,50*0,100*(137,5-9,5)</t>
  </si>
  <si>
    <t>délka 3 metry…… : 0,80*0,100*3</t>
  </si>
  <si>
    <t>délka 4 metry……… : 0,80*0,100*4</t>
  </si>
  <si>
    <t>délka 4 metry…. : 0,80*0,100*4</t>
  </si>
  <si>
    <t>ŠD, Štěrkodrť 0/63 mm     300 mm : 2*3,200</t>
  </si>
  <si>
    <t xml:space="preserve">Oprava parkoviště Technických služeb : </t>
  </si>
  <si>
    <t>3,200</t>
  </si>
  <si>
    <t xml:space="preserve">Celkový výpis   materiálu  objektu SO 105.2 : </t>
  </si>
  <si>
    <t>koleno s patkou : 1</t>
  </si>
  <si>
    <t>857601104R00</t>
  </si>
  <si>
    <t>Montáž tvarovek jednoosých, tvárná litina DN 150</t>
  </si>
  <si>
    <t>MMA kus : 1+1</t>
  </si>
  <si>
    <t>př. jiš. : 2</t>
  </si>
  <si>
    <t>koleno : 1</t>
  </si>
  <si>
    <t>zasl. př. : 1</t>
  </si>
  <si>
    <t>871241111R00</t>
  </si>
  <si>
    <t>Montáž trubek z tvrdého PVC ve výkopu d 90 mm</t>
  </si>
  <si>
    <t>871311121R00</t>
  </si>
  <si>
    <t>Montáž trubek polyetylenových ve výkopu d 160 mm</t>
  </si>
  <si>
    <t>157,5</t>
  </si>
  <si>
    <t>891183111R00</t>
  </si>
  <si>
    <t>Montáž ventilů hlavních pro přípojky DN 40</t>
  </si>
  <si>
    <t/>
  </si>
  <si>
    <t>891319111R00</t>
  </si>
  <si>
    <t>Montáž navrtávacích pasů DN 150</t>
  </si>
  <si>
    <t>892241111R00</t>
  </si>
  <si>
    <t>Tlaková zkouška vodovodního potrubí DN 80</t>
  </si>
  <si>
    <t>892271111R00</t>
  </si>
  <si>
    <t>Tlaková zkouška vodovodního potrubí DN 125</t>
  </si>
  <si>
    <t>892273111R00</t>
  </si>
  <si>
    <t>Desinfekce vodovodního potrubí DN 125</t>
  </si>
  <si>
    <t>157,5+11</t>
  </si>
  <si>
    <t>172</t>
  </si>
  <si>
    <t>MAT1052001</t>
  </si>
  <si>
    <t>Podzemní hydrant DN 80 mm, výška 1,5 m</t>
  </si>
  <si>
    <t>MAT1052002</t>
  </si>
  <si>
    <t>Š 4041E2 „2000“, DN 80, D 90, PN 10</t>
  </si>
  <si>
    <t>POL3_0</t>
  </si>
  <si>
    <t>MAT1052032</t>
  </si>
  <si>
    <t>Š 4041E2 „2000“, DN 150, D 160, PN 10</t>
  </si>
  <si>
    <t>MAT1052004</t>
  </si>
  <si>
    <t>MMA KUS REDUKOVANÝ, DN 160/80, PN 10</t>
  </si>
  <si>
    <t>MAT1052005</t>
  </si>
  <si>
    <t>MMA KUS REDUKOVANÝ, DN 160/100, PN 10</t>
  </si>
  <si>
    <t>MAT1052006</t>
  </si>
  <si>
    <t>PŘ. J. 0400E2“2000“, D 160/DN 150, PN10</t>
  </si>
  <si>
    <t>MAT1052007</t>
  </si>
  <si>
    <t>Koleno 11°, (d 160)</t>
  </si>
  <si>
    <t>MAT1052009</t>
  </si>
  <si>
    <t>Koleno spatkou, D/DN, 90/80</t>
  </si>
  <si>
    <t>MAT1052010</t>
  </si>
  <si>
    <t>Zaslepovací příruba DN 150 mm</t>
  </si>
  <si>
    <t>MAT1052011</t>
  </si>
  <si>
    <t>N.P.U.HAKU 5320, ZAK 46, D 160, PN 16</t>
  </si>
  <si>
    <t>MAT1052012</t>
  </si>
  <si>
    <t>POKL. 9500, TEL.D.PŘ.1,30-1,80 m, DN 80 +100</t>
  </si>
  <si>
    <t>MAT1052013</t>
  </si>
  <si>
    <t>POKL. 9601, TEL.D.PŘ.1,30-1,80 m, DN 3-2“</t>
  </si>
  <si>
    <t>MAT1052014</t>
  </si>
  <si>
    <t>POKLOP 1650, KASI</t>
  </si>
  <si>
    <t>MAT1052015</t>
  </si>
  <si>
    <t>POKLOP 1750, KASI</t>
  </si>
  <si>
    <t>MAT1052016</t>
  </si>
  <si>
    <t>POKLOP  hydrantový, KASI</t>
  </si>
  <si>
    <t>MAT1052017</t>
  </si>
  <si>
    <t>Šoupátko ZAK 46, 1 1/2", (d 50)</t>
  </si>
  <si>
    <t>MAT1052018</t>
  </si>
  <si>
    <t>Šoupátko ZAK 46, 2", (d 63)</t>
  </si>
  <si>
    <t>MAT1052019</t>
  </si>
  <si>
    <t>MAT1052020</t>
  </si>
  <si>
    <t>MAT1052021</t>
  </si>
  <si>
    <t>Podložka, nerezová ocel, pro M 16  /pro DN 80,100 mm/</t>
  </si>
  <si>
    <t>MAT1052022</t>
  </si>
  <si>
    <t>Podložka, nerezová ocel, pro M 20  /pro DN 150 mm/</t>
  </si>
  <si>
    <t>MAT1052023</t>
  </si>
  <si>
    <t>MAT1052025</t>
  </si>
  <si>
    <t>MAT1052026</t>
  </si>
  <si>
    <t>PVC MONDIAL  90/2,8/6000 mm, PN 16</t>
  </si>
  <si>
    <t>MAT1052028</t>
  </si>
  <si>
    <t>PVC MONDIAL 160/4,0/6000 mm, PN 16</t>
  </si>
  <si>
    <t>MAT1052031</t>
  </si>
  <si>
    <t xml:space="preserve">betonová silniční obruba 15/25/100 uložená do bet. lože C 20/25nXF3 : </t>
  </si>
  <si>
    <t>3,708*14</t>
  </si>
  <si>
    <t>113107515R00</t>
  </si>
  <si>
    <t>Odstranění podkladu pl. 50 m2,kam.drcené tl.15 cm</t>
  </si>
  <si>
    <t xml:space="preserve">hm 0,135 až 0,19 = délka 5,5 metru : </t>
  </si>
  <si>
    <t xml:space="preserve">do úrovně: - 15 cm od stávajícího povrchu, /Výška 15 cm je odstranění a znovu rozprostření kamenných oblázků/. : </t>
  </si>
  <si>
    <t>0,90*5,5</t>
  </si>
  <si>
    <t xml:space="preserve">hm 0,055 až 0,135 = délka 8 metrů : </t>
  </si>
  <si>
    <t xml:space="preserve">do úrovně: - 41 cm od stávajícího povrchu, /Výška 41 cm je oprava asfaltové plochy/. : </t>
  </si>
  <si>
    <t>0,90*8</t>
  </si>
  <si>
    <t xml:space="preserve">= Poz.17b : </t>
  </si>
  <si>
    <t>hm  0,07    NTL, D 110 mm plynovod : 0,90*1</t>
  </si>
  <si>
    <t xml:space="preserve">  hm 0,00 až 0,055 = délka 5,5 metru : </t>
  </si>
  <si>
    <t xml:space="preserve">  0,90*(1,95-0,46)*5,5</t>
  </si>
  <si>
    <t xml:space="preserve">  hm 0,055 až 0,135 = délka 8 metrů : </t>
  </si>
  <si>
    <t xml:space="preserve">  do úrovně: - 41 cm od stávajícího povrchu, /Výška 41 cm je oprava asfaltové plochy/. : </t>
  </si>
  <si>
    <t xml:space="preserve">  0,90*(1,75-0,41)*8</t>
  </si>
  <si>
    <t xml:space="preserve">  hm 0,135 až 0,19 = délka 5,5 metru : </t>
  </si>
  <si>
    <t xml:space="preserve">  do úrovně: - 15 cm od stávajícího povrchu, /Výška 15 cm je odstranění a znovu rozprostření kamenných oblázků/. : </t>
  </si>
  <si>
    <t xml:space="preserve">  0,90*(1,70-0,15)*5,5</t>
  </si>
  <si>
    <t>hor. 3 - 50 % : 24,696*0,50</t>
  </si>
  <si>
    <t>25% : 12,348*0,25</t>
  </si>
  <si>
    <t>hor. 4 - 50 % : 24,696*0,50</t>
  </si>
  <si>
    <t>1,95*5,5*2</t>
  </si>
  <si>
    <t>1,75*8*2</t>
  </si>
  <si>
    <t>1,70*5,5*2</t>
  </si>
  <si>
    <t>100% : 24,696</t>
  </si>
  <si>
    <t>12,357*5</t>
  </si>
  <si>
    <t xml:space="preserve">hm 0,00 až 0,055 = délka 5,5 metru : </t>
  </si>
  <si>
    <t>lože : 0,495</t>
  </si>
  <si>
    <t>obsyp : 1,48223</t>
  </si>
  <si>
    <t>vytl.kub.potrubím : 0,05227</t>
  </si>
  <si>
    <t>lože : 1,21500</t>
  </si>
  <si>
    <t>obsyp : 3,63821</t>
  </si>
  <si>
    <t>vytl.kub.potrubím : 0,12829</t>
  </si>
  <si>
    <t>5,346</t>
  </si>
  <si>
    <t>výkop rýhy : 7,3755</t>
  </si>
  <si>
    <t>vytlačená kubatura : -2,0295</t>
  </si>
  <si>
    <t>výkop rýhy : 17,32050</t>
  </si>
  <si>
    <t>vytlačená kubatura : -4,9815</t>
  </si>
  <si>
    <t>hm 0,00 až 0,055 = délka 5,5 metru : 0,90*(0,110+0,200)*5,5</t>
  </si>
  <si>
    <t>-pi*0,110^2*1/4*5,5</t>
  </si>
  <si>
    <t>hm 0,055 až 0,135 = délka 8 metrů : 0,90*(0,110+0,200)*8</t>
  </si>
  <si>
    <t>hm 0,135 až 0,19 = délka 5,5 metru : 0,90*(0,110+0,200)*5,5</t>
  </si>
  <si>
    <t>-pi*0,110^2*1/4*(8+5,5)</t>
  </si>
  <si>
    <t>Obsyp: Výška 20 cm  nad potrubí, lomová prosívka (kamenivo) frakce 0-20 mm : 5,12044*1,900*1,02</t>
  </si>
  <si>
    <t>5,346*2,000</t>
  </si>
  <si>
    <t>hm 0,00 až 0,055 = délka 5,5 metru : 0,90*0,100*5,5</t>
  </si>
  <si>
    <t>hm 0,055 až 0,135 = délka 8 metrů : 0,90*0,100*8</t>
  </si>
  <si>
    <t>hm 0,135 až 0,19 = délka 5,5 metru : 0,90*0,100*5,5</t>
  </si>
  <si>
    <t>ŠD, Štěrkodrť 0/63 mm     300 mm : 2*7,200</t>
  </si>
  <si>
    <t xml:space="preserve">Oprava asfaltové plochy před ICOM /hm 0,055 až 0,135/ : </t>
  </si>
  <si>
    <t>7,200</t>
  </si>
  <si>
    <t>564901111R00</t>
  </si>
  <si>
    <t>Recyklace podkladu s přid.kameniva drc. 0,04 m3/m2</t>
  </si>
  <si>
    <t xml:space="preserve">do úrovně: - 15 cm od stávajícího povrchu - znovu rozprostření kamenných oblázků : </t>
  </si>
  <si>
    <t>4,950</t>
  </si>
  <si>
    <t>871251111R00</t>
  </si>
  <si>
    <t>Montáž trubek z tvrdého PVC ve výkopu d 110 mm</t>
  </si>
  <si>
    <t>19</t>
  </si>
  <si>
    <t>19,0</t>
  </si>
  <si>
    <t>20</t>
  </si>
  <si>
    <t>MAT1052003</t>
  </si>
  <si>
    <t>Š 4041E2 „2000“, DN 100, D 110, PN 10</t>
  </si>
  <si>
    <t>MAT1052008</t>
  </si>
  <si>
    <t>Koleno 90°, (d 110)</t>
  </si>
  <si>
    <t>MAT1052024</t>
  </si>
  <si>
    <t>MAT1052027</t>
  </si>
  <si>
    <t>PVC MONDIAL 110/3,1/6000 mm, PN 16</t>
  </si>
  <si>
    <t>(4,752+2,376)*14</t>
  </si>
  <si>
    <t xml:space="preserve">délka 36,5 metru : </t>
  </si>
  <si>
    <t>0,60*36,5</t>
  </si>
  <si>
    <t xml:space="preserve">= Poz.17c : </t>
  </si>
  <si>
    <t>2,0*2</t>
  </si>
  <si>
    <t xml:space="preserve">Zatravněno = délka 63,5 metru : </t>
  </si>
  <si>
    <t>0,60*0,15*63,5</t>
  </si>
  <si>
    <t xml:space="preserve">  V komunikacích = délka 93,5 metrů…… : </t>
  </si>
  <si>
    <t xml:space="preserve">  0,6*(1,60-0,46)*93,5</t>
  </si>
  <si>
    <t xml:space="preserve">  V chodnících = délka 33 metru : </t>
  </si>
  <si>
    <t xml:space="preserve">  0,6*(1,60-0,30)*33</t>
  </si>
  <si>
    <t xml:space="preserve">  Zatravněno = délka 63,5 metru : </t>
  </si>
  <si>
    <t xml:space="preserve">  do úrovně: - 15 cm od stávajícího povrchu, /Výška 15 cm je zemina a osetí plochy/. : </t>
  </si>
  <si>
    <t xml:space="preserve">  0,6*(1,60-0,15)*63,5</t>
  </si>
  <si>
    <t xml:space="preserve">  délka 36,5 metru : </t>
  </si>
  <si>
    <t xml:space="preserve">  0,6*(1,60-0,41)*36,5</t>
  </si>
  <si>
    <t>hor. 3 - 50 % : 171,000*0,50</t>
  </si>
  <si>
    <t>25% : 85,5*0,25</t>
  </si>
  <si>
    <t>hor. 4 - 50 % : 171,000*0,50</t>
  </si>
  <si>
    <t>1,60*226,5*2</t>
  </si>
  <si>
    <t>100 % : 171,000</t>
  </si>
  <si>
    <t>150,414*5</t>
  </si>
  <si>
    <t xml:space="preserve">V komunikacích = délka 93,5 metrů…… : </t>
  </si>
  <si>
    <t xml:space="preserve">V chodnících = délka 33 metru : </t>
  </si>
  <si>
    <t>lože : 11,400</t>
  </si>
  <si>
    <t>obsyp : 15,24074</t>
  </si>
  <si>
    <t>vytl.kub.potrubím : 0,19306</t>
  </si>
  <si>
    <t>lože : 2,190</t>
  </si>
  <si>
    <t>obsyp : 3,21333</t>
  </si>
  <si>
    <t>vytl.kub.potrubím : 0,07167</t>
  </si>
  <si>
    <t>118,10520</t>
  </si>
  <si>
    <t>výkop rýhy : 144,93900</t>
  </si>
  <si>
    <t>vytlačená kubatura : -26,8338</t>
  </si>
  <si>
    <t>výkop rýhy : 26,061</t>
  </si>
  <si>
    <t>vytlačená kubatura : -5,475</t>
  </si>
  <si>
    <t xml:space="preserve">Obsyp:  (do výše 20 cm nad potrubí), lomová prosívka, frakce 0-4 mm. Strojní hutnění až při min. výšce 30 cm materiálu nad vrcho-lem potrubí. : </t>
  </si>
  <si>
    <t>0,6*(0,032+0,100)*144</t>
  </si>
  <si>
    <t>0,6*(0,040+0,100)*18,5</t>
  </si>
  <si>
    <t>0,6*(0,050+0,100)*27,5</t>
  </si>
  <si>
    <t>-pi*0,032^2*1/4*144</t>
  </si>
  <si>
    <t>-pi*0,040^2*1/4*18,5</t>
  </si>
  <si>
    <t>-pi*0,050^2*1/4*27,5</t>
  </si>
  <si>
    <t>0,6*(0,050+0,100)*36,5</t>
  </si>
  <si>
    <t>-pi*0,050^2*1/4*36,5</t>
  </si>
  <si>
    <t>Obsyp: Výška 20 cm  nad potrubí, lomová prosívka (kamenivo) frakce 0-20 mm : 18,45408*1,900*1,02</t>
  </si>
  <si>
    <t>118,10520*2,000</t>
  </si>
  <si>
    <t>0,60*63,5</t>
  </si>
  <si>
    <t>0,035*38,100</t>
  </si>
  <si>
    <t xml:space="preserve">Lomová prosívka (kamenivo) frakce 0-4 mm,  tl. 10 cm. : </t>
  </si>
  <si>
    <t>0,6*0,100*93,5</t>
  </si>
  <si>
    <t>0,6*0,100*33</t>
  </si>
  <si>
    <t>0,6*0,100*63,5</t>
  </si>
  <si>
    <t>0,6*0,100*36,5</t>
  </si>
  <si>
    <t>ŠD, Štěrkodrť 0/63 mm     300 mm : 2*21,900</t>
  </si>
  <si>
    <t xml:space="preserve">2 x oprava parkoviště  (Vodak a Technické služby) : </t>
  </si>
  <si>
    <t>21,900</t>
  </si>
  <si>
    <t>Montáž tvarovek jednoosých, tvárná litina do DN 80</t>
  </si>
  <si>
    <t>POL1_1</t>
  </si>
  <si>
    <t xml:space="preserve">výpis materiálu SO 105.3 : </t>
  </si>
  <si>
    <t>ISO spojky : 1+23</t>
  </si>
  <si>
    <t>ISO koleno : 3</t>
  </si>
  <si>
    <t>Tvarovka ISO, vnější závit : 3</t>
  </si>
  <si>
    <t xml:space="preserve"> Tvarovka ISO, T kus : 1</t>
  </si>
  <si>
    <t>vsuvka : 1</t>
  </si>
  <si>
    <t>871161121R00</t>
  </si>
  <si>
    <t>Montáž trubek polyetylenových ve výkopu d 32 mm</t>
  </si>
  <si>
    <t>144</t>
  </si>
  <si>
    <t>871181121R00</t>
  </si>
  <si>
    <t>Montáž trubek polyetylenových ve výkopu d 50 mm</t>
  </si>
  <si>
    <t>18,5</t>
  </si>
  <si>
    <t>871211121R00</t>
  </si>
  <si>
    <t>Montáž trubek polyetylenových ve výkopu d 63 mm</t>
  </si>
  <si>
    <t>64</t>
  </si>
  <si>
    <t>144+18,5+64</t>
  </si>
  <si>
    <t>892233111R00</t>
  </si>
  <si>
    <t>Desinfekce vodovodního potrubí DN 70</t>
  </si>
  <si>
    <t>893152111R00</t>
  </si>
  <si>
    <t>Montáž šachty vodoměrné a revizní plastové hranaté</t>
  </si>
  <si>
    <t>11+1</t>
  </si>
  <si>
    <t>Fólie výstražná z PVC, šířka 30 cm</t>
  </si>
  <si>
    <t>226,5</t>
  </si>
  <si>
    <t>231,5</t>
  </si>
  <si>
    <t>MAT105301</t>
  </si>
  <si>
    <t>Spojka ISO, (d 50/40)</t>
  </si>
  <si>
    <t>MAT105302</t>
  </si>
  <si>
    <t>Spojka ISO, (d 32)</t>
  </si>
  <si>
    <t>MAT105303</t>
  </si>
  <si>
    <t>Tvarovka ISO, koleno 90°, (d 63)</t>
  </si>
  <si>
    <t>MAT105304</t>
  </si>
  <si>
    <t xml:space="preserve">Tvarovka ISO, vnější závit, (d 63/11“) </t>
  </si>
  <si>
    <t>MAT105305</t>
  </si>
  <si>
    <t>Tvarovka ISO, T kus, (d 63/2“)</t>
  </si>
  <si>
    <t>MAT105306</t>
  </si>
  <si>
    <t xml:space="preserve">Vsuvka mosaz 2/1 1/4" </t>
  </si>
  <si>
    <t>MAT105307</t>
  </si>
  <si>
    <t>PE 100, SDR 11,  SLM RC+, DN 25 mm, (rozměr 32x3,0 mm)</t>
  </si>
  <si>
    <t>MAT105308</t>
  </si>
  <si>
    <t>PE 100, SDR 11,  SLM RC+, DN 40 mm, (rozměr 50x4,6 mm)</t>
  </si>
  <si>
    <t>MAT105309</t>
  </si>
  <si>
    <t>PE 100, SDR 11,  SLM RC+, DN 50 mm, (rozměr 63x5,8 mm)</t>
  </si>
  <si>
    <t>MAT105310</t>
  </si>
  <si>
    <t>Vodoměrná šachta MODULO 1</t>
  </si>
  <si>
    <t>MAT105311</t>
  </si>
  <si>
    <t>Vodoměrná šachta Compozit</t>
  </si>
  <si>
    <t>22,761*14</t>
  </si>
  <si>
    <t>113107610R00</t>
  </si>
  <si>
    <t>Odstranění podkladu nad 50 m2,kam.drcené tl.10 cm</t>
  </si>
  <si>
    <t>113109420R00</t>
  </si>
  <si>
    <t>Odstranění podkladu pl.nad 50 m2, beton, tl. 20 cm</t>
  </si>
  <si>
    <t xml:space="preserve">Před zahájením zemních prací bude asfaltový povrch odstraněn -sfrézován v tl. 15 cm na celé ploše 84 m2  objektu SO 105.4.ploše 84 m2 : </t>
  </si>
  <si>
    <t xml:space="preserve">Pod asfaltem je betonová stabilizace o výšce 20 cm s kari sítí a pod ní 10 cm štěrkopísku. : </t>
  </si>
  <si>
    <t xml:space="preserve">Odstranění celé konstrukce tak je tl. 45 cm. : </t>
  </si>
  <si>
    <t>84,0</t>
  </si>
  <si>
    <t>hm  0,115    NTL, D 160 mm plynovod - navržený : 1,20*1</t>
  </si>
  <si>
    <t>hm  0,815    přípojka plynovodní : 1,20*1</t>
  </si>
  <si>
    <t>hm  0,08  + 0,105    kanalizační stoka DN 800 + 600 mm : 1,20*2</t>
  </si>
  <si>
    <t>hm  0,115    kanal. potrubí DN 300 mm - rušené : 1,20*1</t>
  </si>
  <si>
    <t>hm  0,145    soukenický vodovod DN 400 mm : 1,20*1</t>
  </si>
  <si>
    <t>hm  0,123; 0,27; 0,99    kabel EON NN : 1,20*3</t>
  </si>
  <si>
    <t>hm  0,018; 0,805    kabel O2 SEK  (síť elektro. komunikací) : 1,20*2</t>
  </si>
  <si>
    <t xml:space="preserve">  hm 0,00 až 0,98 = délka 98 metrů : </t>
  </si>
  <si>
    <t xml:space="preserve">  1,20*(2,10-0,46)*98</t>
  </si>
  <si>
    <t xml:space="preserve">  hm 0,98 až 1,03= délka 5 metrů : </t>
  </si>
  <si>
    <t xml:space="preserve">  do úrovně: stávající nivelety vozovky, /Konstrukce vozovky je 45 cm/ : </t>
  </si>
  <si>
    <t xml:space="preserve">  1,20*(2,10-0,45)*5</t>
  </si>
  <si>
    <t>hor. 3 - 50 % : 202,764*0,50</t>
  </si>
  <si>
    <t>25% : 101,382*0,25</t>
  </si>
  <si>
    <t>hor. 4 - 50 % : 202,764*0,50</t>
  </si>
  <si>
    <t>2,10*103*2</t>
  </si>
  <si>
    <t>50% : 202,764*0,50</t>
  </si>
  <si>
    <t>56,856*5</t>
  </si>
  <si>
    <t xml:space="preserve">hm 0,00 až 0,98 = délka 98 metrů : </t>
  </si>
  <si>
    <t xml:space="preserve">hm 0,98 až 1,03= délka 5 metrů : </t>
  </si>
  <si>
    <t>lože : 12,360</t>
  </si>
  <si>
    <t>obsyp : 42,42506</t>
  </si>
  <si>
    <t>vytl.kub.potrubím : 2,07094</t>
  </si>
  <si>
    <t xml:space="preserve">do úrovně: stávající nivelety vozovky, /Konstrukce vozovky je 45 cm/ : </t>
  </si>
  <si>
    <t>výkop rýhy : 202,764</t>
  </si>
  <si>
    <t>vytlačená kubatura : -56,856</t>
  </si>
  <si>
    <t>hm 0,00 až 0,98 = délka 98 metrů : 1,20*(0,160+0,200)*98</t>
  </si>
  <si>
    <t>hm 0,98 až 1,03= délka 5 metrů : 1,20*(0,160+0,200)*5</t>
  </si>
  <si>
    <t>-pi*0,160^2*1/4*103</t>
  </si>
  <si>
    <t>Obsyp: Výška 20 cm  nad potrubí, lomová prosívka (kamenivo) frakce 0-20 mm : 42,42506*1,900*1,02</t>
  </si>
  <si>
    <t>145,908*2,000</t>
  </si>
  <si>
    <t>hm 0,00 až 0,98 = délka 98 metrů : 1,20*0,100*98</t>
  </si>
  <si>
    <t>hm 0,98 až 1,03= délka 5 metrů : 1,20*0,100*5</t>
  </si>
  <si>
    <t xml:space="preserve">Oprava celé plochy 84 m2 po zásypech rýh od  kóty - 45 cm do nivelety vozovky: : </t>
  </si>
  <si>
    <t>2*84,0</t>
  </si>
  <si>
    <t>565131211R00</t>
  </si>
  <si>
    <t>Podklad z obal kamen. ACP 16+, š.nad 3 m, tl. 5 cm</t>
  </si>
  <si>
    <t>577142122R00</t>
  </si>
  <si>
    <t>Beton asfalt. ACL 16+ ložný, š. nad 3 m, tl. 5 cm</t>
  </si>
  <si>
    <t xml:space="preserve">výpis materiálu SO 105.4 : </t>
  </si>
  <si>
    <t>př.jiš. : 2</t>
  </si>
  <si>
    <t xml:space="preserve">Celkový výpis   materiálu  objektu SO 105.4 : </t>
  </si>
  <si>
    <t>MMA kus : 1</t>
  </si>
  <si>
    <t>př. jiš. : 3</t>
  </si>
  <si>
    <t>857701101R00</t>
  </si>
  <si>
    <t>Montáž tvarovek odbočných, tvárná litina DN 80</t>
  </si>
  <si>
    <t>T kus 80/50 : 1</t>
  </si>
  <si>
    <t>857701104R00</t>
  </si>
  <si>
    <t>Montáž tvarovek odbočných, tvárná litina DN 150</t>
  </si>
  <si>
    <t>T kus 150/80 : 1</t>
  </si>
  <si>
    <t>892351111R00</t>
  </si>
  <si>
    <t>Tlaková zkouška vodovodního potrubí DN 200</t>
  </si>
  <si>
    <t>892353111R00</t>
  </si>
  <si>
    <t>Desinfekce vodovodního potrubí DN 200</t>
  </si>
  <si>
    <t>103</t>
  </si>
  <si>
    <t>111</t>
  </si>
  <si>
    <t>MAT1054001</t>
  </si>
  <si>
    <t>Š 4041E2 „2000“, DN 50, D 63, PN 10</t>
  </si>
  <si>
    <t>MAT1054002</t>
  </si>
  <si>
    <t>MAT1054003</t>
  </si>
  <si>
    <t>ŠOUPĚ DN 150, PN 10</t>
  </si>
  <si>
    <t>MAT1054004</t>
  </si>
  <si>
    <t>MMA KUS REDUKOVANÝ, DN 160/80, PN 10 HAWLE</t>
  </si>
  <si>
    <t>MAT1054005</t>
  </si>
  <si>
    <t>PŘ. J. 0400E2“2000“, D 90/DN 80, PN10</t>
  </si>
  <si>
    <t>MAT1054006</t>
  </si>
  <si>
    <t>MAT1054007</t>
  </si>
  <si>
    <t>T  kus redukovaný, DN1/DN2,  80/50</t>
  </si>
  <si>
    <t>MAT1054008</t>
  </si>
  <si>
    <t>T  kus redukovaný, DN1/DN2,  150/50</t>
  </si>
  <si>
    <t>MAT1054009</t>
  </si>
  <si>
    <t>N.P.U.HAKU 5320, ZAK 34, D 160, PN 16, HAWLE</t>
  </si>
  <si>
    <t>MAT1054012</t>
  </si>
  <si>
    <t>POKL. 9500, TEL.D.PŘ.1,30-1,80 m, DN 150, HAWLE</t>
  </si>
  <si>
    <t>MAT1054010</t>
  </si>
  <si>
    <t>POKL. 9500, TEL.D.PŘ.1,30-1,80 m, DN 50, HAWLE</t>
  </si>
  <si>
    <t>MAT1054011</t>
  </si>
  <si>
    <t>POKL. 9500, TEL.D.PŘ.1,30-1,80 m, DN 80, HAWLE</t>
  </si>
  <si>
    <t>MAT1054013</t>
  </si>
  <si>
    <t>POKL. 9601, TEL.D.PŘ.1,30-1,80 m, DN 3-2“, HAWLE</t>
  </si>
  <si>
    <t>MAT1054014</t>
  </si>
  <si>
    <t>POKLOP ventilový</t>
  </si>
  <si>
    <t>MAT1054015</t>
  </si>
  <si>
    <t>POKLOP šoupátkový</t>
  </si>
  <si>
    <t>MAT1054016</t>
  </si>
  <si>
    <t>Šoupátko ZAK 34,  1", (d 32)</t>
  </si>
  <si>
    <t>MAT1054020</t>
  </si>
  <si>
    <t>MAT1054019</t>
  </si>
  <si>
    <t>Šroub smaticí, nerezová ocel, M16, dl 70 mm /pro DN 50, 80,100 mm/</t>
  </si>
  <si>
    <t>MAT1054021</t>
  </si>
  <si>
    <t>MAT1054023</t>
  </si>
  <si>
    <t>Ploché těsnění zNBR socelovou vložkou DN 50</t>
  </si>
  <si>
    <t>MAT1054024</t>
  </si>
  <si>
    <t>MAT1054022</t>
  </si>
  <si>
    <t>MAT1054025</t>
  </si>
  <si>
    <t>MAT1054029</t>
  </si>
  <si>
    <t>MAT1054033</t>
  </si>
  <si>
    <t>Ošetření spáry v celkové délce : 35,0</t>
  </si>
  <si>
    <t>86,520*14</t>
  </si>
  <si>
    <t>hm  0,115   NTL, D 160 mm plynovod - navržený : 0,80*1</t>
  </si>
  <si>
    <t>hm  0,815    přípojka plynovodní : 0,80*1</t>
  </si>
  <si>
    <t>hm  0,08   kanalizační stoka DN 800 mm : 0,8*1</t>
  </si>
  <si>
    <t>-  hm  0,105    kanalizační stoka DN 600 mm : 0,8*1</t>
  </si>
  <si>
    <t>-  hm  0,115    kanal. potrubí DN 300 mm - rušené : 0,8*1</t>
  </si>
  <si>
    <t>hm  0,145    soukenický vodovod DN 400 mm : 0,8*1</t>
  </si>
  <si>
    <t>hm  0,123; 0,27; 0,99    kabel EON NN : 0,80*3</t>
  </si>
  <si>
    <t>hm  0,018; 0,805    kabel O2 SEK  (síť elektro. komunikací) : 0,80*2</t>
  </si>
  <si>
    <t xml:space="preserve">= Poz.21 : </t>
  </si>
  <si>
    <t xml:space="preserve">Průměrná hloubka výkopu včetně lože je 1,7 metru : </t>
  </si>
  <si>
    <t xml:space="preserve">  hm 0,00 až 0,065 = délka 6,5 metrů : </t>
  </si>
  <si>
    <t xml:space="preserve">  0,80*(1,70-0,45)*6,5</t>
  </si>
  <si>
    <t>hor. 3 - 50 % : 6,5*0,50</t>
  </si>
  <si>
    <t>25% : 3,25*0,25</t>
  </si>
  <si>
    <t>hor. 4 - 50 % : 6,05*0,50</t>
  </si>
  <si>
    <t>1,7*6,5*2</t>
  </si>
  <si>
    <t>50% : 6,5*0,50</t>
  </si>
  <si>
    <t>lože : 0,520</t>
  </si>
  <si>
    <t>obsyp : 1,46665</t>
  </si>
  <si>
    <t>vytl.kub.potrubím : 0,04135</t>
  </si>
  <si>
    <t>výkop rýhy : 6,500</t>
  </si>
  <si>
    <t>vytlačená kubatura : -2,028</t>
  </si>
  <si>
    <t>0,80*(0,090+0,200)*6,5</t>
  </si>
  <si>
    <t>-pi*0,090^2*1/4*6,5</t>
  </si>
  <si>
    <t>Obsyp: Výška 20 cm  nad potrubí, lomová prosívka (kamenivo) frakce 0-20 mm : 1,46665*1,900*1,02</t>
  </si>
  <si>
    <t>4,472*2,000</t>
  </si>
  <si>
    <t>0,80*0,100*6,5</t>
  </si>
  <si>
    <t>6,5</t>
  </si>
  <si>
    <t>7,5</t>
  </si>
  <si>
    <t>MAT1054028</t>
  </si>
  <si>
    <t>PVC MONDIAL 90/2,8/6000 mm, PN 16</t>
  </si>
  <si>
    <t xml:space="preserve">Zatravněno = délka 9 metru : </t>
  </si>
  <si>
    <t>0,60*0,15*9</t>
  </si>
  <si>
    <t xml:space="preserve">= Poz.22 : </t>
  </si>
  <si>
    <t xml:space="preserve">Průměrná hloubka výkopu včetně lože je 1,6 metru, Šíře rýhy 0,6 metru : </t>
  </si>
  <si>
    <t xml:space="preserve">  V komunikacích = délka 15 metrů…… : </t>
  </si>
  <si>
    <t xml:space="preserve">  0,6*(1,60-0,46)*15</t>
  </si>
  <si>
    <t xml:space="preserve">  Zatravněno = délka 9 metru : </t>
  </si>
  <si>
    <t xml:space="preserve">  0,6*(1,60-0,15)*9</t>
  </si>
  <si>
    <t>hor. 3 - 50 % : 18,090*0,50</t>
  </si>
  <si>
    <t>25% : 9,045*0,25</t>
  </si>
  <si>
    <t>hor. 4 - 50 % : 18,090*0,50</t>
  </si>
  <si>
    <t>1,60*24*2</t>
  </si>
  <si>
    <t>100 % : 18,090</t>
  </si>
  <si>
    <t>12,05280*5</t>
  </si>
  <si>
    <t xml:space="preserve">V komunikacích = délka 15 metrů…… : </t>
  </si>
  <si>
    <t>lože : 0,900</t>
  </si>
  <si>
    <t>obsyp : 2,07594</t>
  </si>
  <si>
    <t>vytl.kub.potrubím : 0,01206</t>
  </si>
  <si>
    <t>obsyp : 1,24556</t>
  </si>
  <si>
    <t>vytl.kub.potrubím : 0,00724</t>
  </si>
  <si>
    <t>7,272</t>
  </si>
  <si>
    <t>výkop rýhy : 10,260</t>
  </si>
  <si>
    <t>vytlačená kubatura : -2,988</t>
  </si>
  <si>
    <t>výkop rýhy : 7,830</t>
  </si>
  <si>
    <t>vytlačená kubatura : -1,7928</t>
  </si>
  <si>
    <t>0,6*(0,032+0,200)*15</t>
  </si>
  <si>
    <t>-pi*0,032^2*1/4*15</t>
  </si>
  <si>
    <t>0,6*(0,032+0,200)*9</t>
  </si>
  <si>
    <t>-pi*0,032^2*1/4*9</t>
  </si>
  <si>
    <t>0,60*9</t>
  </si>
  <si>
    <t>0,035*5,400</t>
  </si>
  <si>
    <t>Obsyp: Výška 20 cm  nad potrubí, lomová prosívka (kamenivo) frakce 0-20 mm : 3,32150*1,900*1,02</t>
  </si>
  <si>
    <t>6,0372*2,000</t>
  </si>
  <si>
    <t>0,6*0,100*15</t>
  </si>
  <si>
    <t>0,6*0,100*9</t>
  </si>
  <si>
    <t>24</t>
  </si>
  <si>
    <t>iso d 32 : 8</t>
  </si>
  <si>
    <t>MAT105417</t>
  </si>
  <si>
    <t>MAT105426</t>
  </si>
  <si>
    <t>MAT1054030</t>
  </si>
  <si>
    <t>kanal. potrubí DN 300 mm - rušené : 0,6*1</t>
  </si>
  <si>
    <t>kabel EON NN : 0,60*1</t>
  </si>
  <si>
    <t xml:space="preserve">= Poz.23 : </t>
  </si>
  <si>
    <t xml:space="preserve">Průměrná hloubka výkopu včetně lože je 1,7 metru, Vodovod:   - DN  50 mm -  šíře rýhy 0,6 metru : </t>
  </si>
  <si>
    <t xml:space="preserve">  délka 3+5 m : </t>
  </si>
  <si>
    <t xml:space="preserve">  0,60*(1,70-0,45)*8</t>
  </si>
  <si>
    <t>hor. 3 - 50 % : 6,0*0,50</t>
  </si>
  <si>
    <t>25% : 3,0*0,25</t>
  </si>
  <si>
    <t>hor. 4 - 50 % : 6,0*0,50</t>
  </si>
  <si>
    <t>1,60*8*2</t>
  </si>
  <si>
    <t>100 % : 6,0</t>
  </si>
  <si>
    <t>lože : 0,480</t>
  </si>
  <si>
    <t>obsyp : 1,23746</t>
  </si>
  <si>
    <t>vytl.kub.potrubím : 0,02494</t>
  </si>
  <si>
    <t>výkop rýhy : 6,000</t>
  </si>
  <si>
    <t>vytlačená kubatura : -1,74240</t>
  </si>
  <si>
    <t>0,6*(0,063+0,200)*8</t>
  </si>
  <si>
    <t>-pi*0,063^2*1/4*8</t>
  </si>
  <si>
    <t>Obsyp: Výška 20 cm  nad potrubí, lomová prosívka (kamenivo) frakce 0-20 mm : 1,23746*1,900*1,02</t>
  </si>
  <si>
    <t>4,25760*2,000</t>
  </si>
  <si>
    <t>0,6*0,100*8</t>
  </si>
  <si>
    <t>ISO d 63 : 2</t>
  </si>
  <si>
    <t>MAT105418</t>
  </si>
  <si>
    <t>Spojka ISO, (d 63)</t>
  </si>
  <si>
    <t>MAT105427</t>
  </si>
  <si>
    <t>18_012</t>
  </si>
  <si>
    <t>Poplatek za skládku horniny</t>
  </si>
  <si>
    <t>ON13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</si>
</sst>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164" fontId="20" fillId="0" borderId="0" xfId="0" applyNumberFormat="1" applyFont="1" applyAlignment="1">
      <alignment horizontal="center" vertical="top" wrapText="1" shrinkToFit="1"/>
    </xf>
    <xf numFmtId="164" fontId="20" fillId="0" borderId="0" xfId="0" applyNumberFormat="1" applyFont="1" applyAlignment="1">
      <alignment vertical="top" wrapText="1" shrinkToFit="1"/>
    </xf>
    <xf numFmtId="164" fontId="19" fillId="0" borderId="0" xfId="0" applyNumberFormat="1" applyFont="1" applyAlignment="1">
      <alignment horizontal="left" vertical="top" wrapText="1"/>
    </xf>
    <xf numFmtId="164" fontId="19" fillId="0" borderId="0" xfId="0" quotePrefix="1" applyNumberFormat="1" applyFont="1" applyAlignment="1">
      <alignment horizontal="left" vertical="top" wrapText="1"/>
    </xf>
    <xf numFmtId="164" fontId="20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6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6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6"/>
  <sheetViews>
    <sheetView showGridLines="0" topLeftCell="B1" zoomScaleNormal="100" zoomScaleSheetLayoutView="75" workbookViewId="0">
      <selection activeCell="O12" sqref="O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8" width="12.7109375" customWidth="1"/>
    <col min="9" max="9" width="13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1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2"/>
      <c r="B2" s="67" t="s">
        <v>24</v>
      </c>
      <c r="C2" s="68"/>
      <c r="D2" s="69" t="s">
        <v>2661</v>
      </c>
      <c r="E2" s="206" t="s">
        <v>44</v>
      </c>
      <c r="F2" s="207"/>
      <c r="G2" s="207"/>
      <c r="H2" s="207"/>
      <c r="I2" s="207"/>
      <c r="J2" s="208"/>
      <c r="O2" s="1"/>
    </row>
    <row r="3" spans="1:15" ht="27" hidden="1" customHeight="1" x14ac:dyDescent="0.2">
      <c r="A3" s="2"/>
      <c r="B3" s="70"/>
      <c r="C3" s="68"/>
      <c r="D3" s="71"/>
      <c r="E3" s="209"/>
      <c r="F3" s="210"/>
      <c r="G3" s="210"/>
      <c r="H3" s="210"/>
      <c r="I3" s="210"/>
      <c r="J3" s="211"/>
    </row>
    <row r="4" spans="1:15" ht="23.25" customHeight="1" x14ac:dyDescent="0.2">
      <c r="A4" s="2"/>
      <c r="B4" s="72"/>
      <c r="C4" s="73"/>
      <c r="D4" s="74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8" t="s">
        <v>23</v>
      </c>
      <c r="D5" s="27"/>
      <c r="E5" s="21"/>
      <c r="F5" s="21"/>
      <c r="G5" s="21"/>
      <c r="H5" s="23" t="s">
        <v>42</v>
      </c>
      <c r="I5" s="27"/>
      <c r="J5" s="8"/>
    </row>
    <row r="6" spans="1:15" ht="15.75" customHeight="1" x14ac:dyDescent="0.2">
      <c r="A6" s="2"/>
      <c r="B6" s="34"/>
      <c r="C6" s="21"/>
      <c r="D6" s="27"/>
      <c r="E6" s="21"/>
      <c r="F6" s="21"/>
      <c r="G6" s="21"/>
      <c r="H6" s="23" t="s">
        <v>36</v>
      </c>
      <c r="I6" s="27"/>
      <c r="J6" s="8"/>
    </row>
    <row r="7" spans="1:15" ht="15.75" customHeight="1" x14ac:dyDescent="0.2">
      <c r="A7" s="2"/>
      <c r="B7" s="35"/>
      <c r="C7" s="22"/>
      <c r="D7" s="28"/>
      <c r="E7" s="29"/>
      <c r="F7" s="29"/>
      <c r="G7" s="29"/>
      <c r="H7" s="30"/>
      <c r="I7" s="29"/>
      <c r="J7" s="41"/>
    </row>
    <row r="8" spans="1:15" ht="24" hidden="1" customHeight="1" x14ac:dyDescent="0.2">
      <c r="A8" s="2"/>
      <c r="B8" s="38" t="s">
        <v>21</v>
      </c>
      <c r="D8" s="27"/>
      <c r="H8" s="23" t="s">
        <v>42</v>
      </c>
      <c r="I8" s="27"/>
      <c r="J8" s="8"/>
    </row>
    <row r="9" spans="1:15" ht="15.75" hidden="1" customHeight="1" x14ac:dyDescent="0.2">
      <c r="A9" s="2"/>
      <c r="B9" s="2"/>
      <c r="D9" s="27"/>
      <c r="H9" s="23" t="s">
        <v>36</v>
      </c>
      <c r="I9" s="27"/>
      <c r="J9" s="8"/>
    </row>
    <row r="10" spans="1:15" ht="15.75" hidden="1" customHeight="1" x14ac:dyDescent="0.2">
      <c r="A10" s="2"/>
      <c r="B10" s="42"/>
      <c r="C10" s="22"/>
      <c r="D10" s="28"/>
      <c r="E10" s="30"/>
      <c r="F10" s="30"/>
      <c r="G10" s="14"/>
      <c r="H10" s="14"/>
      <c r="I10" s="43"/>
      <c r="J10" s="41"/>
    </row>
    <row r="11" spans="1:15" ht="24" customHeight="1" x14ac:dyDescent="0.2">
      <c r="A11" s="2"/>
      <c r="B11" s="38" t="s">
        <v>20</v>
      </c>
      <c r="D11" s="213"/>
      <c r="E11" s="213"/>
      <c r="F11" s="213"/>
      <c r="G11" s="213"/>
      <c r="H11" s="23" t="s">
        <v>42</v>
      </c>
      <c r="I11" s="76"/>
      <c r="J11" s="8"/>
    </row>
    <row r="12" spans="1:15" ht="15.75" customHeight="1" x14ac:dyDescent="0.2">
      <c r="A12" s="2"/>
      <c r="B12" s="34"/>
      <c r="C12" s="21"/>
      <c r="D12" s="218"/>
      <c r="E12" s="218"/>
      <c r="F12" s="218"/>
      <c r="G12" s="218"/>
      <c r="H12" s="23" t="s">
        <v>36</v>
      </c>
      <c r="I12" s="76"/>
      <c r="J12" s="8"/>
    </row>
    <row r="13" spans="1:15" ht="15.75" customHeight="1" x14ac:dyDescent="0.2">
      <c r="A13" s="2"/>
      <c r="B13" s="35"/>
      <c r="C13" s="22"/>
      <c r="D13" s="75"/>
      <c r="E13" s="221"/>
      <c r="F13" s="222"/>
      <c r="G13" s="222"/>
      <c r="H13" s="24"/>
      <c r="I13" s="29"/>
      <c r="J13" s="41"/>
    </row>
    <row r="14" spans="1:15" ht="24" hidden="1" customHeight="1" x14ac:dyDescent="0.2">
      <c r="A14" s="2"/>
      <c r="B14" s="54" t="s">
        <v>22</v>
      </c>
      <c r="C14" s="55"/>
      <c r="D14" s="56"/>
      <c r="E14" s="57"/>
      <c r="F14" s="57"/>
      <c r="G14" s="57"/>
      <c r="H14" s="58"/>
      <c r="I14" s="57"/>
      <c r="J14" s="59"/>
    </row>
    <row r="15" spans="1:15" ht="32.25" customHeight="1" x14ac:dyDescent="0.2">
      <c r="A15" s="2"/>
      <c r="B15" s="42" t="s">
        <v>34</v>
      </c>
      <c r="C15" s="60"/>
      <c r="D15" s="14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27" t="s">
        <v>26</v>
      </c>
      <c r="B16" s="45" t="s">
        <v>26</v>
      </c>
      <c r="C16" s="46"/>
      <c r="D16" s="47"/>
      <c r="E16" s="203"/>
      <c r="F16" s="204"/>
      <c r="G16" s="203"/>
      <c r="H16" s="204"/>
      <c r="I16" s="203">
        <f>SUMIF(F89:F102,A16,I89:I102)+SUMIF(F89:F102,"PSU",I89:I102)</f>
        <v>0</v>
      </c>
      <c r="J16" s="205"/>
    </row>
    <row r="17" spans="1:10" ht="23.25" customHeight="1" x14ac:dyDescent="0.2">
      <c r="A17" s="127" t="s">
        <v>27</v>
      </c>
      <c r="B17" s="45" t="s">
        <v>27</v>
      </c>
      <c r="C17" s="46"/>
      <c r="D17" s="47"/>
      <c r="E17" s="203"/>
      <c r="F17" s="204"/>
      <c r="G17" s="203"/>
      <c r="H17" s="204"/>
      <c r="I17" s="203">
        <f>SUMIF(F89:F102,A17,I89:I102)</f>
        <v>0</v>
      </c>
      <c r="J17" s="205"/>
    </row>
    <row r="18" spans="1:10" ht="23.25" customHeight="1" x14ac:dyDescent="0.2">
      <c r="A18" s="127" t="s">
        <v>28</v>
      </c>
      <c r="B18" s="45" t="s">
        <v>28</v>
      </c>
      <c r="C18" s="46"/>
      <c r="D18" s="47"/>
      <c r="E18" s="203"/>
      <c r="F18" s="204"/>
      <c r="G18" s="203"/>
      <c r="H18" s="204"/>
      <c r="I18" s="203">
        <f>SUMIF(F89:F102,A18,I89:I102)</f>
        <v>0</v>
      </c>
      <c r="J18" s="205"/>
    </row>
    <row r="19" spans="1:10" ht="23.25" customHeight="1" x14ac:dyDescent="0.2">
      <c r="A19" s="127" t="s">
        <v>161</v>
      </c>
      <c r="B19" s="45" t="s">
        <v>29</v>
      </c>
      <c r="C19" s="46"/>
      <c r="D19" s="47"/>
      <c r="E19" s="203"/>
      <c r="F19" s="204"/>
      <c r="G19" s="203"/>
      <c r="H19" s="204"/>
      <c r="I19" s="203">
        <f>SUMIF(F89:F102,A19,I89:I102)</f>
        <v>0</v>
      </c>
      <c r="J19" s="205"/>
    </row>
    <row r="20" spans="1:10" ht="23.25" customHeight="1" x14ac:dyDescent="0.2">
      <c r="A20" s="127" t="s">
        <v>160</v>
      </c>
      <c r="B20" s="45" t="s">
        <v>30</v>
      </c>
      <c r="C20" s="46"/>
      <c r="D20" s="47"/>
      <c r="E20" s="203"/>
      <c r="F20" s="204"/>
      <c r="G20" s="203"/>
      <c r="H20" s="204"/>
      <c r="I20" s="203">
        <f>SUMIF(F89:F102,A20,I89:I102)</f>
        <v>0</v>
      </c>
      <c r="J20" s="205"/>
    </row>
    <row r="21" spans="1:10" ht="23.25" customHeight="1" x14ac:dyDescent="0.2">
      <c r="A21" s="2"/>
      <c r="B21" s="62" t="s">
        <v>31</v>
      </c>
      <c r="C21" s="63"/>
      <c r="D21" s="64"/>
      <c r="E21" s="216"/>
      <c r="F21" s="217"/>
      <c r="G21" s="216"/>
      <c r="H21" s="217"/>
      <c r="I21" s="216">
        <f>SUM(I16:J20)</f>
        <v>0</v>
      </c>
      <c r="J21" s="228"/>
    </row>
    <row r="22" spans="1:10" ht="33" customHeight="1" x14ac:dyDescent="0.2">
      <c r="A22" s="2"/>
      <c r="B22" s="53" t="s">
        <v>35</v>
      </c>
      <c r="C22" s="46"/>
      <c r="D22" s="47"/>
      <c r="E22" s="52"/>
      <c r="F22" s="49"/>
      <c r="G22" s="40"/>
      <c r="H22" s="40"/>
      <c r="I22" s="40"/>
      <c r="J22" s="50"/>
    </row>
    <row r="23" spans="1:10" ht="23.25" customHeight="1" x14ac:dyDescent="0.2">
      <c r="A23" s="2">
        <f>ZakladDPHSni*SazbaDPH1/100</f>
        <v>0</v>
      </c>
      <c r="B23" s="45" t="s">
        <v>13</v>
      </c>
      <c r="C23" s="46"/>
      <c r="D23" s="47"/>
      <c r="E23" s="48">
        <v>15</v>
      </c>
      <c r="F23" s="49" t="s">
        <v>0</v>
      </c>
      <c r="G23" s="226">
        <f>ZakladDPHSniVypocet</f>
        <v>0</v>
      </c>
      <c r="H23" s="227"/>
      <c r="I23" s="227"/>
      <c r="J23" s="5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5" t="s">
        <v>14</v>
      </c>
      <c r="C24" s="46"/>
      <c r="D24" s="47"/>
      <c r="E24" s="48">
        <f>SazbaDPH1</f>
        <v>15</v>
      </c>
      <c r="F24" s="49" t="s">
        <v>0</v>
      </c>
      <c r="G24" s="224">
        <f>IF(A24&gt;50, ROUNDUP(A23, 0), ROUNDDOWN(A23, 0))</f>
        <v>0</v>
      </c>
      <c r="H24" s="225"/>
      <c r="I24" s="225"/>
      <c r="J24" s="50" t="str">
        <f t="shared" si="0"/>
        <v>CZK</v>
      </c>
    </row>
    <row r="25" spans="1:10" ht="23.25" customHeight="1" x14ac:dyDescent="0.2">
      <c r="A25" s="2">
        <f>ZakladDPHZakl*SazbaDPH2/100</f>
        <v>0</v>
      </c>
      <c r="B25" s="45" t="s">
        <v>15</v>
      </c>
      <c r="C25" s="46"/>
      <c r="D25" s="47"/>
      <c r="E25" s="48">
        <v>21</v>
      </c>
      <c r="F25" s="49" t="s">
        <v>0</v>
      </c>
      <c r="G25" s="226">
        <f>ZakladDPHZaklVypocet</f>
        <v>0</v>
      </c>
      <c r="H25" s="227"/>
      <c r="I25" s="227"/>
      <c r="J25" s="50" t="str">
        <f t="shared" si="0"/>
        <v>CZK</v>
      </c>
    </row>
    <row r="26" spans="1:10" ht="23.25" customHeight="1" x14ac:dyDescent="0.2">
      <c r="A26" s="2">
        <f>(A25-INT(A25))*100</f>
        <v>0</v>
      </c>
      <c r="B26" s="39" t="s">
        <v>16</v>
      </c>
      <c r="C26" s="18"/>
      <c r="D26" s="14"/>
      <c r="E26" s="36">
        <f>SazbaDPH2</f>
        <v>21</v>
      </c>
      <c r="F26" s="37" t="s">
        <v>0</v>
      </c>
      <c r="G26" s="200">
        <f>IF(A26&gt;50, ROUNDUP(A25, 0), ROUNDDOWN(A25, 0))</f>
        <v>0</v>
      </c>
      <c r="H26" s="201"/>
      <c r="I26" s="201"/>
      <c r="J26" s="44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8" t="s">
        <v>5</v>
      </c>
      <c r="C27" s="16"/>
      <c r="D27" s="19"/>
      <c r="E27" s="16"/>
      <c r="F27" s="17"/>
      <c r="G27" s="202">
        <f>CenaCelkem-(ZakladDPHSni+DPHSni+ZakladDPHZakl+DPHZakl)</f>
        <v>0</v>
      </c>
      <c r="H27" s="202"/>
      <c r="I27" s="202"/>
      <c r="J27" s="51" t="str">
        <f t="shared" si="0"/>
        <v>CZK</v>
      </c>
    </row>
    <row r="28" spans="1:10" ht="27.75" hidden="1" customHeight="1" thickBot="1" x14ac:dyDescent="0.25">
      <c r="A28" s="2"/>
      <c r="B28" s="104" t="s">
        <v>25</v>
      </c>
      <c r="C28" s="105"/>
      <c r="D28" s="105"/>
      <c r="E28" s="106"/>
      <c r="F28" s="107"/>
      <c r="G28" s="230">
        <f>ZakladDPHSniVypocet+ZakladDPHZaklVypocet</f>
        <v>0</v>
      </c>
      <c r="H28" s="230"/>
      <c r="I28" s="230"/>
      <c r="J28" s="10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4" t="s">
        <v>37</v>
      </c>
      <c r="C29" s="109"/>
      <c r="D29" s="109"/>
      <c r="E29" s="109"/>
      <c r="F29" s="109"/>
      <c r="G29" s="229">
        <f>IF(A29&gt;50, ROUNDUP(A27, 0), ROUNDDOWN(A27, 0))</f>
        <v>0</v>
      </c>
      <c r="H29" s="229"/>
      <c r="I29" s="229"/>
      <c r="J29" s="110" t="s">
        <v>130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2"/>
      <c r="E32" s="32"/>
      <c r="F32" s="15" t="s">
        <v>11</v>
      </c>
      <c r="G32" s="32"/>
      <c r="H32" s="33">
        <f ca="1">TODAY()</f>
        <v>43531</v>
      </c>
      <c r="I32" s="32"/>
      <c r="J32" s="9"/>
    </row>
    <row r="33" spans="1:10" ht="47.25" customHeight="1" x14ac:dyDescent="0.2">
      <c r="A33" s="2"/>
      <c r="B33" s="2"/>
      <c r="J33" s="9"/>
    </row>
    <row r="34" spans="1:10" s="26" customFormat="1" ht="18.75" customHeight="1" x14ac:dyDescent="0.2">
      <c r="A34" s="25"/>
      <c r="B34" s="25"/>
      <c r="D34" s="231"/>
      <c r="E34" s="232"/>
      <c r="G34" s="231"/>
      <c r="H34" s="232"/>
      <c r="I34" s="232"/>
      <c r="J34" s="31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customHeight="1" x14ac:dyDescent="0.2">
      <c r="B37" s="81" t="s">
        <v>17</v>
      </c>
      <c r="C37" s="82"/>
      <c r="D37" s="82"/>
      <c r="E37" s="82"/>
      <c r="F37" s="83"/>
      <c r="G37" s="83"/>
      <c r="H37" s="83"/>
      <c r="I37" s="83"/>
      <c r="J37" s="82"/>
    </row>
    <row r="38" spans="1:10" ht="25.5" customHeight="1" x14ac:dyDescent="0.2">
      <c r="A38" s="80" t="s">
        <v>39</v>
      </c>
      <c r="B38" s="84" t="s">
        <v>18</v>
      </c>
      <c r="C38" s="85" t="s">
        <v>6</v>
      </c>
      <c r="D38" s="86"/>
      <c r="E38" s="86"/>
      <c r="F38" s="87" t="str">
        <f>B23</f>
        <v>Základ pro sníženou DPH</v>
      </c>
      <c r="G38" s="87" t="str">
        <f>B25</f>
        <v>Základ pro základní DPH</v>
      </c>
      <c r="H38" s="88" t="s">
        <v>19</v>
      </c>
      <c r="I38" s="88" t="s">
        <v>1</v>
      </c>
      <c r="J38" s="89" t="s">
        <v>0</v>
      </c>
    </row>
    <row r="39" spans="1:10" ht="25.5" hidden="1" customHeight="1" x14ac:dyDescent="0.2">
      <c r="A39" s="80">
        <v>1</v>
      </c>
      <c r="B39" s="90" t="s">
        <v>45</v>
      </c>
      <c r="C39" s="190"/>
      <c r="D39" s="191"/>
      <c r="E39" s="191"/>
      <c r="F39" s="91">
        <f>'00 00.1 Naklady'!AE60+'104.1 104.1.01 Pol'!AE376+'104.1 104.1.02 Pol'!AE236+'104.1 104.1.03 Pol'!AE152+'104.1 104.1.04 Pol'!AE200+'104.1 104.1.05 Pol'!AE184+'104.1 104.1.06 Pol'!AE207+'104.2 104.2.01 Pol'!AE209+'104.2 104.2.02 Pol'!AE227+'104.2 104.2.03 Pol'!AE151+'104.2 104.2.04 Pol'!AE177+'104.2 104.2.05 Pol'!AE154+'104.2 104.2.06 Pol'!AE155+'104.2 104.2.07 Pol'!AE316+'104.2 104.2.08 Pol'!AE193+'104.3 104.3.01 Pol'!AE387+'104.3 104.3.02 Pol'!AE210+'104.3 104.3.03 Pol'!AE260+'104.4 104.4.01 Pol'!AE154+'104.4 104.4.02 Pol'!AE143+'104.4 104.4.03 Pol'!AE126+'104.4 104.4.04 Pol'!AE125+'104.4 104.4.05 Pol'!AE125+'104.5 104.5.01 Pol'!AE63+'105.1 105.1.01 Pol'!AE360+'105.2 105.2.01 Pol'!AE332+'105.2 105.2.02 Pol'!AE207+'105.3 105.3.01 Pol'!AE238+'105.4 105.4.01 Pol'!AE238+'105.4 105.4.02 Pol'!AE122+'105.4 105.4.03 Pol'!AE155+'105.4 105.4.04 Pol'!AE122</f>
        <v>0</v>
      </c>
      <c r="G39" s="92">
        <f>'00 00.1 Naklady'!AF60+'104.1 104.1.01 Pol'!AF376+'104.1 104.1.02 Pol'!AF236+'104.1 104.1.03 Pol'!AF152+'104.1 104.1.04 Pol'!AF200+'104.1 104.1.05 Pol'!AF184+'104.1 104.1.06 Pol'!AF207+'104.2 104.2.01 Pol'!AF209+'104.2 104.2.02 Pol'!AF227+'104.2 104.2.03 Pol'!AF151+'104.2 104.2.04 Pol'!AF177+'104.2 104.2.05 Pol'!AF154+'104.2 104.2.06 Pol'!AF155+'104.2 104.2.07 Pol'!AF316+'104.2 104.2.08 Pol'!AF193+'104.3 104.3.01 Pol'!AF387+'104.3 104.3.02 Pol'!AF210+'104.3 104.3.03 Pol'!AF260+'104.4 104.4.01 Pol'!AF154+'104.4 104.4.02 Pol'!AF143+'104.4 104.4.03 Pol'!AF126+'104.4 104.4.04 Pol'!AF125+'104.4 104.4.05 Pol'!AF125+'104.5 104.5.01 Pol'!AF63+'105.1 105.1.01 Pol'!AF360+'105.2 105.2.01 Pol'!AF332+'105.2 105.2.02 Pol'!AF207+'105.3 105.3.01 Pol'!AF238+'105.4 105.4.01 Pol'!AF238+'105.4 105.4.02 Pol'!AF122+'105.4 105.4.03 Pol'!AF155+'105.4 105.4.04 Pol'!AF122</f>
        <v>0</v>
      </c>
      <c r="H39" s="93">
        <f t="shared" ref="H39:H81" si="1">(F39*SazbaDPH1/100)+(G39*SazbaDPH2/100)</f>
        <v>0</v>
      </c>
      <c r="I39" s="93">
        <f t="shared" ref="I39:I81" si="2">F39+G39+H39</f>
        <v>0</v>
      </c>
      <c r="J39" s="94" t="str">
        <f t="shared" ref="J39:J81" si="3">IF(CenaCelkemVypocet=0,"",I39/CenaCelkemVypocet*100)</f>
        <v/>
      </c>
    </row>
    <row r="40" spans="1:10" ht="25.5" customHeight="1" x14ac:dyDescent="0.2">
      <c r="A40" s="80">
        <v>2</v>
      </c>
      <c r="B40" s="95" t="s">
        <v>46</v>
      </c>
      <c r="C40" s="195" t="s">
        <v>47</v>
      </c>
      <c r="D40" s="196"/>
      <c r="E40" s="196"/>
      <c r="F40" s="96">
        <f>'00 00.1 Naklady'!AE60</f>
        <v>0</v>
      </c>
      <c r="G40" s="97">
        <f>'00 00.1 Naklady'!AF60</f>
        <v>0</v>
      </c>
      <c r="H40" s="97">
        <f t="shared" si="1"/>
        <v>0</v>
      </c>
      <c r="I40" s="97">
        <f t="shared" si="2"/>
        <v>0</v>
      </c>
      <c r="J40" s="98" t="str">
        <f t="shared" si="3"/>
        <v/>
      </c>
    </row>
    <row r="41" spans="1:10" ht="25.5" customHeight="1" x14ac:dyDescent="0.2">
      <c r="A41" s="80">
        <v>3</v>
      </c>
      <c r="B41" s="99" t="s">
        <v>48</v>
      </c>
      <c r="C41" s="190" t="s">
        <v>47</v>
      </c>
      <c r="D41" s="191"/>
      <c r="E41" s="191"/>
      <c r="F41" s="100">
        <f>'00 00.1 Naklady'!AE60</f>
        <v>0</v>
      </c>
      <c r="G41" s="93">
        <f>'00 00.1 Naklady'!AF60</f>
        <v>0</v>
      </c>
      <c r="H41" s="93">
        <f t="shared" si="1"/>
        <v>0</v>
      </c>
      <c r="I41" s="93">
        <f t="shared" si="2"/>
        <v>0</v>
      </c>
      <c r="J41" s="94" t="str">
        <f t="shared" si="3"/>
        <v/>
      </c>
    </row>
    <row r="42" spans="1:10" ht="25.5" customHeight="1" x14ac:dyDescent="0.2">
      <c r="A42" s="80">
        <v>2</v>
      </c>
      <c r="B42" s="95" t="s">
        <v>49</v>
      </c>
      <c r="C42" s="195" t="s">
        <v>50</v>
      </c>
      <c r="D42" s="196"/>
      <c r="E42" s="196"/>
      <c r="F42" s="96">
        <f>'104.1 104.1.01 Pol'!AE376+'104.1 104.1.02 Pol'!AE236+'104.1 104.1.03 Pol'!AE152+'104.1 104.1.04 Pol'!AE200+'104.1 104.1.05 Pol'!AE184+'104.1 104.1.06 Pol'!AE207</f>
        <v>0</v>
      </c>
      <c r="G42" s="97">
        <f>'104.1 104.1.01 Pol'!AF376+'104.1 104.1.02 Pol'!AF236+'104.1 104.1.03 Pol'!AF152+'104.1 104.1.04 Pol'!AF200+'104.1 104.1.05 Pol'!AF184+'104.1 104.1.06 Pol'!AF207</f>
        <v>0</v>
      </c>
      <c r="H42" s="97">
        <f t="shared" si="1"/>
        <v>0</v>
      </c>
      <c r="I42" s="97">
        <f t="shared" si="2"/>
        <v>0</v>
      </c>
      <c r="J42" s="98" t="str">
        <f t="shared" si="3"/>
        <v/>
      </c>
    </row>
    <row r="43" spans="1:10" ht="25.5" customHeight="1" x14ac:dyDescent="0.2">
      <c r="A43" s="80">
        <v>3</v>
      </c>
      <c r="B43" s="99" t="s">
        <v>51</v>
      </c>
      <c r="C43" s="190" t="s">
        <v>52</v>
      </c>
      <c r="D43" s="191"/>
      <c r="E43" s="191"/>
      <c r="F43" s="100">
        <f>'104.1 104.1.01 Pol'!AE376</f>
        <v>0</v>
      </c>
      <c r="G43" s="93">
        <f>'104.1 104.1.01 Pol'!AF376</f>
        <v>0</v>
      </c>
      <c r="H43" s="93">
        <f t="shared" si="1"/>
        <v>0</v>
      </c>
      <c r="I43" s="93">
        <f t="shared" si="2"/>
        <v>0</v>
      </c>
      <c r="J43" s="94" t="str">
        <f t="shared" si="3"/>
        <v/>
      </c>
    </row>
    <row r="44" spans="1:10" ht="25.5" customHeight="1" x14ac:dyDescent="0.2">
      <c r="A44" s="80">
        <v>3</v>
      </c>
      <c r="B44" s="99" t="s">
        <v>53</v>
      </c>
      <c r="C44" s="190" t="s">
        <v>54</v>
      </c>
      <c r="D44" s="191"/>
      <c r="E44" s="191"/>
      <c r="F44" s="100">
        <f>'104.1 104.1.02 Pol'!AE236</f>
        <v>0</v>
      </c>
      <c r="G44" s="93">
        <f>'104.1 104.1.02 Pol'!AF236</f>
        <v>0</v>
      </c>
      <c r="H44" s="93">
        <f t="shared" si="1"/>
        <v>0</v>
      </c>
      <c r="I44" s="93">
        <f t="shared" si="2"/>
        <v>0</v>
      </c>
      <c r="J44" s="94" t="str">
        <f t="shared" si="3"/>
        <v/>
      </c>
    </row>
    <row r="45" spans="1:10" ht="25.5" customHeight="1" x14ac:dyDescent="0.2">
      <c r="A45" s="80">
        <v>3</v>
      </c>
      <c r="B45" s="99" t="s">
        <v>55</v>
      </c>
      <c r="C45" s="190" t="s">
        <v>56</v>
      </c>
      <c r="D45" s="191"/>
      <c r="E45" s="191"/>
      <c r="F45" s="100">
        <f>'104.1 104.1.03 Pol'!AE152</f>
        <v>0</v>
      </c>
      <c r="G45" s="93">
        <f>'104.1 104.1.03 Pol'!AF152</f>
        <v>0</v>
      </c>
      <c r="H45" s="93">
        <f t="shared" si="1"/>
        <v>0</v>
      </c>
      <c r="I45" s="93">
        <f t="shared" si="2"/>
        <v>0</v>
      </c>
      <c r="J45" s="94" t="str">
        <f t="shared" si="3"/>
        <v/>
      </c>
    </row>
    <row r="46" spans="1:10" ht="25.5" customHeight="1" x14ac:dyDescent="0.2">
      <c r="A46" s="80">
        <v>3</v>
      </c>
      <c r="B46" s="99" t="s">
        <v>57</v>
      </c>
      <c r="C46" s="190" t="s">
        <v>58</v>
      </c>
      <c r="D46" s="191"/>
      <c r="E46" s="191"/>
      <c r="F46" s="100">
        <f>'104.1 104.1.04 Pol'!AE200</f>
        <v>0</v>
      </c>
      <c r="G46" s="93">
        <f>'104.1 104.1.04 Pol'!AF200</f>
        <v>0</v>
      </c>
      <c r="H46" s="93">
        <f t="shared" si="1"/>
        <v>0</v>
      </c>
      <c r="I46" s="93">
        <f t="shared" si="2"/>
        <v>0</v>
      </c>
      <c r="J46" s="94" t="str">
        <f t="shared" si="3"/>
        <v/>
      </c>
    </row>
    <row r="47" spans="1:10" ht="25.5" customHeight="1" x14ac:dyDescent="0.2">
      <c r="A47" s="80">
        <v>3</v>
      </c>
      <c r="B47" s="99" t="s">
        <v>59</v>
      </c>
      <c r="C47" s="190" t="s">
        <v>60</v>
      </c>
      <c r="D47" s="191"/>
      <c r="E47" s="191"/>
      <c r="F47" s="100">
        <f>'104.1 104.1.05 Pol'!AE184</f>
        <v>0</v>
      </c>
      <c r="G47" s="93">
        <f>'104.1 104.1.05 Pol'!AF184</f>
        <v>0</v>
      </c>
      <c r="H47" s="93">
        <f t="shared" si="1"/>
        <v>0</v>
      </c>
      <c r="I47" s="93">
        <f t="shared" si="2"/>
        <v>0</v>
      </c>
      <c r="J47" s="94" t="str">
        <f t="shared" si="3"/>
        <v/>
      </c>
    </row>
    <row r="48" spans="1:10" ht="25.5" customHeight="1" x14ac:dyDescent="0.2">
      <c r="A48" s="80">
        <v>3</v>
      </c>
      <c r="B48" s="99" t="s">
        <v>61</v>
      </c>
      <c r="C48" s="190" t="s">
        <v>62</v>
      </c>
      <c r="D48" s="191"/>
      <c r="E48" s="191"/>
      <c r="F48" s="100">
        <f>'104.1 104.1.06 Pol'!AE207</f>
        <v>0</v>
      </c>
      <c r="G48" s="93">
        <f>'104.1 104.1.06 Pol'!AF207</f>
        <v>0</v>
      </c>
      <c r="H48" s="93">
        <f t="shared" si="1"/>
        <v>0</v>
      </c>
      <c r="I48" s="93">
        <f t="shared" si="2"/>
        <v>0</v>
      </c>
      <c r="J48" s="94" t="str">
        <f t="shared" si="3"/>
        <v/>
      </c>
    </row>
    <row r="49" spans="1:10" ht="25.5" customHeight="1" x14ac:dyDescent="0.2">
      <c r="A49" s="80">
        <v>2</v>
      </c>
      <c r="B49" s="95" t="s">
        <v>63</v>
      </c>
      <c r="C49" s="195" t="s">
        <v>64</v>
      </c>
      <c r="D49" s="196"/>
      <c r="E49" s="196"/>
      <c r="F49" s="96">
        <f>'104.2 104.2.01 Pol'!AE209+'104.2 104.2.02 Pol'!AE227+'104.2 104.2.03 Pol'!AE151+'104.2 104.2.04 Pol'!AE177+'104.2 104.2.05 Pol'!AE154+'104.2 104.2.06 Pol'!AE155+'104.2 104.2.07 Pol'!AE316+'104.2 104.2.08 Pol'!AE193</f>
        <v>0</v>
      </c>
      <c r="G49" s="97">
        <f>'104.2 104.2.01 Pol'!AF209+'104.2 104.2.02 Pol'!AF227+'104.2 104.2.03 Pol'!AF151+'104.2 104.2.04 Pol'!AF177+'104.2 104.2.05 Pol'!AF154+'104.2 104.2.06 Pol'!AF155+'104.2 104.2.07 Pol'!AF316+'104.2 104.2.08 Pol'!AF193</f>
        <v>0</v>
      </c>
      <c r="H49" s="97">
        <f t="shared" si="1"/>
        <v>0</v>
      </c>
      <c r="I49" s="97">
        <f t="shared" si="2"/>
        <v>0</v>
      </c>
      <c r="J49" s="98" t="str">
        <f t="shared" si="3"/>
        <v/>
      </c>
    </row>
    <row r="50" spans="1:10" ht="25.5" customHeight="1" x14ac:dyDescent="0.2">
      <c r="A50" s="80">
        <v>3</v>
      </c>
      <c r="B50" s="99" t="s">
        <v>65</v>
      </c>
      <c r="C50" s="190" t="s">
        <v>66</v>
      </c>
      <c r="D50" s="191"/>
      <c r="E50" s="191"/>
      <c r="F50" s="100">
        <f>'104.2 104.2.01 Pol'!AE209</f>
        <v>0</v>
      </c>
      <c r="G50" s="93">
        <f>'104.2 104.2.01 Pol'!AF209</f>
        <v>0</v>
      </c>
      <c r="H50" s="93">
        <f t="shared" si="1"/>
        <v>0</v>
      </c>
      <c r="I50" s="93">
        <f t="shared" si="2"/>
        <v>0</v>
      </c>
      <c r="J50" s="94" t="str">
        <f t="shared" si="3"/>
        <v/>
      </c>
    </row>
    <row r="51" spans="1:10" ht="25.5" customHeight="1" x14ac:dyDescent="0.2">
      <c r="A51" s="80">
        <v>3</v>
      </c>
      <c r="B51" s="99" t="s">
        <v>67</v>
      </c>
      <c r="C51" s="190" t="s">
        <v>68</v>
      </c>
      <c r="D51" s="191"/>
      <c r="E51" s="191"/>
      <c r="F51" s="100">
        <f>'104.2 104.2.02 Pol'!AE227</f>
        <v>0</v>
      </c>
      <c r="G51" s="93">
        <f>'104.2 104.2.02 Pol'!AF227</f>
        <v>0</v>
      </c>
      <c r="H51" s="93">
        <f t="shared" si="1"/>
        <v>0</v>
      </c>
      <c r="I51" s="93">
        <f t="shared" si="2"/>
        <v>0</v>
      </c>
      <c r="J51" s="94" t="str">
        <f t="shared" si="3"/>
        <v/>
      </c>
    </row>
    <row r="52" spans="1:10" ht="25.5" customHeight="1" x14ac:dyDescent="0.2">
      <c r="A52" s="80">
        <v>3</v>
      </c>
      <c r="B52" s="99" t="s">
        <v>69</v>
      </c>
      <c r="C52" s="190" t="s">
        <v>70</v>
      </c>
      <c r="D52" s="191"/>
      <c r="E52" s="191"/>
      <c r="F52" s="100">
        <f>'104.2 104.2.03 Pol'!AE151</f>
        <v>0</v>
      </c>
      <c r="G52" s="93">
        <f>'104.2 104.2.03 Pol'!AF151</f>
        <v>0</v>
      </c>
      <c r="H52" s="93">
        <f t="shared" si="1"/>
        <v>0</v>
      </c>
      <c r="I52" s="93">
        <f t="shared" si="2"/>
        <v>0</v>
      </c>
      <c r="J52" s="94" t="str">
        <f t="shared" si="3"/>
        <v/>
      </c>
    </row>
    <row r="53" spans="1:10" ht="25.5" customHeight="1" x14ac:dyDescent="0.2">
      <c r="A53" s="80">
        <v>3</v>
      </c>
      <c r="B53" s="99" t="s">
        <v>71</v>
      </c>
      <c r="C53" s="190" t="s">
        <v>72</v>
      </c>
      <c r="D53" s="191"/>
      <c r="E53" s="191"/>
      <c r="F53" s="100">
        <f>'104.2 104.2.04 Pol'!AE177</f>
        <v>0</v>
      </c>
      <c r="G53" s="93">
        <f>'104.2 104.2.04 Pol'!AF177</f>
        <v>0</v>
      </c>
      <c r="H53" s="93">
        <f t="shared" si="1"/>
        <v>0</v>
      </c>
      <c r="I53" s="93">
        <f t="shared" si="2"/>
        <v>0</v>
      </c>
      <c r="J53" s="94" t="str">
        <f t="shared" si="3"/>
        <v/>
      </c>
    </row>
    <row r="54" spans="1:10" ht="25.5" customHeight="1" x14ac:dyDescent="0.2">
      <c r="A54" s="80">
        <v>3</v>
      </c>
      <c r="B54" s="99" t="s">
        <v>73</v>
      </c>
      <c r="C54" s="190" t="s">
        <v>74</v>
      </c>
      <c r="D54" s="191"/>
      <c r="E54" s="191"/>
      <c r="F54" s="100">
        <f>'104.2 104.2.05 Pol'!AE154</f>
        <v>0</v>
      </c>
      <c r="G54" s="93">
        <f>'104.2 104.2.05 Pol'!AF154</f>
        <v>0</v>
      </c>
      <c r="H54" s="93">
        <f t="shared" si="1"/>
        <v>0</v>
      </c>
      <c r="I54" s="93">
        <f t="shared" si="2"/>
        <v>0</v>
      </c>
      <c r="J54" s="94" t="str">
        <f t="shared" si="3"/>
        <v/>
      </c>
    </row>
    <row r="55" spans="1:10" ht="25.5" customHeight="1" x14ac:dyDescent="0.2">
      <c r="A55" s="80">
        <v>3</v>
      </c>
      <c r="B55" s="99" t="s">
        <v>75</v>
      </c>
      <c r="C55" s="190" t="s">
        <v>76</v>
      </c>
      <c r="D55" s="191"/>
      <c r="E55" s="191"/>
      <c r="F55" s="100">
        <f>'104.2 104.2.06 Pol'!AE155</f>
        <v>0</v>
      </c>
      <c r="G55" s="93">
        <f>'104.2 104.2.06 Pol'!AF155</f>
        <v>0</v>
      </c>
      <c r="H55" s="93">
        <f t="shared" si="1"/>
        <v>0</v>
      </c>
      <c r="I55" s="93">
        <f t="shared" si="2"/>
        <v>0</v>
      </c>
      <c r="J55" s="94" t="str">
        <f t="shared" si="3"/>
        <v/>
      </c>
    </row>
    <row r="56" spans="1:10" ht="25.5" customHeight="1" x14ac:dyDescent="0.2">
      <c r="A56" s="80">
        <v>3</v>
      </c>
      <c r="B56" s="99" t="s">
        <v>77</v>
      </c>
      <c r="C56" s="190" t="s">
        <v>78</v>
      </c>
      <c r="D56" s="191"/>
      <c r="E56" s="191"/>
      <c r="F56" s="100">
        <f>'104.2 104.2.07 Pol'!AE316</f>
        <v>0</v>
      </c>
      <c r="G56" s="93">
        <f>'104.2 104.2.07 Pol'!AF316</f>
        <v>0</v>
      </c>
      <c r="H56" s="93">
        <f t="shared" si="1"/>
        <v>0</v>
      </c>
      <c r="I56" s="93">
        <f t="shared" si="2"/>
        <v>0</v>
      </c>
      <c r="J56" s="94" t="str">
        <f t="shared" si="3"/>
        <v/>
      </c>
    </row>
    <row r="57" spans="1:10" ht="25.5" customHeight="1" x14ac:dyDescent="0.2">
      <c r="A57" s="80">
        <v>3</v>
      </c>
      <c r="B57" s="99" t="s">
        <v>79</v>
      </c>
      <c r="C57" s="190" t="s">
        <v>80</v>
      </c>
      <c r="D57" s="191"/>
      <c r="E57" s="191"/>
      <c r="F57" s="100">
        <f>'104.2 104.2.08 Pol'!AE193</f>
        <v>0</v>
      </c>
      <c r="G57" s="93">
        <f>'104.2 104.2.08 Pol'!AF193</f>
        <v>0</v>
      </c>
      <c r="H57" s="93">
        <f t="shared" si="1"/>
        <v>0</v>
      </c>
      <c r="I57" s="93">
        <f t="shared" si="2"/>
        <v>0</v>
      </c>
      <c r="J57" s="94" t="str">
        <f t="shared" si="3"/>
        <v/>
      </c>
    </row>
    <row r="58" spans="1:10" ht="25.5" customHeight="1" x14ac:dyDescent="0.2">
      <c r="A58" s="80">
        <v>2</v>
      </c>
      <c r="B58" s="95" t="s">
        <v>81</v>
      </c>
      <c r="C58" s="195" t="s">
        <v>82</v>
      </c>
      <c r="D58" s="196"/>
      <c r="E58" s="196"/>
      <c r="F58" s="96">
        <f>'104.3 104.3.01 Pol'!AE387+'104.3 104.3.02 Pol'!AE210+'104.3 104.3.03 Pol'!AE260</f>
        <v>0</v>
      </c>
      <c r="G58" s="97">
        <f>'104.3 104.3.01 Pol'!AF387+'104.3 104.3.02 Pol'!AF210+'104.3 104.3.03 Pol'!AF260</f>
        <v>0</v>
      </c>
      <c r="H58" s="97">
        <f t="shared" si="1"/>
        <v>0</v>
      </c>
      <c r="I58" s="97">
        <f t="shared" si="2"/>
        <v>0</v>
      </c>
      <c r="J58" s="98" t="str">
        <f t="shared" si="3"/>
        <v/>
      </c>
    </row>
    <row r="59" spans="1:10" ht="25.5" customHeight="1" x14ac:dyDescent="0.2">
      <c r="A59" s="80">
        <v>3</v>
      </c>
      <c r="B59" s="99" t="s">
        <v>83</v>
      </c>
      <c r="C59" s="190" t="s">
        <v>84</v>
      </c>
      <c r="D59" s="191"/>
      <c r="E59" s="191"/>
      <c r="F59" s="100">
        <f>'104.3 104.3.01 Pol'!AE387</f>
        <v>0</v>
      </c>
      <c r="G59" s="93">
        <f>'104.3 104.3.01 Pol'!AF387</f>
        <v>0</v>
      </c>
      <c r="H59" s="93">
        <f t="shared" si="1"/>
        <v>0</v>
      </c>
      <c r="I59" s="93">
        <f t="shared" si="2"/>
        <v>0</v>
      </c>
      <c r="J59" s="94" t="str">
        <f t="shared" si="3"/>
        <v/>
      </c>
    </row>
    <row r="60" spans="1:10" ht="25.5" customHeight="1" x14ac:dyDescent="0.2">
      <c r="A60" s="80">
        <v>3</v>
      </c>
      <c r="B60" s="99" t="s">
        <v>85</v>
      </c>
      <c r="C60" s="190" t="s">
        <v>86</v>
      </c>
      <c r="D60" s="191"/>
      <c r="E60" s="191"/>
      <c r="F60" s="100">
        <f>'104.3 104.3.02 Pol'!AE210</f>
        <v>0</v>
      </c>
      <c r="G60" s="93">
        <f>'104.3 104.3.02 Pol'!AF210</f>
        <v>0</v>
      </c>
      <c r="H60" s="93">
        <f t="shared" si="1"/>
        <v>0</v>
      </c>
      <c r="I60" s="93">
        <f t="shared" si="2"/>
        <v>0</v>
      </c>
      <c r="J60" s="94" t="str">
        <f t="shared" si="3"/>
        <v/>
      </c>
    </row>
    <row r="61" spans="1:10" ht="25.5" customHeight="1" x14ac:dyDescent="0.2">
      <c r="A61" s="80">
        <v>3</v>
      </c>
      <c r="B61" s="99" t="s">
        <v>87</v>
      </c>
      <c r="C61" s="190" t="s">
        <v>88</v>
      </c>
      <c r="D61" s="191"/>
      <c r="E61" s="191"/>
      <c r="F61" s="100">
        <f>'104.3 104.3.03 Pol'!AE260</f>
        <v>0</v>
      </c>
      <c r="G61" s="93">
        <f>'104.3 104.3.03 Pol'!AF260</f>
        <v>0</v>
      </c>
      <c r="H61" s="93">
        <f t="shared" si="1"/>
        <v>0</v>
      </c>
      <c r="I61" s="93">
        <f t="shared" si="2"/>
        <v>0</v>
      </c>
      <c r="J61" s="94" t="str">
        <f t="shared" si="3"/>
        <v/>
      </c>
    </row>
    <row r="62" spans="1:10" ht="25.5" customHeight="1" x14ac:dyDescent="0.2">
      <c r="A62" s="80">
        <v>2</v>
      </c>
      <c r="B62" s="95" t="s">
        <v>89</v>
      </c>
      <c r="C62" s="195" t="s">
        <v>90</v>
      </c>
      <c r="D62" s="196"/>
      <c r="E62" s="196"/>
      <c r="F62" s="96">
        <f>'104.4 104.4.01 Pol'!AE154+'104.4 104.4.02 Pol'!AE143+'104.4 104.4.03 Pol'!AE126+'104.4 104.4.04 Pol'!AE125+'104.4 104.4.05 Pol'!AE125</f>
        <v>0</v>
      </c>
      <c r="G62" s="97">
        <f>'104.4 104.4.01 Pol'!AF154+'104.4 104.4.02 Pol'!AF143+'104.4 104.4.03 Pol'!AF126+'104.4 104.4.04 Pol'!AF125+'104.4 104.4.05 Pol'!AF125</f>
        <v>0</v>
      </c>
      <c r="H62" s="97">
        <f t="shared" si="1"/>
        <v>0</v>
      </c>
      <c r="I62" s="97">
        <f t="shared" si="2"/>
        <v>0</v>
      </c>
      <c r="J62" s="98" t="str">
        <f t="shared" si="3"/>
        <v/>
      </c>
    </row>
    <row r="63" spans="1:10" ht="25.5" customHeight="1" x14ac:dyDescent="0.2">
      <c r="A63" s="80">
        <v>3</v>
      </c>
      <c r="B63" s="99" t="s">
        <v>91</v>
      </c>
      <c r="C63" s="190" t="s">
        <v>92</v>
      </c>
      <c r="D63" s="191"/>
      <c r="E63" s="191"/>
      <c r="F63" s="100">
        <f>'104.4 104.4.01 Pol'!AE154</f>
        <v>0</v>
      </c>
      <c r="G63" s="93">
        <f>'104.4 104.4.01 Pol'!AF154</f>
        <v>0</v>
      </c>
      <c r="H63" s="93">
        <f t="shared" si="1"/>
        <v>0</v>
      </c>
      <c r="I63" s="93">
        <f t="shared" si="2"/>
        <v>0</v>
      </c>
      <c r="J63" s="94" t="str">
        <f t="shared" si="3"/>
        <v/>
      </c>
    </row>
    <row r="64" spans="1:10" ht="25.5" customHeight="1" x14ac:dyDescent="0.2">
      <c r="A64" s="80">
        <v>3</v>
      </c>
      <c r="B64" s="99" t="s">
        <v>93</v>
      </c>
      <c r="C64" s="190" t="s">
        <v>94</v>
      </c>
      <c r="D64" s="191"/>
      <c r="E64" s="191"/>
      <c r="F64" s="100">
        <f>'104.4 104.4.02 Pol'!AE143</f>
        <v>0</v>
      </c>
      <c r="G64" s="93">
        <f>'104.4 104.4.02 Pol'!AF143</f>
        <v>0</v>
      </c>
      <c r="H64" s="93">
        <f t="shared" si="1"/>
        <v>0</v>
      </c>
      <c r="I64" s="93">
        <f t="shared" si="2"/>
        <v>0</v>
      </c>
      <c r="J64" s="94" t="str">
        <f t="shared" si="3"/>
        <v/>
      </c>
    </row>
    <row r="65" spans="1:10" ht="25.5" customHeight="1" x14ac:dyDescent="0.2">
      <c r="A65" s="80">
        <v>3</v>
      </c>
      <c r="B65" s="99" t="s">
        <v>95</v>
      </c>
      <c r="C65" s="190" t="s">
        <v>96</v>
      </c>
      <c r="D65" s="191"/>
      <c r="E65" s="191"/>
      <c r="F65" s="100">
        <f>'104.4 104.4.03 Pol'!AE126</f>
        <v>0</v>
      </c>
      <c r="G65" s="93">
        <f>'104.4 104.4.03 Pol'!AF126</f>
        <v>0</v>
      </c>
      <c r="H65" s="93">
        <f t="shared" si="1"/>
        <v>0</v>
      </c>
      <c r="I65" s="93">
        <f t="shared" si="2"/>
        <v>0</v>
      </c>
      <c r="J65" s="94" t="str">
        <f t="shared" si="3"/>
        <v/>
      </c>
    </row>
    <row r="66" spans="1:10" ht="25.5" customHeight="1" x14ac:dyDescent="0.2">
      <c r="A66" s="80">
        <v>3</v>
      </c>
      <c r="B66" s="99" t="s">
        <v>97</v>
      </c>
      <c r="C66" s="190" t="s">
        <v>98</v>
      </c>
      <c r="D66" s="191"/>
      <c r="E66" s="191"/>
      <c r="F66" s="100">
        <f>'104.4 104.4.04 Pol'!AE125</f>
        <v>0</v>
      </c>
      <c r="G66" s="93">
        <f>'104.4 104.4.04 Pol'!AF125</f>
        <v>0</v>
      </c>
      <c r="H66" s="93">
        <f t="shared" si="1"/>
        <v>0</v>
      </c>
      <c r="I66" s="93">
        <f t="shared" si="2"/>
        <v>0</v>
      </c>
      <c r="J66" s="94" t="str">
        <f t="shared" si="3"/>
        <v/>
      </c>
    </row>
    <row r="67" spans="1:10" ht="25.5" customHeight="1" x14ac:dyDescent="0.2">
      <c r="A67" s="80">
        <v>3</v>
      </c>
      <c r="B67" s="99" t="s">
        <v>99</v>
      </c>
      <c r="C67" s="190" t="s">
        <v>100</v>
      </c>
      <c r="D67" s="191"/>
      <c r="E67" s="191"/>
      <c r="F67" s="100">
        <f>'104.4 104.4.05 Pol'!AE125</f>
        <v>0</v>
      </c>
      <c r="G67" s="93">
        <f>'104.4 104.4.05 Pol'!AF125</f>
        <v>0</v>
      </c>
      <c r="H67" s="93">
        <f t="shared" si="1"/>
        <v>0</v>
      </c>
      <c r="I67" s="93">
        <f t="shared" si="2"/>
        <v>0</v>
      </c>
      <c r="J67" s="94" t="str">
        <f t="shared" si="3"/>
        <v/>
      </c>
    </row>
    <row r="68" spans="1:10" ht="25.5" customHeight="1" x14ac:dyDescent="0.2">
      <c r="A68" s="80">
        <v>2</v>
      </c>
      <c r="B68" s="95" t="s">
        <v>101</v>
      </c>
      <c r="C68" s="195" t="s">
        <v>102</v>
      </c>
      <c r="D68" s="196"/>
      <c r="E68" s="196"/>
      <c r="F68" s="96">
        <f>'104.5 104.5.01 Pol'!AE63</f>
        <v>0</v>
      </c>
      <c r="G68" s="97">
        <f>'104.5 104.5.01 Pol'!AF63</f>
        <v>0</v>
      </c>
      <c r="H68" s="97">
        <f t="shared" si="1"/>
        <v>0</v>
      </c>
      <c r="I68" s="97">
        <f t="shared" si="2"/>
        <v>0</v>
      </c>
      <c r="J68" s="98" t="str">
        <f t="shared" si="3"/>
        <v/>
      </c>
    </row>
    <row r="69" spans="1:10" ht="25.5" customHeight="1" x14ac:dyDescent="0.2">
      <c r="A69" s="80">
        <v>3</v>
      </c>
      <c r="B69" s="99" t="s">
        <v>103</v>
      </c>
      <c r="C69" s="190" t="s">
        <v>104</v>
      </c>
      <c r="D69" s="191"/>
      <c r="E69" s="191"/>
      <c r="F69" s="100">
        <f>'104.5 104.5.01 Pol'!AE63</f>
        <v>0</v>
      </c>
      <c r="G69" s="93">
        <f>'104.5 104.5.01 Pol'!AF63</f>
        <v>0</v>
      </c>
      <c r="H69" s="93">
        <f t="shared" si="1"/>
        <v>0</v>
      </c>
      <c r="I69" s="93">
        <f t="shared" si="2"/>
        <v>0</v>
      </c>
      <c r="J69" s="94" t="str">
        <f t="shared" si="3"/>
        <v/>
      </c>
    </row>
    <row r="70" spans="1:10" ht="25.5" customHeight="1" x14ac:dyDescent="0.2">
      <c r="A70" s="80">
        <v>2</v>
      </c>
      <c r="B70" s="95" t="s">
        <v>105</v>
      </c>
      <c r="C70" s="195" t="s">
        <v>106</v>
      </c>
      <c r="D70" s="196"/>
      <c r="E70" s="196"/>
      <c r="F70" s="96">
        <f>'105.1 105.1.01 Pol'!AE360</f>
        <v>0</v>
      </c>
      <c r="G70" s="97">
        <f>'105.1 105.1.01 Pol'!AF360</f>
        <v>0</v>
      </c>
      <c r="H70" s="97">
        <f t="shared" si="1"/>
        <v>0</v>
      </c>
      <c r="I70" s="97">
        <f t="shared" si="2"/>
        <v>0</v>
      </c>
      <c r="J70" s="98" t="str">
        <f t="shared" si="3"/>
        <v/>
      </c>
    </row>
    <row r="71" spans="1:10" ht="25.5" customHeight="1" x14ac:dyDescent="0.2">
      <c r="A71" s="80">
        <v>3</v>
      </c>
      <c r="B71" s="99" t="s">
        <v>107</v>
      </c>
      <c r="C71" s="190" t="s">
        <v>108</v>
      </c>
      <c r="D71" s="191"/>
      <c r="E71" s="191"/>
      <c r="F71" s="100">
        <f>'105.1 105.1.01 Pol'!AE360</f>
        <v>0</v>
      </c>
      <c r="G71" s="93">
        <f>'105.1 105.1.01 Pol'!AF360</f>
        <v>0</v>
      </c>
      <c r="H71" s="93">
        <f t="shared" si="1"/>
        <v>0</v>
      </c>
      <c r="I71" s="93">
        <f t="shared" si="2"/>
        <v>0</v>
      </c>
      <c r="J71" s="94" t="str">
        <f t="shared" si="3"/>
        <v/>
      </c>
    </row>
    <row r="72" spans="1:10" ht="25.5" customHeight="1" x14ac:dyDescent="0.2">
      <c r="A72" s="80">
        <v>2</v>
      </c>
      <c r="B72" s="95" t="s">
        <v>109</v>
      </c>
      <c r="C72" s="195" t="s">
        <v>110</v>
      </c>
      <c r="D72" s="196"/>
      <c r="E72" s="196"/>
      <c r="F72" s="96">
        <f>'105.2 105.2.01 Pol'!AE332+'105.2 105.2.02 Pol'!AE207</f>
        <v>0</v>
      </c>
      <c r="G72" s="97">
        <f>'105.2 105.2.01 Pol'!AF332+'105.2 105.2.02 Pol'!AF207</f>
        <v>0</v>
      </c>
      <c r="H72" s="97">
        <f t="shared" si="1"/>
        <v>0</v>
      </c>
      <c r="I72" s="97">
        <f t="shared" si="2"/>
        <v>0</v>
      </c>
      <c r="J72" s="98" t="str">
        <f t="shared" si="3"/>
        <v/>
      </c>
    </row>
    <row r="73" spans="1:10" ht="25.5" customHeight="1" x14ac:dyDescent="0.2">
      <c r="A73" s="80">
        <v>3</v>
      </c>
      <c r="B73" s="99" t="s">
        <v>111</v>
      </c>
      <c r="C73" s="190" t="s">
        <v>112</v>
      </c>
      <c r="D73" s="191"/>
      <c r="E73" s="191"/>
      <c r="F73" s="100">
        <f>'105.2 105.2.01 Pol'!AE332</f>
        <v>0</v>
      </c>
      <c r="G73" s="93">
        <f>'105.2 105.2.01 Pol'!AF332</f>
        <v>0</v>
      </c>
      <c r="H73" s="93">
        <f t="shared" si="1"/>
        <v>0</v>
      </c>
      <c r="I73" s="93">
        <f t="shared" si="2"/>
        <v>0</v>
      </c>
      <c r="J73" s="94" t="str">
        <f t="shared" si="3"/>
        <v/>
      </c>
    </row>
    <row r="74" spans="1:10" ht="25.5" customHeight="1" x14ac:dyDescent="0.2">
      <c r="A74" s="80">
        <v>3</v>
      </c>
      <c r="B74" s="99" t="s">
        <v>113</v>
      </c>
      <c r="C74" s="190" t="s">
        <v>114</v>
      </c>
      <c r="D74" s="191"/>
      <c r="E74" s="191"/>
      <c r="F74" s="100">
        <f>'105.2 105.2.02 Pol'!AE207</f>
        <v>0</v>
      </c>
      <c r="G74" s="93">
        <f>'105.2 105.2.02 Pol'!AF207</f>
        <v>0</v>
      </c>
      <c r="H74" s="93">
        <f t="shared" si="1"/>
        <v>0</v>
      </c>
      <c r="I74" s="93">
        <f t="shared" si="2"/>
        <v>0</v>
      </c>
      <c r="J74" s="94" t="str">
        <f t="shared" si="3"/>
        <v/>
      </c>
    </row>
    <row r="75" spans="1:10" ht="25.5" customHeight="1" x14ac:dyDescent="0.2">
      <c r="A75" s="80">
        <v>2</v>
      </c>
      <c r="B75" s="95" t="s">
        <v>115</v>
      </c>
      <c r="C75" s="195" t="s">
        <v>116</v>
      </c>
      <c r="D75" s="196"/>
      <c r="E75" s="196"/>
      <c r="F75" s="96">
        <f>'105.3 105.3.01 Pol'!AE238</f>
        <v>0</v>
      </c>
      <c r="G75" s="97">
        <f>'105.3 105.3.01 Pol'!AF238</f>
        <v>0</v>
      </c>
      <c r="H75" s="97">
        <f t="shared" si="1"/>
        <v>0</v>
      </c>
      <c r="I75" s="97">
        <f t="shared" si="2"/>
        <v>0</v>
      </c>
      <c r="J75" s="98" t="str">
        <f t="shared" si="3"/>
        <v/>
      </c>
    </row>
    <row r="76" spans="1:10" ht="25.5" customHeight="1" x14ac:dyDescent="0.2">
      <c r="A76" s="80">
        <v>3</v>
      </c>
      <c r="B76" s="99" t="s">
        <v>117</v>
      </c>
      <c r="C76" s="190" t="s">
        <v>118</v>
      </c>
      <c r="D76" s="191"/>
      <c r="E76" s="191"/>
      <c r="F76" s="100">
        <f>'105.3 105.3.01 Pol'!AE238</f>
        <v>0</v>
      </c>
      <c r="G76" s="93">
        <f>'105.3 105.3.01 Pol'!AF238</f>
        <v>0</v>
      </c>
      <c r="H76" s="93">
        <f t="shared" si="1"/>
        <v>0</v>
      </c>
      <c r="I76" s="93">
        <f t="shared" si="2"/>
        <v>0</v>
      </c>
      <c r="J76" s="94" t="str">
        <f t="shared" si="3"/>
        <v/>
      </c>
    </row>
    <row r="77" spans="1:10" ht="25.5" customHeight="1" x14ac:dyDescent="0.2">
      <c r="A77" s="80">
        <v>2</v>
      </c>
      <c r="B77" s="95" t="s">
        <v>119</v>
      </c>
      <c r="C77" s="195" t="s">
        <v>120</v>
      </c>
      <c r="D77" s="196"/>
      <c r="E77" s="196"/>
      <c r="F77" s="96">
        <f>'105.4 105.4.01 Pol'!AE238+'105.4 105.4.02 Pol'!AE122+'105.4 105.4.03 Pol'!AE155+'105.4 105.4.04 Pol'!AE122</f>
        <v>0</v>
      </c>
      <c r="G77" s="97">
        <f>'105.4 105.4.01 Pol'!AF238+'105.4 105.4.02 Pol'!AF122+'105.4 105.4.03 Pol'!AF155+'105.4 105.4.04 Pol'!AF122</f>
        <v>0</v>
      </c>
      <c r="H77" s="97">
        <f t="shared" si="1"/>
        <v>0</v>
      </c>
      <c r="I77" s="97">
        <f t="shared" si="2"/>
        <v>0</v>
      </c>
      <c r="J77" s="98" t="str">
        <f t="shared" si="3"/>
        <v/>
      </c>
    </row>
    <row r="78" spans="1:10" ht="25.5" customHeight="1" x14ac:dyDescent="0.2">
      <c r="A78" s="80">
        <v>3</v>
      </c>
      <c r="B78" s="99" t="s">
        <v>121</v>
      </c>
      <c r="C78" s="190" t="s">
        <v>122</v>
      </c>
      <c r="D78" s="191"/>
      <c r="E78" s="191"/>
      <c r="F78" s="100">
        <f>'105.4 105.4.01 Pol'!AE238</f>
        <v>0</v>
      </c>
      <c r="G78" s="93">
        <f>'105.4 105.4.01 Pol'!AF238</f>
        <v>0</v>
      </c>
      <c r="H78" s="93">
        <f t="shared" si="1"/>
        <v>0</v>
      </c>
      <c r="I78" s="93">
        <f t="shared" si="2"/>
        <v>0</v>
      </c>
      <c r="J78" s="94" t="str">
        <f t="shared" si="3"/>
        <v/>
      </c>
    </row>
    <row r="79" spans="1:10" ht="25.5" customHeight="1" x14ac:dyDescent="0.2">
      <c r="A79" s="80">
        <v>3</v>
      </c>
      <c r="B79" s="99" t="s">
        <v>123</v>
      </c>
      <c r="C79" s="190" t="s">
        <v>124</v>
      </c>
      <c r="D79" s="191"/>
      <c r="E79" s="191"/>
      <c r="F79" s="100">
        <f>'105.4 105.4.02 Pol'!AE122</f>
        <v>0</v>
      </c>
      <c r="G79" s="93">
        <f>'105.4 105.4.02 Pol'!AF122</f>
        <v>0</v>
      </c>
      <c r="H79" s="93">
        <f t="shared" si="1"/>
        <v>0</v>
      </c>
      <c r="I79" s="93">
        <f t="shared" si="2"/>
        <v>0</v>
      </c>
      <c r="J79" s="94" t="str">
        <f t="shared" si="3"/>
        <v/>
      </c>
    </row>
    <row r="80" spans="1:10" ht="25.5" customHeight="1" x14ac:dyDescent="0.2">
      <c r="A80" s="80">
        <v>3</v>
      </c>
      <c r="B80" s="99" t="s">
        <v>125</v>
      </c>
      <c r="C80" s="190" t="s">
        <v>126</v>
      </c>
      <c r="D80" s="191"/>
      <c r="E80" s="191"/>
      <c r="F80" s="100">
        <f>'105.4 105.4.03 Pol'!AE155</f>
        <v>0</v>
      </c>
      <c r="G80" s="93">
        <f>'105.4 105.4.03 Pol'!AF155</f>
        <v>0</v>
      </c>
      <c r="H80" s="93">
        <f t="shared" si="1"/>
        <v>0</v>
      </c>
      <c r="I80" s="93">
        <f t="shared" si="2"/>
        <v>0</v>
      </c>
      <c r="J80" s="94" t="str">
        <f t="shared" si="3"/>
        <v/>
      </c>
    </row>
    <row r="81" spans="1:10" ht="25.5" customHeight="1" x14ac:dyDescent="0.2">
      <c r="A81" s="80">
        <v>3</v>
      </c>
      <c r="B81" s="99" t="s">
        <v>127</v>
      </c>
      <c r="C81" s="190" t="s">
        <v>128</v>
      </c>
      <c r="D81" s="191"/>
      <c r="E81" s="191"/>
      <c r="F81" s="100">
        <f>'105.4 105.4.04 Pol'!AE122</f>
        <v>0</v>
      </c>
      <c r="G81" s="93">
        <f>'105.4 105.4.04 Pol'!AF122</f>
        <v>0</v>
      </c>
      <c r="H81" s="93">
        <f t="shared" si="1"/>
        <v>0</v>
      </c>
      <c r="I81" s="93">
        <f t="shared" si="2"/>
        <v>0</v>
      </c>
      <c r="J81" s="94" t="str">
        <f t="shared" si="3"/>
        <v/>
      </c>
    </row>
    <row r="82" spans="1:10" ht="25.5" customHeight="1" x14ac:dyDescent="0.2">
      <c r="A82" s="80"/>
      <c r="B82" s="192" t="s">
        <v>129</v>
      </c>
      <c r="C82" s="193"/>
      <c r="D82" s="193"/>
      <c r="E82" s="194"/>
      <c r="F82" s="101">
        <f>SUMIF(A39:A81,"=1",F39:F81)</f>
        <v>0</v>
      </c>
      <c r="G82" s="102">
        <f>SUMIF(A39:A81,"=1",G39:G81)</f>
        <v>0</v>
      </c>
      <c r="H82" s="102">
        <f>SUMIF(A39:A81,"=1",H39:H81)</f>
        <v>0</v>
      </c>
      <c r="I82" s="102">
        <f>SUMIF(A39:A81,"=1",I39:I81)</f>
        <v>0</v>
      </c>
      <c r="J82" s="103">
        <f>SUMIF(A39:A81,"=1",J39:J81)</f>
        <v>0</v>
      </c>
    </row>
    <row r="86" spans="1:10" ht="15.75" x14ac:dyDescent="0.25">
      <c r="B86" s="111" t="s">
        <v>131</v>
      </c>
    </row>
    <row r="88" spans="1:10" ht="25.5" customHeight="1" x14ac:dyDescent="0.2">
      <c r="A88" s="112"/>
      <c r="B88" s="115" t="s">
        <v>18</v>
      </c>
      <c r="C88" s="115" t="s">
        <v>6</v>
      </c>
      <c r="D88" s="116"/>
      <c r="E88" s="116"/>
      <c r="F88" s="117" t="s">
        <v>132</v>
      </c>
      <c r="G88" s="117"/>
      <c r="H88" s="117"/>
      <c r="I88" s="117" t="s">
        <v>31</v>
      </c>
      <c r="J88" s="117" t="s">
        <v>0</v>
      </c>
    </row>
    <row r="89" spans="1:10" ht="25.5" customHeight="1" x14ac:dyDescent="0.2">
      <c r="A89" s="113"/>
      <c r="B89" s="118" t="s">
        <v>133</v>
      </c>
      <c r="C89" s="188" t="s">
        <v>134</v>
      </c>
      <c r="D89" s="189"/>
      <c r="E89" s="189"/>
      <c r="F89" s="123" t="s">
        <v>26</v>
      </c>
      <c r="G89" s="124"/>
      <c r="H89" s="124"/>
      <c r="I89" s="124">
        <f>'104.1 104.1.01 Pol'!G8+'104.1 104.1.02 Pol'!G8+'104.1 104.1.03 Pol'!G8+'104.1 104.1.04 Pol'!G8+'104.1 104.1.05 Pol'!G8+'104.1 104.1.06 Pol'!G8+'104.2 104.2.01 Pol'!G8+'104.2 104.2.02 Pol'!G8+'104.2 104.2.03 Pol'!G8+'104.2 104.2.04 Pol'!G8+'104.2 104.2.05 Pol'!G8+'104.2 104.2.06 Pol'!G8+'104.2 104.2.07 Pol'!G8+'104.2 104.2.08 Pol'!G8+'104.3 104.3.01 Pol'!G8+'104.3 104.3.02 Pol'!G8+'104.3 104.3.03 Pol'!G8+'104.4 104.4.01 Pol'!G8+'104.4 104.4.02 Pol'!G8+'104.4 104.4.03 Pol'!G8+'104.4 104.4.04 Pol'!G8+'104.4 104.4.05 Pol'!G8+'105.1 105.1.01 Pol'!G8+'105.2 105.2.01 Pol'!G8+'105.2 105.2.02 Pol'!G8+'105.3 105.3.01 Pol'!G8+'105.4 105.4.01 Pol'!G8+'105.4 105.4.02 Pol'!G8+'105.4 105.4.03 Pol'!G8+'105.4 105.4.04 Pol'!G8</f>
        <v>0</v>
      </c>
      <c r="J89" s="121" t="str">
        <f>IF(I103=0,"",I89/I103*100)</f>
        <v/>
      </c>
    </row>
    <row r="90" spans="1:10" ht="25.5" customHeight="1" x14ac:dyDescent="0.2">
      <c r="A90" s="113"/>
      <c r="B90" s="118" t="s">
        <v>135</v>
      </c>
      <c r="C90" s="188" t="s">
        <v>136</v>
      </c>
      <c r="D90" s="189"/>
      <c r="E90" s="189"/>
      <c r="F90" s="123" t="s">
        <v>26</v>
      </c>
      <c r="G90" s="124"/>
      <c r="H90" s="124"/>
      <c r="I90" s="124">
        <f>'104.1 104.1.01 Pol'!G189+'104.1 104.1.02 Pol'!G114+'104.3 104.3.01 Pol'!G225</f>
        <v>0</v>
      </c>
      <c r="J90" s="121" t="str">
        <f>IF(I103=0,"",I90/I103*100)</f>
        <v/>
      </c>
    </row>
    <row r="91" spans="1:10" ht="25.5" customHeight="1" x14ac:dyDescent="0.2">
      <c r="A91" s="113"/>
      <c r="B91" s="118" t="s">
        <v>137</v>
      </c>
      <c r="C91" s="188" t="s">
        <v>138</v>
      </c>
      <c r="D91" s="189"/>
      <c r="E91" s="189"/>
      <c r="F91" s="123" t="s">
        <v>26</v>
      </c>
      <c r="G91" s="124"/>
      <c r="H91" s="124"/>
      <c r="I91" s="124">
        <f>'104.1 104.1.06 Pol'!G107</f>
        <v>0</v>
      </c>
      <c r="J91" s="121" t="str">
        <f>IF(I103=0,"",I91/I103*100)</f>
        <v/>
      </c>
    </row>
    <row r="92" spans="1:10" ht="25.5" customHeight="1" x14ac:dyDescent="0.2">
      <c r="A92" s="113"/>
      <c r="B92" s="118" t="s">
        <v>139</v>
      </c>
      <c r="C92" s="188" t="s">
        <v>140</v>
      </c>
      <c r="D92" s="189"/>
      <c r="E92" s="189"/>
      <c r="F92" s="123" t="s">
        <v>26</v>
      </c>
      <c r="G92" s="124"/>
      <c r="H92" s="124"/>
      <c r="I92" s="124">
        <f>'104.1 104.1.01 Pol'!G204+'104.1 104.1.02 Pol'!G129+'104.1 104.1.03 Pol'!G75+'104.1 104.1.04 Pol'!G108+'104.1 104.1.05 Pol'!G123+'104.1 104.1.06 Pol'!G166+'104.2 104.2.01 Pol'!G121+'104.2 104.2.02 Pol'!G146+'104.2 104.2.03 Pol'!G119+'104.2 104.2.04 Pol'!G114+'104.2 104.2.05 Pol'!G125+'104.2 104.2.06 Pol'!G126+'104.2 104.2.07 Pol'!G170+'104.2 104.2.08 Pol'!G93+'104.3 104.3.01 Pol'!G240+'104.3 104.3.02 Pol'!G108+'104.3 104.3.03 Pol'!G151+'104.4 104.4.01 Pol'!G113+'104.4 104.4.02 Pol'!G120+'104.4 104.4.03 Pol'!G103+'104.4 104.4.04 Pol'!G103+'104.4 104.4.05 Pol'!G91+'105.1 105.1.01 Pol'!G172+'105.2 105.2.01 Pol'!G178+'105.2 105.2.02 Pol'!G124+'105.3 105.3.01 Pol'!G138+'105.4 105.4.01 Pol'!G107+'105.4 105.4.02 Pol'!G93+'105.4 105.4.03 Pol'!G108+'105.4 105.4.04 Pol'!G84</f>
        <v>0</v>
      </c>
      <c r="J92" s="121" t="str">
        <f>IF(I103=0,"",I92/I103*100)</f>
        <v/>
      </c>
    </row>
    <row r="93" spans="1:10" ht="25.5" customHeight="1" x14ac:dyDescent="0.2">
      <c r="A93" s="113"/>
      <c r="B93" s="118" t="s">
        <v>141</v>
      </c>
      <c r="C93" s="188" t="s">
        <v>142</v>
      </c>
      <c r="D93" s="189"/>
      <c r="E93" s="189"/>
      <c r="F93" s="123" t="s">
        <v>26</v>
      </c>
      <c r="G93" s="124"/>
      <c r="H93" s="124"/>
      <c r="I93" s="124">
        <f>'104.1 104.1.01 Pol'!G229+'104.1 104.1.04 Pol'!G119+'104.1 104.1.05 Pol'!G131+'104.2 104.2.01 Pol'!G132+'104.2 104.2.02 Pol'!G156+'104.2 104.2.07 Pol'!G181+'104.3 104.3.01 Pol'!G263+'104.3 104.3.02 Pol'!G119+'104.3 104.3.03 Pol'!G162+'104.4 104.4.01 Pol'!G125+'104.4 104.4.05 Pol'!G97+'105.2 105.2.01 Pol'!G190+'105.2 105.2.02 Pol'!G133+'105.3 105.3.01 Pol'!G148+'105.4 105.4.01 Pol'!G114</f>
        <v>0</v>
      </c>
      <c r="J93" s="121" t="str">
        <f>IF(I103=0,"",I93/I103*100)</f>
        <v/>
      </c>
    </row>
    <row r="94" spans="1:10" ht="25.5" customHeight="1" x14ac:dyDescent="0.2">
      <c r="A94" s="113"/>
      <c r="B94" s="118" t="s">
        <v>143</v>
      </c>
      <c r="C94" s="188" t="s">
        <v>144</v>
      </c>
      <c r="D94" s="189"/>
      <c r="E94" s="189"/>
      <c r="F94" s="123" t="s">
        <v>26</v>
      </c>
      <c r="G94" s="124"/>
      <c r="H94" s="124"/>
      <c r="I94" s="124">
        <f>'104.1 104.1.05 Pol'!G129+'104.1 104.1.05 Pol'!G136+'104.2 104.2.01 Pol'!G130+'104.2 104.2.01 Pol'!G137+'104.3 104.3.01 Pol'!G270+'104.3 104.3.03 Pol'!G169+'104.4 104.4.01 Pol'!G123+'104.4 104.4.01 Pol'!G132</f>
        <v>0</v>
      </c>
      <c r="J94" s="121" t="str">
        <f>IF(I103=0,"",I94/I103*100)</f>
        <v/>
      </c>
    </row>
    <row r="95" spans="1:10" ht="25.5" customHeight="1" x14ac:dyDescent="0.2">
      <c r="A95" s="113"/>
      <c r="B95" s="118" t="s">
        <v>145</v>
      </c>
      <c r="C95" s="188" t="s">
        <v>146</v>
      </c>
      <c r="D95" s="189"/>
      <c r="E95" s="189"/>
      <c r="F95" s="123" t="s">
        <v>26</v>
      </c>
      <c r="G95" s="124"/>
      <c r="H95" s="124"/>
      <c r="I95" s="124">
        <f>'104.1 104.1.01 Pol'!G240+'104.1 104.1.02 Pol'!G146+'104.1 104.1.03 Pol'!G86+'104.1 104.1.04 Pol'!G126+'104.1 104.1.05 Pol'!G138+'104.1 104.1.06 Pol'!G175+'104.2 104.2.01 Pol'!G139+'104.2 104.2.02 Pol'!G166+'104.2 104.2.03 Pol'!G128+'104.2 104.2.04 Pol'!G122+'104.2 104.2.05 Pol'!G134+'104.2 104.2.06 Pol'!G135+'104.2 104.2.07 Pol'!G191+'104.2 104.2.08 Pol'!G104+'104.3 104.3.01 Pol'!G278+'104.3 104.3.02 Pol'!G126+'104.3 104.3.03 Pol'!G178+'104.4 104.4.01 Pol'!G134+'104.4 104.4.02 Pol'!G131+'104.4 104.4.03 Pol'!G114+'104.4 104.4.04 Pol'!G113+'104.4 104.4.05 Pol'!G105+'104.5 104.5.01 Pol'!G8+'105.1 105.1.01 Pol'!G186+'105.2 105.2.01 Pol'!G200+'105.2 105.2.02 Pol'!G148+'105.3 105.3.01 Pol'!G158+'105.4 105.4.01 Pol'!G126+'105.4 105.4.02 Pol'!G99+'105.4 105.4.03 Pol'!G116+'105.4 105.4.03 Pol'!G152+'105.4 105.4.04 Pol'!G90</f>
        <v>0</v>
      </c>
      <c r="J95" s="121" t="str">
        <f>IF(I103=0,"",I95/I103*100)</f>
        <v/>
      </c>
    </row>
    <row r="96" spans="1:10" ht="25.5" customHeight="1" x14ac:dyDescent="0.2">
      <c r="A96" s="113"/>
      <c r="B96" s="118" t="s">
        <v>147</v>
      </c>
      <c r="C96" s="188" t="s">
        <v>148</v>
      </c>
      <c r="D96" s="189"/>
      <c r="E96" s="189"/>
      <c r="F96" s="123" t="s">
        <v>26</v>
      </c>
      <c r="G96" s="124"/>
      <c r="H96" s="124"/>
      <c r="I96" s="124">
        <f>'104.1 104.1.05 Pol'!G156+'104.2 104.2.07 Pol'!G294</f>
        <v>0</v>
      </c>
      <c r="J96" s="121" t="str">
        <f>IF(I103=0,"",I96/I103*100)</f>
        <v/>
      </c>
    </row>
    <row r="97" spans="1:10" ht="25.5" customHeight="1" x14ac:dyDescent="0.2">
      <c r="A97" s="113"/>
      <c r="B97" s="118" t="s">
        <v>149</v>
      </c>
      <c r="C97" s="188" t="s">
        <v>150</v>
      </c>
      <c r="D97" s="189"/>
      <c r="E97" s="189"/>
      <c r="F97" s="123" t="s">
        <v>26</v>
      </c>
      <c r="G97" s="124"/>
      <c r="H97" s="124"/>
      <c r="I97" s="124">
        <f>'104.1 104.1.01 Pol'!G363+'104.1 104.1.05 Pol'!G165+'104.2 104.2.02 Pol'!G214+'104.2 104.2.07 Pol'!G303+'104.3 104.3.03 Pol'!G241+'105.2 105.2.01 Pol'!G311+'105.2 105.2.02 Pol'!G184+'105.3 105.3.01 Pol'!G215+'105.4 105.4.01 Pol'!G221</f>
        <v>0</v>
      </c>
      <c r="J97" s="121" t="str">
        <f>IF(I103=0,"",I97/I103*100)</f>
        <v/>
      </c>
    </row>
    <row r="98" spans="1:10" ht="25.5" customHeight="1" x14ac:dyDescent="0.2">
      <c r="A98" s="113"/>
      <c r="B98" s="118" t="s">
        <v>151</v>
      </c>
      <c r="C98" s="188" t="s">
        <v>152</v>
      </c>
      <c r="D98" s="189"/>
      <c r="E98" s="189"/>
      <c r="F98" s="123" t="s">
        <v>26</v>
      </c>
      <c r="G98" s="124"/>
      <c r="H98" s="124"/>
      <c r="I98" s="124">
        <f>'104.1 104.1.01 Pol'!G365+'104.1 104.1.02 Pol'!G233+'104.1 104.1.03 Pol'!G149+'104.1 104.1.04 Pol'!G189+'104.1 104.1.05 Pol'!G173+'104.1 104.1.06 Pol'!G204+'104.2 104.2.01 Pol'!G198+'104.2 104.2.02 Pol'!G216+'104.2 104.2.03 Pol'!G141+'104.2 104.2.04 Pol'!G174+'104.2 104.2.05 Pol'!G151+'104.2 104.2.06 Pol'!G152+'104.2 104.2.07 Pol'!G305+'104.2 104.2.08 Pol'!G190+'104.3 104.3.01 Pol'!G376+'104.3 104.3.02 Pol'!G199+'104.3 104.3.03 Pol'!G249+'104.4 104.4.01 Pol'!G143+'104.4 104.4.02 Pol'!G140+'104.4 104.4.03 Pol'!G123+'104.4 104.4.04 Pol'!G122+'104.4 104.4.05 Pol'!G114+'104.5 104.5.01 Pol'!G47+'105.1 105.1.01 Pol'!G357+'105.2 105.2.02 Pol'!G195+'105.3 105.3.01 Pol'!G226+'105.4 105.4.01 Pol'!G226+'105.4 105.4.02 Pol'!G119+'105.4 105.4.03 Pol'!G150+'105.4 105.4.04 Pol'!G119</f>
        <v>0</v>
      </c>
      <c r="J98" s="121" t="str">
        <f>IF(I103=0,"",I98/I103*100)</f>
        <v/>
      </c>
    </row>
    <row r="99" spans="1:10" ht="25.5" customHeight="1" x14ac:dyDescent="0.2">
      <c r="A99" s="113"/>
      <c r="B99" s="118" t="s">
        <v>153</v>
      </c>
      <c r="C99" s="188" t="s">
        <v>154</v>
      </c>
      <c r="D99" s="189"/>
      <c r="E99" s="189"/>
      <c r="F99" s="123" t="s">
        <v>27</v>
      </c>
      <c r="G99" s="124"/>
      <c r="H99" s="124"/>
      <c r="I99" s="124">
        <f>'104.5 104.5.01 Pol'!G49</f>
        <v>0</v>
      </c>
      <c r="J99" s="121" t="str">
        <f>IF(I103=0,"",I99/I103*100)</f>
        <v/>
      </c>
    </row>
    <row r="100" spans="1:10" ht="25.5" customHeight="1" x14ac:dyDescent="0.2">
      <c r="A100" s="113"/>
      <c r="B100" s="118" t="s">
        <v>155</v>
      </c>
      <c r="C100" s="188" t="s">
        <v>156</v>
      </c>
      <c r="D100" s="189"/>
      <c r="E100" s="189"/>
      <c r="F100" s="123" t="s">
        <v>27</v>
      </c>
      <c r="G100" s="124"/>
      <c r="H100" s="124"/>
      <c r="I100" s="124">
        <f>'104.2 104.2.03 Pol'!G143</f>
        <v>0</v>
      </c>
      <c r="J100" s="121" t="str">
        <f>IF(I103=0,"",I100/I103*100)</f>
        <v/>
      </c>
    </row>
    <row r="101" spans="1:10" ht="25.5" customHeight="1" x14ac:dyDescent="0.2">
      <c r="A101" s="113"/>
      <c r="B101" s="118" t="s">
        <v>157</v>
      </c>
      <c r="C101" s="188" t="s">
        <v>158</v>
      </c>
      <c r="D101" s="189"/>
      <c r="E101" s="189"/>
      <c r="F101" s="123" t="s">
        <v>159</v>
      </c>
      <c r="G101" s="124"/>
      <c r="H101" s="124"/>
      <c r="I101" s="124">
        <f>'104.1 104.1.01 Pol'!G367+'104.1 104.1.04 Pol'!G191+'104.1 104.1.05 Pol'!G175+'104.2 104.2.01 Pol'!G200+'104.2 104.2.02 Pol'!G218+'104.2 104.2.07 Pol'!G307+'104.3 104.3.01 Pol'!G378+'104.3 104.3.02 Pol'!G201+'104.3 104.3.03 Pol'!G251+'104.4 104.4.01 Pol'!G145+'104.4 104.4.05 Pol'!G116+'104.5 104.5.01 Pol'!G57+'105.2 105.2.01 Pol'!G322+'105.2 105.2.02 Pol'!G197+'105.3 105.3.01 Pol'!G228+'105.4 105.4.01 Pol'!G228</f>
        <v>0</v>
      </c>
      <c r="J101" s="121" t="str">
        <f>IF(I103=0,"",I101/I103*100)</f>
        <v/>
      </c>
    </row>
    <row r="102" spans="1:10" ht="25.5" customHeight="1" x14ac:dyDescent="0.2">
      <c r="A102" s="113"/>
      <c r="B102" s="118" t="s">
        <v>160</v>
      </c>
      <c r="C102" s="188" t="s">
        <v>30</v>
      </c>
      <c r="D102" s="189"/>
      <c r="E102" s="189"/>
      <c r="F102" s="123" t="s">
        <v>160</v>
      </c>
      <c r="G102" s="124"/>
      <c r="H102" s="124"/>
      <c r="I102" s="124">
        <f>'00 00.1 Naklady'!G8</f>
        <v>0</v>
      </c>
      <c r="J102" s="121" t="str">
        <f>IF(I103=0,"",I102/I103*100)</f>
        <v/>
      </c>
    </row>
    <row r="103" spans="1:10" ht="25.5" customHeight="1" x14ac:dyDescent="0.2">
      <c r="A103" s="114"/>
      <c r="B103" s="119" t="s">
        <v>1</v>
      </c>
      <c r="C103" s="119"/>
      <c r="D103" s="120"/>
      <c r="E103" s="120"/>
      <c r="F103" s="125"/>
      <c r="G103" s="126"/>
      <c r="H103" s="126"/>
      <c r="I103" s="126">
        <f>SUM(I89:I102)</f>
        <v>0</v>
      </c>
      <c r="J103" s="122">
        <f>SUM(J89:J102)</f>
        <v>0</v>
      </c>
    </row>
    <row r="104" spans="1:10" x14ac:dyDescent="0.2">
      <c r="F104" s="78"/>
      <c r="G104" s="78"/>
      <c r="H104" s="78"/>
      <c r="I104" s="78"/>
      <c r="J104" s="79"/>
    </row>
    <row r="105" spans="1:10" x14ac:dyDescent="0.2">
      <c r="F105" s="78"/>
      <c r="G105" s="78"/>
      <c r="H105" s="78"/>
      <c r="I105" s="78"/>
      <c r="J105" s="79"/>
    </row>
    <row r="106" spans="1:10" x14ac:dyDescent="0.2">
      <c r="F106" s="78"/>
      <c r="G106" s="78"/>
      <c r="H106" s="78"/>
      <c r="I106" s="78"/>
      <c r="J106" s="7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6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B82:E82"/>
    <mergeCell ref="C89:E89"/>
    <mergeCell ref="C90:E90"/>
    <mergeCell ref="C91:E91"/>
    <mergeCell ref="C92:E92"/>
    <mergeCell ref="C93:E93"/>
    <mergeCell ref="C94:E94"/>
    <mergeCell ref="C100:E100"/>
    <mergeCell ref="C101:E101"/>
    <mergeCell ref="C102:E102"/>
    <mergeCell ref="C95:E95"/>
    <mergeCell ref="C96:E96"/>
    <mergeCell ref="C97:E97"/>
    <mergeCell ref="C98:E98"/>
    <mergeCell ref="C99:E9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3" t="s">
        <v>7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66" t="s">
        <v>8</v>
      </c>
      <c r="B2" s="65"/>
      <c r="C2" s="235"/>
      <c r="D2" s="235"/>
      <c r="E2" s="235"/>
      <c r="F2" s="235"/>
      <c r="G2" s="236"/>
    </row>
    <row r="3" spans="1:7" ht="24.95" customHeight="1" x14ac:dyDescent="0.2">
      <c r="A3" s="66" t="s">
        <v>9</v>
      </c>
      <c r="B3" s="65"/>
      <c r="C3" s="235"/>
      <c r="D3" s="235"/>
      <c r="E3" s="235"/>
      <c r="F3" s="235"/>
      <c r="G3" s="236"/>
    </row>
    <row r="4" spans="1:7" ht="24.95" customHeight="1" x14ac:dyDescent="0.2">
      <c r="A4" s="66" t="s">
        <v>10</v>
      </c>
      <c r="B4" s="65"/>
      <c r="C4" s="235"/>
      <c r="D4" s="235"/>
      <c r="E4" s="235"/>
      <c r="F4" s="235"/>
      <c r="G4" s="23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9BDBA-E80C-4FF8-8D82-6B49EBFCF23B}">
  <sheetPr>
    <outlinePr summaryBelow="0"/>
  </sheetPr>
  <dimension ref="A1:BH5000"/>
  <sheetViews>
    <sheetView tabSelected="1" workbookViewId="0">
      <pane ySplit="7" topLeftCell="A47" activePane="bottomLeft" state="frozen"/>
      <selection pane="bottomLeft" activeCell="AA52" sqref="AA52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46</v>
      </c>
      <c r="C3" s="250" t="s">
        <v>47</v>
      </c>
      <c r="D3" s="251"/>
      <c r="E3" s="251"/>
      <c r="F3" s="251"/>
      <c r="G3" s="252"/>
      <c r="AC3" s="77" t="s">
        <v>164</v>
      </c>
      <c r="AG3" t="s">
        <v>165</v>
      </c>
    </row>
    <row r="4" spans="1:60" ht="24.95" customHeight="1" x14ac:dyDescent="0.2">
      <c r="A4" s="129" t="s">
        <v>10</v>
      </c>
      <c r="B4" s="130" t="s">
        <v>48</v>
      </c>
      <c r="C4" s="253" t="s">
        <v>47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160</v>
      </c>
      <c r="C8" s="172" t="s">
        <v>30</v>
      </c>
      <c r="D8" s="153"/>
      <c r="E8" s="154"/>
      <c r="F8" s="155"/>
      <c r="G8" s="155">
        <f>SUMIF(AG9:AG58,"&lt;&gt;NOR",G9:G58)</f>
        <v>0</v>
      </c>
      <c r="H8" s="155"/>
      <c r="I8" s="155">
        <f>SUM(I9:I58)</f>
        <v>0</v>
      </c>
      <c r="J8" s="155"/>
      <c r="K8" s="155">
        <f>SUM(K9:K58)</f>
        <v>0</v>
      </c>
      <c r="L8" s="155"/>
      <c r="M8" s="155">
        <f>SUM(M9:M58)</f>
        <v>0</v>
      </c>
      <c r="N8" s="155"/>
      <c r="O8" s="155">
        <f>SUM(O9:O58)</f>
        <v>0</v>
      </c>
      <c r="P8" s="155"/>
      <c r="Q8" s="156">
        <f>SUM(Q9:Q58)</f>
        <v>0</v>
      </c>
      <c r="R8" s="150"/>
      <c r="S8" s="150"/>
      <c r="T8" s="150"/>
      <c r="U8" s="150"/>
      <c r="V8" s="150">
        <f>SUM(V9:V58)</f>
        <v>0</v>
      </c>
      <c r="W8" s="150"/>
      <c r="AG8" t="s">
        <v>188</v>
      </c>
    </row>
    <row r="9" spans="1:60" outlineLevel="1" x14ac:dyDescent="0.2">
      <c r="A9" s="164">
        <v>1</v>
      </c>
      <c r="B9" s="165" t="s">
        <v>189</v>
      </c>
      <c r="C9" s="173" t="s">
        <v>190</v>
      </c>
      <c r="D9" s="166" t="s">
        <v>191</v>
      </c>
      <c r="E9" s="167">
        <v>1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70">
        <f>ROUND(E9*P9,2)</f>
        <v>0</v>
      </c>
      <c r="R9" s="145"/>
      <c r="S9" s="145" t="s">
        <v>192</v>
      </c>
      <c r="T9" s="145" t="s">
        <v>193</v>
      </c>
      <c r="U9" s="145">
        <v>0</v>
      </c>
      <c r="V9" s="145">
        <f>ROUND(E9*U9,2)</f>
        <v>0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57">
        <v>2</v>
      </c>
      <c r="B10" s="158" t="s">
        <v>195</v>
      </c>
      <c r="C10" s="174" t="s">
        <v>196</v>
      </c>
      <c r="D10" s="159" t="s">
        <v>197</v>
      </c>
      <c r="E10" s="160">
        <v>1107.5</v>
      </c>
      <c r="F10" s="161"/>
      <c r="G10" s="162">
        <f>ROUND(E10*F10,2)</f>
        <v>0</v>
      </c>
      <c r="H10" s="161"/>
      <c r="I10" s="162">
        <f>ROUND(E10*H10,2)</f>
        <v>0</v>
      </c>
      <c r="J10" s="161"/>
      <c r="K10" s="162">
        <f>ROUND(E10*J10,2)</f>
        <v>0</v>
      </c>
      <c r="L10" s="162">
        <v>21</v>
      </c>
      <c r="M10" s="162">
        <f>G10*(1+L10/100)</f>
        <v>0</v>
      </c>
      <c r="N10" s="162">
        <v>0</v>
      </c>
      <c r="O10" s="162">
        <f>ROUND(E10*N10,2)</f>
        <v>0</v>
      </c>
      <c r="P10" s="162">
        <v>0</v>
      </c>
      <c r="Q10" s="163">
        <f>ROUND(E10*P10,2)</f>
        <v>0</v>
      </c>
      <c r="R10" s="145"/>
      <c r="S10" s="145" t="s">
        <v>192</v>
      </c>
      <c r="T10" s="145" t="s">
        <v>193</v>
      </c>
      <c r="U10" s="145">
        <v>0</v>
      </c>
      <c r="V10" s="145">
        <f>ROUND(E10*U10,2)</f>
        <v>0</v>
      </c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194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198</v>
      </c>
      <c r="D11" s="146"/>
      <c r="E11" s="147">
        <v>656.5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5" t="s">
        <v>200</v>
      </c>
      <c r="D12" s="146"/>
      <c r="E12" s="147">
        <v>451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6" t="s">
        <v>201</v>
      </c>
      <c r="D13" s="148"/>
      <c r="E13" s="149">
        <v>1107.5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1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57">
        <v>3</v>
      </c>
      <c r="B14" s="158" t="s">
        <v>202</v>
      </c>
      <c r="C14" s="174" t="s">
        <v>203</v>
      </c>
      <c r="D14" s="159" t="s">
        <v>191</v>
      </c>
      <c r="E14" s="160">
        <v>14</v>
      </c>
      <c r="F14" s="161"/>
      <c r="G14" s="162">
        <f>ROUND(E14*F14,2)</f>
        <v>0</v>
      </c>
      <c r="H14" s="161"/>
      <c r="I14" s="162">
        <f>ROUND(E14*H14,2)</f>
        <v>0</v>
      </c>
      <c r="J14" s="161"/>
      <c r="K14" s="162">
        <f>ROUND(E14*J14,2)</f>
        <v>0</v>
      </c>
      <c r="L14" s="162">
        <v>21</v>
      </c>
      <c r="M14" s="162">
        <f>G14*(1+L14/100)</f>
        <v>0</v>
      </c>
      <c r="N14" s="162">
        <v>0</v>
      </c>
      <c r="O14" s="162">
        <f>ROUND(E14*N14,2)</f>
        <v>0</v>
      </c>
      <c r="P14" s="162">
        <v>0</v>
      </c>
      <c r="Q14" s="163">
        <f>ROUND(E14*P14,2)</f>
        <v>0</v>
      </c>
      <c r="R14" s="145"/>
      <c r="S14" s="145" t="s">
        <v>192</v>
      </c>
      <c r="T14" s="145" t="s">
        <v>193</v>
      </c>
      <c r="U14" s="145">
        <v>0</v>
      </c>
      <c r="V14" s="145">
        <f>ROUND(E14*U14,2)</f>
        <v>0</v>
      </c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194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204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205</v>
      </c>
      <c r="D16" s="146"/>
      <c r="E16" s="147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ht="22.5" outlineLevel="1" x14ac:dyDescent="0.2">
      <c r="A17" s="143"/>
      <c r="B17" s="144"/>
      <c r="C17" s="175" t="s">
        <v>206</v>
      </c>
      <c r="D17" s="146"/>
      <c r="E17" s="147">
        <v>6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ht="22.5" outlineLevel="1" x14ac:dyDescent="0.2">
      <c r="A18" s="143"/>
      <c r="B18" s="144"/>
      <c r="C18" s="175" t="s">
        <v>207</v>
      </c>
      <c r="D18" s="146"/>
      <c r="E18" s="147">
        <v>4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ht="22.5" outlineLevel="1" x14ac:dyDescent="0.2">
      <c r="A19" s="143"/>
      <c r="B19" s="144"/>
      <c r="C19" s="175" t="s">
        <v>208</v>
      </c>
      <c r="D19" s="146"/>
      <c r="E19" s="147">
        <v>2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ht="22.5" outlineLevel="1" x14ac:dyDescent="0.2">
      <c r="A20" s="143"/>
      <c r="B20" s="144"/>
      <c r="C20" s="175" t="s">
        <v>209</v>
      </c>
      <c r="D20" s="146"/>
      <c r="E20" s="147">
        <v>1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5" t="s">
        <v>210</v>
      </c>
      <c r="D21" s="146"/>
      <c r="E21" s="147">
        <v>1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76" t="s">
        <v>201</v>
      </c>
      <c r="D22" s="148"/>
      <c r="E22" s="149">
        <v>14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1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57">
        <v>4</v>
      </c>
      <c r="B23" s="158" t="s">
        <v>211</v>
      </c>
      <c r="C23" s="174" t="s">
        <v>212</v>
      </c>
      <c r="D23" s="159" t="s">
        <v>213</v>
      </c>
      <c r="E23" s="160">
        <v>1</v>
      </c>
      <c r="F23" s="161"/>
      <c r="G23" s="162">
        <f>ROUND(E23*F23,2)</f>
        <v>0</v>
      </c>
      <c r="H23" s="161"/>
      <c r="I23" s="162">
        <f>ROUND(E23*H23,2)</f>
        <v>0</v>
      </c>
      <c r="J23" s="161"/>
      <c r="K23" s="162">
        <f>ROUND(E23*J23,2)</f>
        <v>0</v>
      </c>
      <c r="L23" s="162">
        <v>21</v>
      </c>
      <c r="M23" s="162">
        <f>G23*(1+L23/100)</f>
        <v>0</v>
      </c>
      <c r="N23" s="162">
        <v>0</v>
      </c>
      <c r="O23" s="162">
        <f>ROUND(E23*N23,2)</f>
        <v>0</v>
      </c>
      <c r="P23" s="162">
        <v>0</v>
      </c>
      <c r="Q23" s="163">
        <f>ROUND(E23*P23,2)</f>
        <v>0</v>
      </c>
      <c r="R23" s="145"/>
      <c r="S23" s="145" t="s">
        <v>192</v>
      </c>
      <c r="T23" s="145" t="s">
        <v>193</v>
      </c>
      <c r="U23" s="145">
        <v>0</v>
      </c>
      <c r="V23" s="145">
        <f>ROUND(E23*U23,2)</f>
        <v>0</v>
      </c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194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22.5" outlineLevel="1" x14ac:dyDescent="0.2">
      <c r="A24" s="143"/>
      <c r="B24" s="144"/>
      <c r="C24" s="175" t="s">
        <v>214</v>
      </c>
      <c r="D24" s="146"/>
      <c r="E24" s="147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ht="22.5" outlineLevel="1" x14ac:dyDescent="0.2">
      <c r="A25" s="143"/>
      <c r="B25" s="144"/>
      <c r="C25" s="175" t="s">
        <v>215</v>
      </c>
      <c r="D25" s="146"/>
      <c r="E25" s="147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ht="45" outlineLevel="1" x14ac:dyDescent="0.2">
      <c r="A26" s="143"/>
      <c r="B26" s="144"/>
      <c r="C26" s="175" t="s">
        <v>216</v>
      </c>
      <c r="D26" s="146"/>
      <c r="E26" s="147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ht="22.5" outlineLevel="1" x14ac:dyDescent="0.2">
      <c r="A27" s="143"/>
      <c r="B27" s="144"/>
      <c r="C27" s="175" t="s">
        <v>217</v>
      </c>
      <c r="D27" s="146"/>
      <c r="E27" s="147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75" t="s">
        <v>133</v>
      </c>
      <c r="D28" s="146"/>
      <c r="E28" s="147">
        <v>1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76" t="s">
        <v>201</v>
      </c>
      <c r="D29" s="148"/>
      <c r="E29" s="149">
        <v>1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1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64">
        <v>5</v>
      </c>
      <c r="B30" s="165" t="s">
        <v>218</v>
      </c>
      <c r="C30" s="173" t="s">
        <v>219</v>
      </c>
      <c r="D30" s="166" t="s">
        <v>213</v>
      </c>
      <c r="E30" s="167">
        <v>1</v>
      </c>
      <c r="F30" s="168"/>
      <c r="G30" s="169">
        <f>ROUND(E30*F30,2)</f>
        <v>0</v>
      </c>
      <c r="H30" s="168"/>
      <c r="I30" s="169">
        <f>ROUND(E30*H30,2)</f>
        <v>0</v>
      </c>
      <c r="J30" s="168"/>
      <c r="K30" s="169">
        <f>ROUND(E30*J30,2)</f>
        <v>0</v>
      </c>
      <c r="L30" s="169">
        <v>21</v>
      </c>
      <c r="M30" s="169">
        <f>G30*(1+L30/100)</f>
        <v>0</v>
      </c>
      <c r="N30" s="169">
        <v>0</v>
      </c>
      <c r="O30" s="169">
        <f>ROUND(E30*N30,2)</f>
        <v>0</v>
      </c>
      <c r="P30" s="169">
        <v>0</v>
      </c>
      <c r="Q30" s="170">
        <f>ROUND(E30*P30,2)</f>
        <v>0</v>
      </c>
      <c r="R30" s="145"/>
      <c r="S30" s="145" t="s">
        <v>192</v>
      </c>
      <c r="T30" s="145" t="s">
        <v>193</v>
      </c>
      <c r="U30" s="145">
        <v>0</v>
      </c>
      <c r="V30" s="145">
        <f>ROUND(E30*U30,2)</f>
        <v>0</v>
      </c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194</v>
      </c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ht="22.5" outlineLevel="1" x14ac:dyDescent="0.2">
      <c r="A31" s="164">
        <v>6</v>
      </c>
      <c r="B31" s="165" t="s">
        <v>220</v>
      </c>
      <c r="C31" s="173" t="s">
        <v>221</v>
      </c>
      <c r="D31" s="166" t="s">
        <v>213</v>
      </c>
      <c r="E31" s="167">
        <v>1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21</v>
      </c>
      <c r="M31" s="169">
        <f>G31*(1+L31/100)</f>
        <v>0</v>
      </c>
      <c r="N31" s="169">
        <v>0</v>
      </c>
      <c r="O31" s="169">
        <f>ROUND(E31*N31,2)</f>
        <v>0</v>
      </c>
      <c r="P31" s="169">
        <v>0</v>
      </c>
      <c r="Q31" s="170">
        <f>ROUND(E31*P31,2)</f>
        <v>0</v>
      </c>
      <c r="R31" s="145"/>
      <c r="S31" s="145" t="s">
        <v>192</v>
      </c>
      <c r="T31" s="145" t="s">
        <v>193</v>
      </c>
      <c r="U31" s="145">
        <v>0</v>
      </c>
      <c r="V31" s="145">
        <f>ROUND(E31*U31,2)</f>
        <v>0</v>
      </c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194</v>
      </c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57">
        <v>7</v>
      </c>
      <c r="B32" s="158" t="s">
        <v>222</v>
      </c>
      <c r="C32" s="174" t="s">
        <v>223</v>
      </c>
      <c r="D32" s="159" t="s">
        <v>224</v>
      </c>
      <c r="E32" s="160">
        <v>37</v>
      </c>
      <c r="F32" s="161"/>
      <c r="G32" s="162">
        <f>ROUND(E32*F32,2)</f>
        <v>0</v>
      </c>
      <c r="H32" s="161"/>
      <c r="I32" s="162">
        <f>ROUND(E32*H32,2)</f>
        <v>0</v>
      </c>
      <c r="J32" s="161"/>
      <c r="K32" s="162">
        <f>ROUND(E32*J32,2)</f>
        <v>0</v>
      </c>
      <c r="L32" s="162">
        <v>21</v>
      </c>
      <c r="M32" s="162">
        <f>G32*(1+L32/100)</f>
        <v>0</v>
      </c>
      <c r="N32" s="162">
        <v>0</v>
      </c>
      <c r="O32" s="162">
        <f>ROUND(E32*N32,2)</f>
        <v>0</v>
      </c>
      <c r="P32" s="162">
        <v>0</v>
      </c>
      <c r="Q32" s="163">
        <f>ROUND(E32*P32,2)</f>
        <v>0</v>
      </c>
      <c r="R32" s="145"/>
      <c r="S32" s="145" t="s">
        <v>192</v>
      </c>
      <c r="T32" s="145" t="s">
        <v>193</v>
      </c>
      <c r="U32" s="145">
        <v>0</v>
      </c>
      <c r="V32" s="145">
        <f>ROUND(E32*U32,2)</f>
        <v>0</v>
      </c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194</v>
      </c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5" t="s">
        <v>204</v>
      </c>
      <c r="D33" s="146"/>
      <c r="E33" s="147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ht="22.5" outlineLevel="1" x14ac:dyDescent="0.2">
      <c r="A34" s="143"/>
      <c r="B34" s="144"/>
      <c r="C34" s="175" t="s">
        <v>225</v>
      </c>
      <c r="D34" s="146"/>
      <c r="E34" s="147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ht="33.75" outlineLevel="1" x14ac:dyDescent="0.2">
      <c r="A35" s="143"/>
      <c r="B35" s="144"/>
      <c r="C35" s="175" t="s">
        <v>226</v>
      </c>
      <c r="D35" s="146"/>
      <c r="E35" s="147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0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ht="45" outlineLevel="1" x14ac:dyDescent="0.2">
      <c r="A36" s="143"/>
      <c r="B36" s="144"/>
      <c r="C36" s="175" t="s">
        <v>227</v>
      </c>
      <c r="D36" s="146"/>
      <c r="E36" s="147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0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5" t="s">
        <v>228</v>
      </c>
      <c r="D37" s="146"/>
      <c r="E37" s="147">
        <v>37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0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6" t="s">
        <v>201</v>
      </c>
      <c r="D38" s="148"/>
      <c r="E38" s="149">
        <v>37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1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57">
        <v>8</v>
      </c>
      <c r="B39" s="158" t="s">
        <v>229</v>
      </c>
      <c r="C39" s="174" t="s">
        <v>230</v>
      </c>
      <c r="D39" s="159" t="s">
        <v>213</v>
      </c>
      <c r="E39" s="160">
        <v>1</v>
      </c>
      <c r="F39" s="161"/>
      <c r="G39" s="162">
        <f>ROUND(E39*F39,2)</f>
        <v>0</v>
      </c>
      <c r="H39" s="161"/>
      <c r="I39" s="162">
        <f>ROUND(E39*H39,2)</f>
        <v>0</v>
      </c>
      <c r="J39" s="161"/>
      <c r="K39" s="162">
        <f>ROUND(E39*J39,2)</f>
        <v>0</v>
      </c>
      <c r="L39" s="162">
        <v>21</v>
      </c>
      <c r="M39" s="162">
        <f>G39*(1+L39/100)</f>
        <v>0</v>
      </c>
      <c r="N39" s="162">
        <v>0</v>
      </c>
      <c r="O39" s="162">
        <f>ROUND(E39*N39,2)</f>
        <v>0</v>
      </c>
      <c r="P39" s="162">
        <v>0</v>
      </c>
      <c r="Q39" s="163">
        <f>ROUND(E39*P39,2)</f>
        <v>0</v>
      </c>
      <c r="R39" s="145"/>
      <c r="S39" s="145" t="s">
        <v>192</v>
      </c>
      <c r="T39" s="145" t="s">
        <v>193</v>
      </c>
      <c r="U39" s="145">
        <v>0</v>
      </c>
      <c r="V39" s="145">
        <f>ROUND(E39*U39,2)</f>
        <v>0</v>
      </c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194</v>
      </c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5" t="s">
        <v>231</v>
      </c>
      <c r="D40" s="146"/>
      <c r="E40" s="147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5" t="s">
        <v>133</v>
      </c>
      <c r="D41" s="146"/>
      <c r="E41" s="147">
        <v>1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0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6" t="s">
        <v>201</v>
      </c>
      <c r="D42" s="148"/>
      <c r="E42" s="149">
        <v>1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1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57">
        <v>9</v>
      </c>
      <c r="B43" s="158" t="s">
        <v>232</v>
      </c>
      <c r="C43" s="174" t="s">
        <v>233</v>
      </c>
      <c r="D43" s="159" t="s">
        <v>191</v>
      </c>
      <c r="E43" s="160">
        <v>1</v>
      </c>
      <c r="F43" s="161"/>
      <c r="G43" s="162">
        <f>ROUND(E43*F43,2)</f>
        <v>0</v>
      </c>
      <c r="H43" s="161"/>
      <c r="I43" s="162">
        <f>ROUND(E43*H43,2)</f>
        <v>0</v>
      </c>
      <c r="J43" s="161"/>
      <c r="K43" s="162">
        <f>ROUND(E43*J43,2)</f>
        <v>0</v>
      </c>
      <c r="L43" s="162">
        <v>21</v>
      </c>
      <c r="M43" s="162">
        <f>G43*(1+L43/100)</f>
        <v>0</v>
      </c>
      <c r="N43" s="162">
        <v>0</v>
      </c>
      <c r="O43" s="162">
        <f>ROUND(E43*N43,2)</f>
        <v>0</v>
      </c>
      <c r="P43" s="162">
        <v>0</v>
      </c>
      <c r="Q43" s="163">
        <f>ROUND(E43*P43,2)</f>
        <v>0</v>
      </c>
      <c r="R43" s="145"/>
      <c r="S43" s="145" t="s">
        <v>192</v>
      </c>
      <c r="T43" s="145" t="s">
        <v>193</v>
      </c>
      <c r="U43" s="145">
        <v>0</v>
      </c>
      <c r="V43" s="145">
        <f>ROUND(E43*U43,2)</f>
        <v>0</v>
      </c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194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5" t="s">
        <v>204</v>
      </c>
      <c r="D44" s="146"/>
      <c r="E44" s="147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ht="45" outlineLevel="1" x14ac:dyDescent="0.2">
      <c r="A45" s="143"/>
      <c r="B45" s="144"/>
      <c r="C45" s="175" t="s">
        <v>234</v>
      </c>
      <c r="D45" s="146"/>
      <c r="E45" s="147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0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5" t="s">
        <v>235</v>
      </c>
      <c r="D46" s="146"/>
      <c r="E46" s="147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ht="33.75" outlineLevel="1" x14ac:dyDescent="0.2">
      <c r="A47" s="143"/>
      <c r="B47" s="144"/>
      <c r="C47" s="175" t="s">
        <v>236</v>
      </c>
      <c r="D47" s="146"/>
      <c r="E47" s="147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ht="45" outlineLevel="1" x14ac:dyDescent="0.2">
      <c r="A48" s="143"/>
      <c r="B48" s="144"/>
      <c r="C48" s="175" t="s">
        <v>237</v>
      </c>
      <c r="D48" s="146"/>
      <c r="E48" s="147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5" t="s">
        <v>238</v>
      </c>
      <c r="D49" s="146"/>
      <c r="E49" s="147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0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5" t="s">
        <v>239</v>
      </c>
      <c r="D50" s="146"/>
      <c r="E50" s="147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5" t="s">
        <v>133</v>
      </c>
      <c r="D51" s="146"/>
      <c r="E51" s="147">
        <v>1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0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6" t="s">
        <v>201</v>
      </c>
      <c r="D52" s="148"/>
      <c r="E52" s="149">
        <v>1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1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64">
        <v>10</v>
      </c>
      <c r="B53" s="165" t="s">
        <v>240</v>
      </c>
      <c r="C53" s="173" t="s">
        <v>241</v>
      </c>
      <c r="D53" s="166" t="s">
        <v>213</v>
      </c>
      <c r="E53" s="167">
        <v>1</v>
      </c>
      <c r="F53" s="168"/>
      <c r="G53" s="169">
        <f>ROUND(E53*F53,2)</f>
        <v>0</v>
      </c>
      <c r="H53" s="168"/>
      <c r="I53" s="169">
        <f>ROUND(E53*H53,2)</f>
        <v>0</v>
      </c>
      <c r="J53" s="168"/>
      <c r="K53" s="169">
        <f>ROUND(E53*J53,2)</f>
        <v>0</v>
      </c>
      <c r="L53" s="169">
        <v>21</v>
      </c>
      <c r="M53" s="169">
        <f>G53*(1+L53/100)</f>
        <v>0</v>
      </c>
      <c r="N53" s="169">
        <v>0</v>
      </c>
      <c r="O53" s="169">
        <f>ROUND(E53*N53,2)</f>
        <v>0</v>
      </c>
      <c r="P53" s="169">
        <v>0</v>
      </c>
      <c r="Q53" s="170">
        <f>ROUND(E53*P53,2)</f>
        <v>0</v>
      </c>
      <c r="R53" s="145"/>
      <c r="S53" s="145" t="s">
        <v>192</v>
      </c>
      <c r="T53" s="145" t="s">
        <v>193</v>
      </c>
      <c r="U53" s="145">
        <v>0</v>
      </c>
      <c r="V53" s="145">
        <f>ROUND(E53*U53,2)</f>
        <v>0</v>
      </c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194</v>
      </c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57">
        <v>11</v>
      </c>
      <c r="B54" s="158" t="s">
        <v>242</v>
      </c>
      <c r="C54" s="174" t="s">
        <v>243</v>
      </c>
      <c r="D54" s="159" t="s">
        <v>197</v>
      </c>
      <c r="E54" s="160">
        <v>109.5</v>
      </c>
      <c r="F54" s="161"/>
      <c r="G54" s="162">
        <f>ROUND(E54*F54,2)</f>
        <v>0</v>
      </c>
      <c r="H54" s="161"/>
      <c r="I54" s="162">
        <f>ROUND(E54*H54,2)</f>
        <v>0</v>
      </c>
      <c r="J54" s="161"/>
      <c r="K54" s="162">
        <f>ROUND(E54*J54,2)</f>
        <v>0</v>
      </c>
      <c r="L54" s="162">
        <v>21</v>
      </c>
      <c r="M54" s="162">
        <f>G54*(1+L54/100)</f>
        <v>0</v>
      </c>
      <c r="N54" s="162">
        <v>0</v>
      </c>
      <c r="O54" s="162">
        <f>ROUND(E54*N54,2)</f>
        <v>0</v>
      </c>
      <c r="P54" s="162">
        <v>0</v>
      </c>
      <c r="Q54" s="163">
        <f>ROUND(E54*P54,2)</f>
        <v>0</v>
      </c>
      <c r="R54" s="145"/>
      <c r="S54" s="145" t="s">
        <v>192</v>
      </c>
      <c r="T54" s="145" t="s">
        <v>193</v>
      </c>
      <c r="U54" s="145">
        <v>0</v>
      </c>
      <c r="V54" s="145">
        <f>ROUND(E54*U54,2)</f>
        <v>0</v>
      </c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194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244</v>
      </c>
      <c r="D55" s="146"/>
      <c r="E55" s="147">
        <v>109.5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6" t="s">
        <v>201</v>
      </c>
      <c r="D56" s="148"/>
      <c r="E56" s="149">
        <v>109.5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1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57">
        <v>12</v>
      </c>
      <c r="B57" s="158" t="s">
        <v>245</v>
      </c>
      <c r="C57" s="174" t="s">
        <v>246</v>
      </c>
      <c r="D57" s="159" t="s">
        <v>224</v>
      </c>
      <c r="E57" s="160">
        <v>27</v>
      </c>
      <c r="F57" s="161"/>
      <c r="G57" s="162">
        <f>ROUND(E57*F57,2)</f>
        <v>0</v>
      </c>
      <c r="H57" s="161"/>
      <c r="I57" s="162">
        <f>ROUND(E57*H57,2)</f>
        <v>0</v>
      </c>
      <c r="J57" s="161"/>
      <c r="K57" s="162">
        <f>ROUND(E57*J57,2)</f>
        <v>0</v>
      </c>
      <c r="L57" s="162">
        <v>21</v>
      </c>
      <c r="M57" s="162">
        <f>G57*(1+L57/100)</f>
        <v>0</v>
      </c>
      <c r="N57" s="162">
        <v>0</v>
      </c>
      <c r="O57" s="162">
        <f>ROUND(E57*N57,2)</f>
        <v>0</v>
      </c>
      <c r="P57" s="162">
        <v>0</v>
      </c>
      <c r="Q57" s="163">
        <f>ROUND(E57*P57,2)</f>
        <v>0</v>
      </c>
      <c r="R57" s="145"/>
      <c r="S57" s="145" t="s">
        <v>192</v>
      </c>
      <c r="T57" s="145" t="s">
        <v>193</v>
      </c>
      <c r="U57" s="145">
        <v>0</v>
      </c>
      <c r="V57" s="145">
        <f>ROUND(E57*U57,2)</f>
        <v>0</v>
      </c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194</v>
      </c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57">
        <v>13</v>
      </c>
      <c r="B58" s="158" t="s">
        <v>2663</v>
      </c>
      <c r="C58" s="174" t="s">
        <v>2662</v>
      </c>
      <c r="D58" s="159" t="s">
        <v>292</v>
      </c>
      <c r="E58" s="160">
        <v>5682.5989</v>
      </c>
      <c r="F58" s="161"/>
      <c r="G58" s="162">
        <f>ROUND(E58*F58,2)</f>
        <v>0</v>
      </c>
      <c r="H58" s="161"/>
      <c r="I58" s="162">
        <f>ROUND(E58*H58,2)</f>
        <v>0</v>
      </c>
      <c r="J58" s="161"/>
      <c r="K58" s="162">
        <f>ROUND(E58*J58,2)</f>
        <v>0</v>
      </c>
      <c r="L58" s="162">
        <v>21</v>
      </c>
      <c r="M58" s="162">
        <f>G58*(1+L58/100)</f>
        <v>0</v>
      </c>
      <c r="N58" s="162">
        <v>0</v>
      </c>
      <c r="O58" s="162">
        <f>ROUND(E58*N58,2)</f>
        <v>0</v>
      </c>
      <c r="P58" s="162">
        <v>0</v>
      </c>
      <c r="Q58" s="163">
        <f>ROUND(E58*P58,2)</f>
        <v>0</v>
      </c>
      <c r="R58" s="145"/>
      <c r="S58" s="145" t="s">
        <v>192</v>
      </c>
      <c r="T58" s="145" t="s">
        <v>193</v>
      </c>
      <c r="U58" s="145">
        <v>0</v>
      </c>
      <c r="V58" s="145">
        <f>ROUND(E58*U58,2)</f>
        <v>0</v>
      </c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194</v>
      </c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x14ac:dyDescent="0.2">
      <c r="A59" s="3"/>
      <c r="B59" s="4"/>
      <c r="C59" s="17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AE59">
        <v>15</v>
      </c>
      <c r="AF59">
        <v>21</v>
      </c>
    </row>
    <row r="60" spans="1:60" x14ac:dyDescent="0.2">
      <c r="A60" s="139"/>
      <c r="B60" s="140" t="s">
        <v>31</v>
      </c>
      <c r="C60" s="178"/>
      <c r="D60" s="141"/>
      <c r="E60" s="142"/>
      <c r="F60" s="142"/>
      <c r="G60" s="171">
        <f>G8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AE60">
        <f>SUMIF(L7:L58,AE59,G7:G58)</f>
        <v>0</v>
      </c>
      <c r="AF60">
        <f>SUMIF(L7:L58,AF59,G7:G58)</f>
        <v>0</v>
      </c>
      <c r="AG60" t="s">
        <v>247</v>
      </c>
    </row>
    <row r="61" spans="1:60" x14ac:dyDescent="0.2">
      <c r="A61" s="3"/>
      <c r="B61" s="4"/>
      <c r="C61" s="177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60" x14ac:dyDescent="0.2">
      <c r="A62" s="3"/>
      <c r="B62" s="4"/>
      <c r="C62" s="17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60" x14ac:dyDescent="0.2">
      <c r="A63" s="256" t="s">
        <v>248</v>
      </c>
      <c r="B63" s="256"/>
      <c r="C63" s="257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60" x14ac:dyDescent="0.2">
      <c r="A64" s="237"/>
      <c r="B64" s="238"/>
      <c r="C64" s="239"/>
      <c r="D64" s="238"/>
      <c r="E64" s="238"/>
      <c r="F64" s="238"/>
      <c r="G64" s="24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AG64" t="s">
        <v>249</v>
      </c>
    </row>
    <row r="65" spans="1:33" x14ac:dyDescent="0.2">
      <c r="A65" s="241"/>
      <c r="B65" s="242"/>
      <c r="C65" s="243"/>
      <c r="D65" s="242"/>
      <c r="E65" s="242"/>
      <c r="F65" s="242"/>
      <c r="G65" s="2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33" x14ac:dyDescent="0.2">
      <c r="A66" s="241"/>
      <c r="B66" s="242"/>
      <c r="C66" s="243"/>
      <c r="D66" s="242"/>
      <c r="E66" s="242"/>
      <c r="F66" s="242"/>
      <c r="G66" s="2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33" x14ac:dyDescent="0.2">
      <c r="A67" s="241"/>
      <c r="B67" s="242"/>
      <c r="C67" s="243"/>
      <c r="D67" s="242"/>
      <c r="E67" s="242"/>
      <c r="F67" s="242"/>
      <c r="G67" s="2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33" x14ac:dyDescent="0.2">
      <c r="A68" s="245"/>
      <c r="B68" s="246"/>
      <c r="C68" s="247"/>
      <c r="D68" s="246"/>
      <c r="E68" s="246"/>
      <c r="F68" s="246"/>
      <c r="G68" s="24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33" x14ac:dyDescent="0.2">
      <c r="A69" s="3"/>
      <c r="B69" s="4"/>
      <c r="C69" s="17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33" x14ac:dyDescent="0.2">
      <c r="C70" s="179"/>
      <c r="D70" s="10"/>
      <c r="AG70" t="s">
        <v>250</v>
      </c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4:G68"/>
    <mergeCell ref="A1:G1"/>
    <mergeCell ref="C2:G2"/>
    <mergeCell ref="C3:G3"/>
    <mergeCell ref="C4:G4"/>
    <mergeCell ref="A63:C6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135E-006F-4933-A316-A607B1542A1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49</v>
      </c>
      <c r="C3" s="250" t="s">
        <v>50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51</v>
      </c>
      <c r="C4" s="253" t="s">
        <v>52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SUMIF(AG9:AG188,"&lt;&gt;NOR",G9:G188)</f>
        <v>0</v>
      </c>
      <c r="H8" s="155"/>
      <c r="I8" s="155">
        <f>SUM(I9:I188)</f>
        <v>0</v>
      </c>
      <c r="J8" s="155"/>
      <c r="K8" s="155">
        <f>SUM(K9:K188)</f>
        <v>0</v>
      </c>
      <c r="L8" s="155"/>
      <c r="M8" s="155">
        <f>SUM(M9:M188)</f>
        <v>0</v>
      </c>
      <c r="N8" s="155"/>
      <c r="O8" s="155">
        <f>SUM(O9:O188)</f>
        <v>2672.6400000000003</v>
      </c>
      <c r="P8" s="155"/>
      <c r="Q8" s="156">
        <f>SUM(Q9:Q188)</f>
        <v>73.37</v>
      </c>
      <c r="R8" s="150"/>
      <c r="S8" s="150"/>
      <c r="T8" s="150"/>
      <c r="U8" s="150"/>
      <c r="V8" s="150">
        <f>SUM(V9:V188)</f>
        <v>4303.1400000000003</v>
      </c>
      <c r="W8" s="150"/>
      <c r="AG8" t="s">
        <v>188</v>
      </c>
    </row>
    <row r="9" spans="1:60" outlineLevel="1" x14ac:dyDescent="0.2">
      <c r="A9" s="157">
        <v>1</v>
      </c>
      <c r="B9" s="158" t="s">
        <v>251</v>
      </c>
      <c r="C9" s="174" t="s">
        <v>252</v>
      </c>
      <c r="D9" s="159" t="s">
        <v>253</v>
      </c>
      <c r="E9" s="160">
        <v>315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0.11</v>
      </c>
      <c r="Q9" s="163">
        <f>ROUND(E9*P9,2)</f>
        <v>34.65</v>
      </c>
      <c r="R9" s="145"/>
      <c r="S9" s="145" t="s">
        <v>254</v>
      </c>
      <c r="T9" s="145" t="s">
        <v>255</v>
      </c>
      <c r="U9" s="145">
        <v>0.08</v>
      </c>
      <c r="V9" s="145">
        <f>ROUND(E9*U9,2)</f>
        <v>25.2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ht="22.5" outlineLevel="1" x14ac:dyDescent="0.2">
      <c r="A10" s="143"/>
      <c r="B10" s="144"/>
      <c r="C10" s="175" t="s">
        <v>256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ht="33.75" outlineLevel="1" x14ac:dyDescent="0.2">
      <c r="A11" s="143"/>
      <c r="B11" s="144"/>
      <c r="C11" s="175" t="s">
        <v>257</v>
      </c>
      <c r="D11" s="146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ht="22.5" outlineLevel="1" x14ac:dyDescent="0.2">
      <c r="A12" s="143"/>
      <c r="B12" s="144"/>
      <c r="C12" s="175" t="s">
        <v>258</v>
      </c>
      <c r="D12" s="146"/>
      <c r="E12" s="147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5" t="s">
        <v>259</v>
      </c>
      <c r="D13" s="146"/>
      <c r="E13" s="147">
        <v>315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6" t="s">
        <v>201</v>
      </c>
      <c r="D14" s="148"/>
      <c r="E14" s="149">
        <v>315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1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57">
        <v>2</v>
      </c>
      <c r="B15" s="158" t="s">
        <v>260</v>
      </c>
      <c r="C15" s="174" t="s">
        <v>261</v>
      </c>
      <c r="D15" s="159" t="s">
        <v>253</v>
      </c>
      <c r="E15" s="160">
        <v>44</v>
      </c>
      <c r="F15" s="161"/>
      <c r="G15" s="162">
        <f>ROUND(E15*F15,2)</f>
        <v>0</v>
      </c>
      <c r="H15" s="161"/>
      <c r="I15" s="162">
        <f>ROUND(E15*H15,2)</f>
        <v>0</v>
      </c>
      <c r="J15" s="161"/>
      <c r="K15" s="162">
        <f>ROUND(E15*J15,2)</f>
        <v>0</v>
      </c>
      <c r="L15" s="162">
        <v>21</v>
      </c>
      <c r="M15" s="162">
        <f>G15*(1+L15/100)</f>
        <v>0</v>
      </c>
      <c r="N15" s="162">
        <v>0</v>
      </c>
      <c r="O15" s="162">
        <f>ROUND(E15*N15,2)</f>
        <v>0</v>
      </c>
      <c r="P15" s="162">
        <v>0.22</v>
      </c>
      <c r="Q15" s="163">
        <f>ROUND(E15*P15,2)</f>
        <v>9.68</v>
      </c>
      <c r="R15" s="145"/>
      <c r="S15" s="145" t="s">
        <v>254</v>
      </c>
      <c r="T15" s="145" t="s">
        <v>255</v>
      </c>
      <c r="U15" s="145">
        <v>0.12000000000000001</v>
      </c>
      <c r="V15" s="145">
        <f>ROUND(E15*U15,2)</f>
        <v>5.28</v>
      </c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194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204</v>
      </c>
      <c r="D16" s="146"/>
      <c r="E16" s="147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ht="22.5" outlineLevel="1" x14ac:dyDescent="0.2">
      <c r="A17" s="143"/>
      <c r="B17" s="144"/>
      <c r="C17" s="175" t="s">
        <v>256</v>
      </c>
      <c r="D17" s="146"/>
      <c r="E17" s="147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43"/>
      <c r="B18" s="144"/>
      <c r="C18" s="175" t="s">
        <v>262</v>
      </c>
      <c r="D18" s="146"/>
      <c r="E18" s="147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263</v>
      </c>
      <c r="D19" s="146"/>
      <c r="E19" s="147">
        <v>44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6" t="s">
        <v>201</v>
      </c>
      <c r="D20" s="148"/>
      <c r="E20" s="149">
        <v>44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1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64">
        <v>3</v>
      </c>
      <c r="B21" s="165" t="s">
        <v>264</v>
      </c>
      <c r="C21" s="173" t="s">
        <v>265</v>
      </c>
      <c r="D21" s="166" t="s">
        <v>253</v>
      </c>
      <c r="E21" s="167">
        <v>44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21</v>
      </c>
      <c r="M21" s="169">
        <f>G21*(1+L21/100)</f>
        <v>0</v>
      </c>
      <c r="N21" s="169">
        <v>0</v>
      </c>
      <c r="O21" s="169">
        <f>ROUND(E21*N21,2)</f>
        <v>0</v>
      </c>
      <c r="P21" s="169">
        <v>0.66</v>
      </c>
      <c r="Q21" s="170">
        <f>ROUND(E21*P21,2)</f>
        <v>29.04</v>
      </c>
      <c r="R21" s="145"/>
      <c r="S21" s="145" t="s">
        <v>254</v>
      </c>
      <c r="T21" s="145" t="s">
        <v>255</v>
      </c>
      <c r="U21" s="145">
        <v>1.0530000000000002</v>
      </c>
      <c r="V21" s="145">
        <f>ROUND(E21*U21,2)</f>
        <v>46.33</v>
      </c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194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57">
        <v>4</v>
      </c>
      <c r="B22" s="158" t="s">
        <v>266</v>
      </c>
      <c r="C22" s="174" t="s">
        <v>267</v>
      </c>
      <c r="D22" s="159" t="s">
        <v>197</v>
      </c>
      <c r="E22" s="160">
        <v>9</v>
      </c>
      <c r="F22" s="161"/>
      <c r="G22" s="162">
        <f>ROUND(E22*F22,2)</f>
        <v>0</v>
      </c>
      <c r="H22" s="161"/>
      <c r="I22" s="162">
        <f>ROUND(E22*H22,2)</f>
        <v>0</v>
      </c>
      <c r="J22" s="161"/>
      <c r="K22" s="162">
        <f>ROUND(E22*J22,2)</f>
        <v>0</v>
      </c>
      <c r="L22" s="162">
        <v>21</v>
      </c>
      <c r="M22" s="162">
        <f>G22*(1+L22/100)</f>
        <v>0</v>
      </c>
      <c r="N22" s="162">
        <v>8.6900000000000015E-3</v>
      </c>
      <c r="O22" s="162">
        <f>ROUND(E22*N22,2)</f>
        <v>0.08</v>
      </c>
      <c r="P22" s="162">
        <v>0</v>
      </c>
      <c r="Q22" s="163">
        <f>ROUND(E22*P22,2)</f>
        <v>0</v>
      </c>
      <c r="R22" s="145"/>
      <c r="S22" s="145" t="s">
        <v>254</v>
      </c>
      <c r="T22" s="145" t="s">
        <v>255</v>
      </c>
      <c r="U22" s="145">
        <v>0.70300000000000007</v>
      </c>
      <c r="V22" s="145">
        <f>ROUND(E22*U22,2)</f>
        <v>6.33</v>
      </c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194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204</v>
      </c>
      <c r="D23" s="146"/>
      <c r="E23" s="147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75" t="s">
        <v>268</v>
      </c>
      <c r="D24" s="146"/>
      <c r="E24" s="147">
        <v>3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75" t="s">
        <v>269</v>
      </c>
      <c r="D25" s="146"/>
      <c r="E25" s="147">
        <v>3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270</v>
      </c>
      <c r="D26" s="146"/>
      <c r="E26" s="147">
        <v>1.5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75" t="s">
        <v>271</v>
      </c>
      <c r="D27" s="146"/>
      <c r="E27" s="147">
        <v>1.5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76" t="s">
        <v>201</v>
      </c>
      <c r="D28" s="148"/>
      <c r="E28" s="149">
        <v>9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1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57">
        <v>5</v>
      </c>
      <c r="B29" s="158" t="s">
        <v>272</v>
      </c>
      <c r="C29" s="174" t="s">
        <v>273</v>
      </c>
      <c r="D29" s="159" t="s">
        <v>197</v>
      </c>
      <c r="E29" s="160">
        <v>21</v>
      </c>
      <c r="F29" s="161"/>
      <c r="G29" s="162">
        <f>ROUND(E29*F29,2)</f>
        <v>0</v>
      </c>
      <c r="H29" s="161"/>
      <c r="I29" s="162">
        <f>ROUND(E29*H29,2)</f>
        <v>0</v>
      </c>
      <c r="J29" s="161"/>
      <c r="K29" s="162">
        <f>ROUND(E29*J29,2)</f>
        <v>0</v>
      </c>
      <c r="L29" s="162">
        <v>21</v>
      </c>
      <c r="M29" s="162">
        <f>G29*(1+L29/100)</f>
        <v>0</v>
      </c>
      <c r="N29" s="162">
        <v>1.0700000000000001E-2</v>
      </c>
      <c r="O29" s="162">
        <f>ROUND(E29*N29,2)</f>
        <v>0.22</v>
      </c>
      <c r="P29" s="162">
        <v>0</v>
      </c>
      <c r="Q29" s="163">
        <f>ROUND(E29*P29,2)</f>
        <v>0</v>
      </c>
      <c r="R29" s="145"/>
      <c r="S29" s="145" t="s">
        <v>254</v>
      </c>
      <c r="T29" s="145" t="s">
        <v>255</v>
      </c>
      <c r="U29" s="145">
        <v>0.90800000000000003</v>
      </c>
      <c r="V29" s="145">
        <f>ROUND(E29*U29,2)</f>
        <v>19.07</v>
      </c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194</v>
      </c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5" t="s">
        <v>204</v>
      </c>
      <c r="D30" s="146"/>
      <c r="E30" s="147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0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ht="33.75" outlineLevel="1" x14ac:dyDescent="0.2">
      <c r="A31" s="143"/>
      <c r="B31" s="144"/>
      <c r="C31" s="175" t="s">
        <v>274</v>
      </c>
      <c r="D31" s="146"/>
      <c r="E31" s="147">
        <v>16.5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0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75" t="s">
        <v>275</v>
      </c>
      <c r="D32" s="146"/>
      <c r="E32" s="147">
        <v>1.5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0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5" t="s">
        <v>276</v>
      </c>
      <c r="D33" s="146"/>
      <c r="E33" s="147">
        <v>1.5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5" t="s">
        <v>277</v>
      </c>
      <c r="D34" s="146"/>
      <c r="E34" s="147">
        <v>1.5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6" t="s">
        <v>201</v>
      </c>
      <c r="D35" s="148"/>
      <c r="E35" s="149">
        <v>21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1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57">
        <v>6</v>
      </c>
      <c r="B36" s="158" t="s">
        <v>278</v>
      </c>
      <c r="C36" s="174" t="s">
        <v>279</v>
      </c>
      <c r="D36" s="159" t="s">
        <v>197</v>
      </c>
      <c r="E36" s="160">
        <v>7.5</v>
      </c>
      <c r="F36" s="161"/>
      <c r="G36" s="162">
        <f>ROUND(E36*F36,2)</f>
        <v>0</v>
      </c>
      <c r="H36" s="161"/>
      <c r="I36" s="162">
        <f>ROUND(E36*H36,2)</f>
        <v>0</v>
      </c>
      <c r="J36" s="161"/>
      <c r="K36" s="162">
        <f>ROUND(E36*J36,2)</f>
        <v>0</v>
      </c>
      <c r="L36" s="162">
        <v>21</v>
      </c>
      <c r="M36" s="162">
        <f>G36*(1+L36/100)</f>
        <v>0</v>
      </c>
      <c r="N36" s="162">
        <v>1.2710000000000001E-2</v>
      </c>
      <c r="O36" s="162">
        <f>ROUND(E36*N36,2)</f>
        <v>0.1</v>
      </c>
      <c r="P36" s="162">
        <v>0</v>
      </c>
      <c r="Q36" s="163">
        <f>ROUND(E36*P36,2)</f>
        <v>0</v>
      </c>
      <c r="R36" s="145"/>
      <c r="S36" s="145" t="s">
        <v>254</v>
      </c>
      <c r="T36" s="145" t="s">
        <v>255</v>
      </c>
      <c r="U36" s="145">
        <v>1.153</v>
      </c>
      <c r="V36" s="145">
        <f>ROUND(E36*U36,2)</f>
        <v>8.65</v>
      </c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194</v>
      </c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5" t="s">
        <v>204</v>
      </c>
      <c r="D37" s="146"/>
      <c r="E37" s="147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0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5" t="s">
        <v>280</v>
      </c>
      <c r="D38" s="146"/>
      <c r="E38" s="147">
        <v>1.5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0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5" t="s">
        <v>281</v>
      </c>
      <c r="D39" s="146"/>
      <c r="E39" s="147">
        <v>1.5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5" t="s">
        <v>282</v>
      </c>
      <c r="D40" s="146"/>
      <c r="E40" s="147">
        <v>1.5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5" t="s">
        <v>283</v>
      </c>
      <c r="D41" s="146"/>
      <c r="E41" s="147">
        <v>1.5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0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5" t="s">
        <v>284</v>
      </c>
      <c r="D42" s="146"/>
      <c r="E42" s="147">
        <v>1.5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6" t="s">
        <v>201</v>
      </c>
      <c r="D43" s="148"/>
      <c r="E43" s="149">
        <v>7.5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1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57">
        <v>7</v>
      </c>
      <c r="B44" s="158" t="s">
        <v>285</v>
      </c>
      <c r="C44" s="174" t="s">
        <v>286</v>
      </c>
      <c r="D44" s="159" t="s">
        <v>197</v>
      </c>
      <c r="E44" s="160">
        <v>13.5</v>
      </c>
      <c r="F44" s="161"/>
      <c r="G44" s="162">
        <f>ROUND(E44*F44,2)</f>
        <v>0</v>
      </c>
      <c r="H44" s="161"/>
      <c r="I44" s="162">
        <f>ROUND(E44*H44,2)</f>
        <v>0</v>
      </c>
      <c r="J44" s="161"/>
      <c r="K44" s="162">
        <f>ROUND(E44*J44,2)</f>
        <v>0</v>
      </c>
      <c r="L44" s="162">
        <v>21</v>
      </c>
      <c r="M44" s="162">
        <f>G44*(1+L44/100)</f>
        <v>0</v>
      </c>
      <c r="N44" s="162">
        <v>6.9630000000000011E-2</v>
      </c>
      <c r="O44" s="162">
        <f>ROUND(E44*N44,2)</f>
        <v>0.94</v>
      </c>
      <c r="P44" s="162">
        <v>0</v>
      </c>
      <c r="Q44" s="163">
        <f>ROUND(E44*P44,2)</f>
        <v>0</v>
      </c>
      <c r="R44" s="145"/>
      <c r="S44" s="145" t="s">
        <v>254</v>
      </c>
      <c r="T44" s="145" t="s">
        <v>255</v>
      </c>
      <c r="U44" s="145">
        <v>1.2460000000000002</v>
      </c>
      <c r="V44" s="145">
        <f>ROUND(E44*U44,2)</f>
        <v>16.82</v>
      </c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194</v>
      </c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5" t="s">
        <v>204</v>
      </c>
      <c r="D45" s="146"/>
      <c r="E45" s="147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0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ht="22.5" outlineLevel="1" x14ac:dyDescent="0.2">
      <c r="A46" s="143"/>
      <c r="B46" s="144"/>
      <c r="C46" s="175" t="s">
        <v>287</v>
      </c>
      <c r="D46" s="146"/>
      <c r="E46" s="147">
        <v>6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ht="22.5" outlineLevel="1" x14ac:dyDescent="0.2">
      <c r="A47" s="143"/>
      <c r="B47" s="144"/>
      <c r="C47" s="175" t="s">
        <v>288</v>
      </c>
      <c r="D47" s="146"/>
      <c r="E47" s="147">
        <v>6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5" t="s">
        <v>289</v>
      </c>
      <c r="D48" s="146"/>
      <c r="E48" s="147">
        <v>1.5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6" t="s">
        <v>201</v>
      </c>
      <c r="D49" s="148"/>
      <c r="E49" s="149">
        <v>13.5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1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ht="22.5" outlineLevel="1" x14ac:dyDescent="0.2">
      <c r="A50" s="157">
        <v>8</v>
      </c>
      <c r="B50" s="158" t="s">
        <v>290</v>
      </c>
      <c r="C50" s="174" t="s">
        <v>291</v>
      </c>
      <c r="D50" s="159" t="s">
        <v>292</v>
      </c>
      <c r="E50" s="160">
        <v>816.84725000000003</v>
      </c>
      <c r="F50" s="161"/>
      <c r="G50" s="162">
        <f>ROUND(E50*F50,2)</f>
        <v>0</v>
      </c>
      <c r="H50" s="161"/>
      <c r="I50" s="162">
        <f>ROUND(E50*H50,2)</f>
        <v>0</v>
      </c>
      <c r="J50" s="161"/>
      <c r="K50" s="162">
        <f>ROUND(E50*J50,2)</f>
        <v>0</v>
      </c>
      <c r="L50" s="162">
        <v>21</v>
      </c>
      <c r="M50" s="162">
        <f>G50*(1+L50/100)</f>
        <v>0</v>
      </c>
      <c r="N50" s="162">
        <v>0</v>
      </c>
      <c r="O50" s="162">
        <f>ROUND(E50*N50,2)</f>
        <v>0</v>
      </c>
      <c r="P50" s="162">
        <v>0</v>
      </c>
      <c r="Q50" s="163">
        <f>ROUND(E50*P50,2)</f>
        <v>0</v>
      </c>
      <c r="R50" s="145"/>
      <c r="S50" s="145" t="s">
        <v>254</v>
      </c>
      <c r="T50" s="145" t="s">
        <v>255</v>
      </c>
      <c r="U50" s="145">
        <v>0.12000000000000001</v>
      </c>
      <c r="V50" s="145">
        <f>ROUND(E50*U50,2)</f>
        <v>98.02</v>
      </c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194</v>
      </c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5" t="s">
        <v>204</v>
      </c>
      <c r="D51" s="146"/>
      <c r="E51" s="147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0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ht="22.5" outlineLevel="1" x14ac:dyDescent="0.2">
      <c r="A52" s="143"/>
      <c r="B52" s="144"/>
      <c r="C52" s="175" t="s">
        <v>293</v>
      </c>
      <c r="D52" s="146"/>
      <c r="E52" s="147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ht="22.5" outlineLevel="1" x14ac:dyDescent="0.2">
      <c r="A53" s="143"/>
      <c r="B53" s="144"/>
      <c r="C53" s="175" t="s">
        <v>294</v>
      </c>
      <c r="D53" s="146"/>
      <c r="E53" s="147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ht="22.5" outlineLevel="1" x14ac:dyDescent="0.2">
      <c r="A54" s="143"/>
      <c r="B54" s="144"/>
      <c r="C54" s="175" t="s">
        <v>295</v>
      </c>
      <c r="D54" s="146"/>
      <c r="E54" s="147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0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84" t="s">
        <v>296</v>
      </c>
      <c r="D55" s="180"/>
      <c r="E55" s="181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85" t="s">
        <v>297</v>
      </c>
      <c r="D56" s="180"/>
      <c r="E56" s="181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2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ht="33.75" outlineLevel="1" x14ac:dyDescent="0.2">
      <c r="A57" s="143"/>
      <c r="B57" s="144"/>
      <c r="C57" s="185" t="s">
        <v>298</v>
      </c>
      <c r="D57" s="180"/>
      <c r="E57" s="181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2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85" t="s">
        <v>299</v>
      </c>
      <c r="D58" s="180"/>
      <c r="E58" s="181">
        <v>34.32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2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85" t="s">
        <v>300</v>
      </c>
      <c r="D59" s="180"/>
      <c r="E59" s="181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2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ht="33.75" outlineLevel="1" x14ac:dyDescent="0.2">
      <c r="A60" s="143"/>
      <c r="B60" s="144"/>
      <c r="C60" s="185" t="s">
        <v>301</v>
      </c>
      <c r="D60" s="180"/>
      <c r="E60" s="181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2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85" t="s">
        <v>302</v>
      </c>
      <c r="D61" s="180"/>
      <c r="E61" s="181">
        <v>1689.21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2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85" t="s">
        <v>303</v>
      </c>
      <c r="D62" s="180"/>
      <c r="E62" s="181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2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ht="33.75" outlineLevel="1" x14ac:dyDescent="0.2">
      <c r="A63" s="143"/>
      <c r="B63" s="144"/>
      <c r="C63" s="185" t="s">
        <v>304</v>
      </c>
      <c r="D63" s="180"/>
      <c r="E63" s="181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2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85" t="s">
        <v>305</v>
      </c>
      <c r="D64" s="180"/>
      <c r="E64" s="181">
        <v>84.075000000000003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2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86" t="s">
        <v>306</v>
      </c>
      <c r="D65" s="182"/>
      <c r="E65" s="183">
        <v>1807.605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3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84" t="s">
        <v>307</v>
      </c>
      <c r="D66" s="180"/>
      <c r="E66" s="181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308</v>
      </c>
      <c r="D67" s="146"/>
      <c r="E67" s="147">
        <v>813.42225000000008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6" t="s">
        <v>201</v>
      </c>
      <c r="D68" s="148"/>
      <c r="E68" s="149">
        <v>813.42225000000008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1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ht="22.5" outlineLevel="1" x14ac:dyDescent="0.2">
      <c r="A69" s="143"/>
      <c r="B69" s="144"/>
      <c r="C69" s="175" t="s">
        <v>309</v>
      </c>
      <c r="D69" s="146"/>
      <c r="E69" s="147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ht="33.75" outlineLevel="1" x14ac:dyDescent="0.2">
      <c r="A70" s="143"/>
      <c r="B70" s="144"/>
      <c r="C70" s="175" t="s">
        <v>310</v>
      </c>
      <c r="D70" s="146"/>
      <c r="E70" s="147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84" t="s">
        <v>296</v>
      </c>
      <c r="D71" s="180"/>
      <c r="E71" s="181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85" t="s">
        <v>311</v>
      </c>
      <c r="D72" s="180"/>
      <c r="E72" s="181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2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85" t="s">
        <v>312</v>
      </c>
      <c r="D73" s="180"/>
      <c r="E73" s="181">
        <v>6.8500000000000005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2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86" t="s">
        <v>306</v>
      </c>
      <c r="D74" s="182"/>
      <c r="E74" s="183">
        <v>6.8500000000000005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3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84" t="s">
        <v>307</v>
      </c>
      <c r="D75" s="180"/>
      <c r="E75" s="181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5" t="s">
        <v>313</v>
      </c>
      <c r="D76" s="146"/>
      <c r="E76" s="147">
        <v>3.4250000000000003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6" t="s">
        <v>201</v>
      </c>
      <c r="D77" s="148"/>
      <c r="E77" s="149">
        <v>3.4250000000000003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1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57">
        <v>9</v>
      </c>
      <c r="B78" s="158" t="s">
        <v>314</v>
      </c>
      <c r="C78" s="174" t="s">
        <v>315</v>
      </c>
      <c r="D78" s="159" t="s">
        <v>292</v>
      </c>
      <c r="E78" s="160">
        <v>232.74664000000001</v>
      </c>
      <c r="F78" s="161"/>
      <c r="G78" s="162">
        <f>ROUND(E78*F78,2)</f>
        <v>0</v>
      </c>
      <c r="H78" s="161"/>
      <c r="I78" s="162">
        <f>ROUND(E78*H78,2)</f>
        <v>0</v>
      </c>
      <c r="J78" s="161"/>
      <c r="K78" s="162">
        <f>ROUND(E78*J78,2)</f>
        <v>0</v>
      </c>
      <c r="L78" s="162">
        <v>21</v>
      </c>
      <c r="M78" s="162">
        <f>G78*(1+L78/100)</f>
        <v>0</v>
      </c>
      <c r="N78" s="162">
        <v>0</v>
      </c>
      <c r="O78" s="162">
        <f>ROUND(E78*N78,2)</f>
        <v>0</v>
      </c>
      <c r="P78" s="162">
        <v>0</v>
      </c>
      <c r="Q78" s="163">
        <f>ROUND(E78*P78,2)</f>
        <v>0</v>
      </c>
      <c r="R78" s="145"/>
      <c r="S78" s="145" t="s">
        <v>254</v>
      </c>
      <c r="T78" s="145" t="s">
        <v>255</v>
      </c>
      <c r="U78" s="145">
        <v>8.4000000000000005E-2</v>
      </c>
      <c r="V78" s="145">
        <f>ROUND(E78*U78,2)</f>
        <v>19.55</v>
      </c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194</v>
      </c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316</v>
      </c>
      <c r="D79" s="146"/>
      <c r="E79" s="147">
        <v>232.74664000000001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6" t="s">
        <v>201</v>
      </c>
      <c r="D80" s="148"/>
      <c r="E80" s="149">
        <v>232.74664000000001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1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ht="22.5" outlineLevel="1" x14ac:dyDescent="0.2">
      <c r="A81" s="157">
        <v>10</v>
      </c>
      <c r="B81" s="158" t="s">
        <v>317</v>
      </c>
      <c r="C81" s="174" t="s">
        <v>318</v>
      </c>
      <c r="D81" s="159" t="s">
        <v>292</v>
      </c>
      <c r="E81" s="160">
        <v>726.4670000000001</v>
      </c>
      <c r="F81" s="161"/>
      <c r="G81" s="162">
        <f>ROUND(E81*F81,2)</f>
        <v>0</v>
      </c>
      <c r="H81" s="161"/>
      <c r="I81" s="162">
        <f>ROUND(E81*H81,2)</f>
        <v>0</v>
      </c>
      <c r="J81" s="161"/>
      <c r="K81" s="162">
        <f>ROUND(E81*J81,2)</f>
        <v>0</v>
      </c>
      <c r="L81" s="162">
        <v>21</v>
      </c>
      <c r="M81" s="162">
        <f>G81*(1+L81/100)</f>
        <v>0</v>
      </c>
      <c r="N81" s="162">
        <v>0</v>
      </c>
      <c r="O81" s="162">
        <f>ROUND(E81*N81,2)</f>
        <v>0</v>
      </c>
      <c r="P81" s="162">
        <v>0</v>
      </c>
      <c r="Q81" s="163">
        <f>ROUND(E81*P81,2)</f>
        <v>0</v>
      </c>
      <c r="R81" s="145"/>
      <c r="S81" s="145" t="s">
        <v>254</v>
      </c>
      <c r="T81" s="145" t="s">
        <v>255</v>
      </c>
      <c r="U81" s="145">
        <v>0.25</v>
      </c>
      <c r="V81" s="145">
        <f>ROUND(E81*U81,2)</f>
        <v>181.62</v>
      </c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194</v>
      </c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319</v>
      </c>
      <c r="D82" s="146"/>
      <c r="E82" s="147">
        <v>723.04200000000003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320</v>
      </c>
      <c r="D83" s="146"/>
      <c r="E83" s="147">
        <v>3.4250000000000003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6" t="s">
        <v>201</v>
      </c>
      <c r="D84" s="148"/>
      <c r="E84" s="149">
        <v>726.4670000000001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1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57">
        <v>11</v>
      </c>
      <c r="B85" s="158" t="s">
        <v>321</v>
      </c>
      <c r="C85" s="174" t="s">
        <v>322</v>
      </c>
      <c r="D85" s="159" t="s">
        <v>292</v>
      </c>
      <c r="E85" s="160">
        <v>208.57868000000002</v>
      </c>
      <c r="F85" s="161"/>
      <c r="G85" s="162">
        <f>ROUND(E85*F85,2)</f>
        <v>0</v>
      </c>
      <c r="H85" s="161"/>
      <c r="I85" s="162">
        <f>ROUND(E85*H85,2)</f>
        <v>0</v>
      </c>
      <c r="J85" s="161"/>
      <c r="K85" s="162">
        <f>ROUND(E85*J85,2)</f>
        <v>0</v>
      </c>
      <c r="L85" s="162">
        <v>21</v>
      </c>
      <c r="M85" s="162">
        <f>G85*(1+L85/100)</f>
        <v>0</v>
      </c>
      <c r="N85" s="162">
        <v>0</v>
      </c>
      <c r="O85" s="162">
        <f>ROUND(E85*N85,2)</f>
        <v>0</v>
      </c>
      <c r="P85" s="162">
        <v>0</v>
      </c>
      <c r="Q85" s="163">
        <f>ROUND(E85*P85,2)</f>
        <v>0</v>
      </c>
      <c r="R85" s="145"/>
      <c r="S85" s="145" t="s">
        <v>254</v>
      </c>
      <c r="T85" s="145" t="s">
        <v>255</v>
      </c>
      <c r="U85" s="145">
        <v>0.14830000000000002</v>
      </c>
      <c r="V85" s="145">
        <f>ROUND(E85*U85,2)</f>
        <v>30.93</v>
      </c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194</v>
      </c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323</v>
      </c>
      <c r="D86" s="146"/>
      <c r="E86" s="147">
        <v>208.57868000000002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6" t="s">
        <v>201</v>
      </c>
      <c r="D87" s="148"/>
      <c r="E87" s="149">
        <v>208.57868000000002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1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57">
        <v>12</v>
      </c>
      <c r="B88" s="158" t="s">
        <v>324</v>
      </c>
      <c r="C88" s="174" t="s">
        <v>325</v>
      </c>
      <c r="D88" s="159" t="s">
        <v>292</v>
      </c>
      <c r="E88" s="160">
        <v>180.76050000000001</v>
      </c>
      <c r="F88" s="161"/>
      <c r="G88" s="162">
        <f>ROUND(E88*F88,2)</f>
        <v>0</v>
      </c>
      <c r="H88" s="161"/>
      <c r="I88" s="162">
        <f>ROUND(E88*H88,2)</f>
        <v>0</v>
      </c>
      <c r="J88" s="161"/>
      <c r="K88" s="162">
        <f>ROUND(E88*J88,2)</f>
        <v>0</v>
      </c>
      <c r="L88" s="162">
        <v>21</v>
      </c>
      <c r="M88" s="162">
        <f>G88*(1+L88/100)</f>
        <v>0</v>
      </c>
      <c r="N88" s="162">
        <v>0</v>
      </c>
      <c r="O88" s="162">
        <f>ROUND(E88*N88,2)</f>
        <v>0</v>
      </c>
      <c r="P88" s="162">
        <v>0</v>
      </c>
      <c r="Q88" s="163">
        <f>ROUND(E88*P88,2)</f>
        <v>0</v>
      </c>
      <c r="R88" s="145"/>
      <c r="S88" s="145" t="s">
        <v>254</v>
      </c>
      <c r="T88" s="145" t="s">
        <v>255</v>
      </c>
      <c r="U88" s="145">
        <v>0.53</v>
      </c>
      <c r="V88" s="145">
        <f>ROUND(E88*U88,2)</f>
        <v>95.8</v>
      </c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194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326</v>
      </c>
      <c r="D89" s="146"/>
      <c r="E89" s="147">
        <v>180.76050000000001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6" t="s">
        <v>201</v>
      </c>
      <c r="D90" s="148"/>
      <c r="E90" s="149">
        <v>180.76050000000001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1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57">
        <v>13</v>
      </c>
      <c r="B91" s="158" t="s">
        <v>327</v>
      </c>
      <c r="C91" s="174" t="s">
        <v>328</v>
      </c>
      <c r="D91" s="159" t="s">
        <v>292</v>
      </c>
      <c r="E91" s="160">
        <v>90.380250000000004</v>
      </c>
      <c r="F91" s="161"/>
      <c r="G91" s="162">
        <f>ROUND(E91*F91,2)</f>
        <v>0</v>
      </c>
      <c r="H91" s="161"/>
      <c r="I91" s="162">
        <f>ROUND(E91*H91,2)</f>
        <v>0</v>
      </c>
      <c r="J91" s="161"/>
      <c r="K91" s="162">
        <f>ROUND(E91*J91,2)</f>
        <v>0</v>
      </c>
      <c r="L91" s="162">
        <v>21</v>
      </c>
      <c r="M91" s="162">
        <f>G91*(1+L91/100)</f>
        <v>0</v>
      </c>
      <c r="N91" s="162">
        <v>0</v>
      </c>
      <c r="O91" s="162">
        <f>ROUND(E91*N91,2)</f>
        <v>0</v>
      </c>
      <c r="P91" s="162">
        <v>0</v>
      </c>
      <c r="Q91" s="163">
        <f>ROUND(E91*P91,2)</f>
        <v>0</v>
      </c>
      <c r="R91" s="145"/>
      <c r="S91" s="145" t="s">
        <v>254</v>
      </c>
      <c r="T91" s="145" t="s">
        <v>255</v>
      </c>
      <c r="U91" s="145">
        <v>0.25</v>
      </c>
      <c r="V91" s="145">
        <f>ROUND(E91*U91,2)</f>
        <v>22.6</v>
      </c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194</v>
      </c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329</v>
      </c>
      <c r="D92" s="146"/>
      <c r="E92" s="147">
        <v>90.380250000000004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6" t="s">
        <v>201</v>
      </c>
      <c r="D93" s="148"/>
      <c r="E93" s="149">
        <v>90.380250000000004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1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57">
        <v>14</v>
      </c>
      <c r="B94" s="158" t="s">
        <v>330</v>
      </c>
      <c r="C94" s="174" t="s">
        <v>331</v>
      </c>
      <c r="D94" s="159" t="s">
        <v>292</v>
      </c>
      <c r="E94" s="160">
        <v>35.010000000000005</v>
      </c>
      <c r="F94" s="161"/>
      <c r="G94" s="162">
        <f>ROUND(E94*F94,2)</f>
        <v>0</v>
      </c>
      <c r="H94" s="161"/>
      <c r="I94" s="162">
        <f>ROUND(E94*H94,2)</f>
        <v>0</v>
      </c>
      <c r="J94" s="161"/>
      <c r="K94" s="162">
        <f>ROUND(E94*J94,2)</f>
        <v>0</v>
      </c>
      <c r="L94" s="162">
        <v>21</v>
      </c>
      <c r="M94" s="162">
        <f>G94*(1+L94/100)</f>
        <v>0</v>
      </c>
      <c r="N94" s="162">
        <v>0</v>
      </c>
      <c r="O94" s="162">
        <f>ROUND(E94*N94,2)</f>
        <v>0</v>
      </c>
      <c r="P94" s="162">
        <v>0</v>
      </c>
      <c r="Q94" s="163">
        <f>ROUND(E94*P94,2)</f>
        <v>0</v>
      </c>
      <c r="R94" s="145"/>
      <c r="S94" s="145" t="s">
        <v>254</v>
      </c>
      <c r="T94" s="145" t="s">
        <v>255</v>
      </c>
      <c r="U94" s="145">
        <v>4.6550000000000002</v>
      </c>
      <c r="V94" s="145">
        <f>ROUND(E94*U94,2)</f>
        <v>162.97</v>
      </c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194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204</v>
      </c>
      <c r="D95" s="146"/>
      <c r="E95" s="147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ht="22.5" outlineLevel="1" x14ac:dyDescent="0.2">
      <c r="A96" s="143"/>
      <c r="B96" s="144"/>
      <c r="C96" s="175" t="s">
        <v>332</v>
      </c>
      <c r="D96" s="146"/>
      <c r="E96" s="147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333</v>
      </c>
      <c r="D97" s="146"/>
      <c r="E97" s="147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334</v>
      </c>
      <c r="D98" s="146"/>
      <c r="E98" s="147">
        <v>35.010000000000005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6" t="s">
        <v>201</v>
      </c>
      <c r="D99" s="148"/>
      <c r="E99" s="149">
        <v>35.010000000000005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1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57">
        <v>15</v>
      </c>
      <c r="B100" s="158" t="s">
        <v>335</v>
      </c>
      <c r="C100" s="174" t="s">
        <v>336</v>
      </c>
      <c r="D100" s="159" t="s">
        <v>253</v>
      </c>
      <c r="E100" s="160">
        <v>2825.26</v>
      </c>
      <c r="F100" s="161"/>
      <c r="G100" s="162">
        <f>ROUND(E100*F100,2)</f>
        <v>0</v>
      </c>
      <c r="H100" s="161"/>
      <c r="I100" s="162">
        <f>ROUND(E100*H100,2)</f>
        <v>0</v>
      </c>
      <c r="J100" s="161"/>
      <c r="K100" s="162">
        <f>ROUND(E100*J100,2)</f>
        <v>0</v>
      </c>
      <c r="L100" s="162">
        <v>21</v>
      </c>
      <c r="M100" s="162">
        <f>G100*(1+L100/100)</f>
        <v>0</v>
      </c>
      <c r="N100" s="162">
        <v>8.6000000000000009E-4</v>
      </c>
      <c r="O100" s="162">
        <f>ROUND(E100*N100,2)</f>
        <v>2.4300000000000002</v>
      </c>
      <c r="P100" s="162">
        <v>0</v>
      </c>
      <c r="Q100" s="163">
        <f>ROUND(E100*P100,2)</f>
        <v>0</v>
      </c>
      <c r="R100" s="145"/>
      <c r="S100" s="145" t="s">
        <v>254</v>
      </c>
      <c r="T100" s="145" t="s">
        <v>193</v>
      </c>
      <c r="U100" s="145">
        <v>0.47900000000000004</v>
      </c>
      <c r="V100" s="145">
        <f>ROUND(E100*U100,2)</f>
        <v>1353.3</v>
      </c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194</v>
      </c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337</v>
      </c>
      <c r="D101" s="146"/>
      <c r="E101" s="147">
        <v>49.660000000000004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338</v>
      </c>
      <c r="D102" s="146"/>
      <c r="E102" s="147">
        <v>2630.4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339</v>
      </c>
      <c r="D103" s="146"/>
      <c r="E103" s="147">
        <v>129.20000000000002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340</v>
      </c>
      <c r="D104" s="146"/>
      <c r="E104" s="147">
        <v>16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6" t="s">
        <v>201</v>
      </c>
      <c r="D105" s="148"/>
      <c r="E105" s="149">
        <v>2825.26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1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64">
        <v>16</v>
      </c>
      <c r="B106" s="165" t="s">
        <v>341</v>
      </c>
      <c r="C106" s="173" t="s">
        <v>342</v>
      </c>
      <c r="D106" s="166" t="s">
        <v>253</v>
      </c>
      <c r="E106" s="167">
        <v>2825.26</v>
      </c>
      <c r="F106" s="168"/>
      <c r="G106" s="169">
        <f>ROUND(E106*F106,2)</f>
        <v>0</v>
      </c>
      <c r="H106" s="168"/>
      <c r="I106" s="169">
        <f>ROUND(E106*H106,2)</f>
        <v>0</v>
      </c>
      <c r="J106" s="168"/>
      <c r="K106" s="169">
        <f>ROUND(E106*J106,2)</f>
        <v>0</v>
      </c>
      <c r="L106" s="169">
        <v>21</v>
      </c>
      <c r="M106" s="169">
        <f>G106*(1+L106/100)</f>
        <v>0</v>
      </c>
      <c r="N106" s="169">
        <v>0</v>
      </c>
      <c r="O106" s="169">
        <f>ROUND(E106*N106,2)</f>
        <v>0</v>
      </c>
      <c r="P106" s="169">
        <v>0</v>
      </c>
      <c r="Q106" s="170">
        <f>ROUND(E106*P106,2)</f>
        <v>0</v>
      </c>
      <c r="R106" s="145"/>
      <c r="S106" s="145" t="s">
        <v>254</v>
      </c>
      <c r="T106" s="145" t="s">
        <v>193</v>
      </c>
      <c r="U106" s="145">
        <v>0.32700000000000001</v>
      </c>
      <c r="V106" s="145">
        <f>ROUND(E106*U106,2)</f>
        <v>923.86</v>
      </c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194</v>
      </c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57">
        <v>17</v>
      </c>
      <c r="B107" s="158" t="s">
        <v>343</v>
      </c>
      <c r="C107" s="174" t="s">
        <v>344</v>
      </c>
      <c r="D107" s="159" t="s">
        <v>292</v>
      </c>
      <c r="E107" s="160">
        <v>35.010000000000005</v>
      </c>
      <c r="F107" s="161"/>
      <c r="G107" s="162">
        <f>ROUND(E107*F107,2)</f>
        <v>0</v>
      </c>
      <c r="H107" s="161"/>
      <c r="I107" s="162">
        <f>ROUND(E107*H107,2)</f>
        <v>0</v>
      </c>
      <c r="J107" s="161"/>
      <c r="K107" s="162">
        <f>ROUND(E107*J107,2)</f>
        <v>0</v>
      </c>
      <c r="L107" s="162">
        <v>21</v>
      </c>
      <c r="M107" s="162">
        <f>G107*(1+L107/100)</f>
        <v>0</v>
      </c>
      <c r="N107" s="162">
        <v>0</v>
      </c>
      <c r="O107" s="162">
        <f>ROUND(E107*N107,2)</f>
        <v>0</v>
      </c>
      <c r="P107" s="162">
        <v>0</v>
      </c>
      <c r="Q107" s="163">
        <f>ROUND(E107*P107,2)</f>
        <v>0</v>
      </c>
      <c r="R107" s="145"/>
      <c r="S107" s="145" t="s">
        <v>254</v>
      </c>
      <c r="T107" s="145" t="s">
        <v>255</v>
      </c>
      <c r="U107" s="145">
        <v>0.34500000000000003</v>
      </c>
      <c r="V107" s="145">
        <f>ROUND(E107*U107,2)</f>
        <v>12.08</v>
      </c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194</v>
      </c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333</v>
      </c>
      <c r="D108" s="146"/>
      <c r="E108" s="147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345</v>
      </c>
      <c r="D109" s="146"/>
      <c r="E109" s="147">
        <v>35.010000000000005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6" t="s">
        <v>201</v>
      </c>
      <c r="D110" s="148"/>
      <c r="E110" s="149">
        <v>35.010000000000005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1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57">
        <v>18</v>
      </c>
      <c r="B111" s="158" t="s">
        <v>346</v>
      </c>
      <c r="C111" s="174" t="s">
        <v>347</v>
      </c>
      <c r="D111" s="159" t="s">
        <v>292</v>
      </c>
      <c r="E111" s="160">
        <v>848.82284000000004</v>
      </c>
      <c r="F111" s="161"/>
      <c r="G111" s="162">
        <f>ROUND(E111*F111,2)</f>
        <v>0</v>
      </c>
      <c r="H111" s="161"/>
      <c r="I111" s="162">
        <f>ROUND(E111*H111,2)</f>
        <v>0</v>
      </c>
      <c r="J111" s="161"/>
      <c r="K111" s="162">
        <f>ROUND(E111*J111,2)</f>
        <v>0</v>
      </c>
      <c r="L111" s="162">
        <v>21</v>
      </c>
      <c r="M111" s="162">
        <f>G111*(1+L111/100)</f>
        <v>0</v>
      </c>
      <c r="N111" s="162">
        <v>0</v>
      </c>
      <c r="O111" s="162">
        <f>ROUND(E111*N111,2)</f>
        <v>0</v>
      </c>
      <c r="P111" s="162">
        <v>0</v>
      </c>
      <c r="Q111" s="163">
        <f>ROUND(E111*P111,2)</f>
        <v>0</v>
      </c>
      <c r="R111" s="145"/>
      <c r="S111" s="145" t="s">
        <v>254</v>
      </c>
      <c r="T111" s="145" t="s">
        <v>255</v>
      </c>
      <c r="U111" s="145">
        <v>0.51900000000000002</v>
      </c>
      <c r="V111" s="145">
        <f>ROUND(E111*U111,2)</f>
        <v>440.54</v>
      </c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194</v>
      </c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348</v>
      </c>
      <c r="D112" s="146"/>
      <c r="E112" s="147">
        <v>845.05534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5" t="s">
        <v>349</v>
      </c>
      <c r="D113" s="146"/>
      <c r="E113" s="147">
        <v>3.7675000000000001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0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6" t="s">
        <v>201</v>
      </c>
      <c r="D114" s="148"/>
      <c r="E114" s="149">
        <v>848.82284000000004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1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57">
        <v>19</v>
      </c>
      <c r="B115" s="158" t="s">
        <v>350</v>
      </c>
      <c r="C115" s="174" t="s">
        <v>351</v>
      </c>
      <c r="D115" s="159" t="s">
        <v>292</v>
      </c>
      <c r="E115" s="160">
        <v>149.12741000000003</v>
      </c>
      <c r="F115" s="161"/>
      <c r="G115" s="162">
        <f>ROUND(E115*F115,2)</f>
        <v>0</v>
      </c>
      <c r="H115" s="161"/>
      <c r="I115" s="162">
        <f>ROUND(E115*H115,2)</f>
        <v>0</v>
      </c>
      <c r="J115" s="161"/>
      <c r="K115" s="162">
        <f>ROUND(E115*J115,2)</f>
        <v>0</v>
      </c>
      <c r="L115" s="162">
        <v>21</v>
      </c>
      <c r="M115" s="162">
        <f>G115*(1+L115/100)</f>
        <v>0</v>
      </c>
      <c r="N115" s="162">
        <v>0</v>
      </c>
      <c r="O115" s="162">
        <f>ROUND(E115*N115,2)</f>
        <v>0</v>
      </c>
      <c r="P115" s="162">
        <v>0</v>
      </c>
      <c r="Q115" s="163">
        <f>ROUND(E115*P115,2)</f>
        <v>0</v>
      </c>
      <c r="R115" s="145"/>
      <c r="S115" s="145" t="s">
        <v>254</v>
      </c>
      <c r="T115" s="145" t="s">
        <v>255</v>
      </c>
      <c r="U115" s="145">
        <v>0.72900000000000009</v>
      </c>
      <c r="V115" s="145">
        <f>ROUND(E115*U115,2)</f>
        <v>108.71</v>
      </c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194</v>
      </c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352</v>
      </c>
      <c r="D116" s="146"/>
      <c r="E116" s="147">
        <v>149.12741000000003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6" t="s">
        <v>201</v>
      </c>
      <c r="D117" s="148"/>
      <c r="E117" s="149">
        <v>149.12741000000003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1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ht="22.5" outlineLevel="1" x14ac:dyDescent="0.2">
      <c r="A118" s="157">
        <v>20</v>
      </c>
      <c r="B118" s="158" t="s">
        <v>353</v>
      </c>
      <c r="C118" s="174" t="s">
        <v>354</v>
      </c>
      <c r="D118" s="159" t="s">
        <v>292</v>
      </c>
      <c r="E118" s="160">
        <v>1543.3142500000001</v>
      </c>
      <c r="F118" s="161"/>
      <c r="G118" s="162">
        <f>ROUND(E118*F118,2)</f>
        <v>0</v>
      </c>
      <c r="H118" s="161"/>
      <c r="I118" s="162">
        <f>ROUND(E118*H118,2)</f>
        <v>0</v>
      </c>
      <c r="J118" s="161"/>
      <c r="K118" s="162">
        <f>ROUND(E118*J118,2)</f>
        <v>0</v>
      </c>
      <c r="L118" s="162">
        <v>21</v>
      </c>
      <c r="M118" s="162">
        <f>G118*(1+L118/100)</f>
        <v>0</v>
      </c>
      <c r="N118" s="162">
        <v>0</v>
      </c>
      <c r="O118" s="162">
        <f>ROUND(E118*N118,2)</f>
        <v>0</v>
      </c>
      <c r="P118" s="162">
        <v>0</v>
      </c>
      <c r="Q118" s="163">
        <f>ROUND(E118*P118,2)</f>
        <v>0</v>
      </c>
      <c r="R118" s="145"/>
      <c r="S118" s="145" t="s">
        <v>254</v>
      </c>
      <c r="T118" s="145" t="s">
        <v>255</v>
      </c>
      <c r="U118" s="145">
        <v>1.1000000000000001E-2</v>
      </c>
      <c r="V118" s="145">
        <f>ROUND(E118*U118,2)</f>
        <v>16.98</v>
      </c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194</v>
      </c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5" t="s">
        <v>355</v>
      </c>
      <c r="D119" s="146"/>
      <c r="E119" s="147">
        <v>1814.4550000000002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356</v>
      </c>
      <c r="D120" s="146"/>
      <c r="E120" s="147">
        <v>-271.14074999999997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6" t="s">
        <v>201</v>
      </c>
      <c r="D121" s="148"/>
      <c r="E121" s="149">
        <v>1543.3142500000001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1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57">
        <v>21</v>
      </c>
      <c r="B122" s="158" t="s">
        <v>357</v>
      </c>
      <c r="C122" s="174" t="s">
        <v>358</v>
      </c>
      <c r="D122" s="159" t="s">
        <v>292</v>
      </c>
      <c r="E122" s="160">
        <v>7716.5712500000009</v>
      </c>
      <c r="F122" s="161"/>
      <c r="G122" s="162">
        <f>ROUND(E122*F122,2)</f>
        <v>0</v>
      </c>
      <c r="H122" s="161"/>
      <c r="I122" s="162">
        <f>ROUND(E122*H122,2)</f>
        <v>0</v>
      </c>
      <c r="J122" s="161"/>
      <c r="K122" s="162">
        <f>ROUND(E122*J122,2)</f>
        <v>0</v>
      </c>
      <c r="L122" s="162">
        <v>21</v>
      </c>
      <c r="M122" s="162">
        <f>G122*(1+L122/100)</f>
        <v>0</v>
      </c>
      <c r="N122" s="162">
        <v>0</v>
      </c>
      <c r="O122" s="162">
        <f>ROUND(E122*N122,2)</f>
        <v>0</v>
      </c>
      <c r="P122" s="162">
        <v>0</v>
      </c>
      <c r="Q122" s="163">
        <f>ROUND(E122*P122,2)</f>
        <v>0</v>
      </c>
      <c r="R122" s="145"/>
      <c r="S122" s="145" t="s">
        <v>254</v>
      </c>
      <c r="T122" s="145" t="s">
        <v>255</v>
      </c>
      <c r="U122" s="145">
        <v>0</v>
      </c>
      <c r="V122" s="145">
        <f>ROUND(E122*U122,2)</f>
        <v>0</v>
      </c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194</v>
      </c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5" t="s">
        <v>204</v>
      </c>
      <c r="D123" s="146"/>
      <c r="E123" s="147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359</v>
      </c>
      <c r="D124" s="146"/>
      <c r="E124" s="147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ht="22.5" outlineLevel="1" x14ac:dyDescent="0.2">
      <c r="A125" s="143"/>
      <c r="B125" s="144"/>
      <c r="C125" s="175" t="s">
        <v>360</v>
      </c>
      <c r="D125" s="146"/>
      <c r="E125" s="147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43"/>
      <c r="B126" s="144"/>
      <c r="C126" s="175" t="s">
        <v>361</v>
      </c>
      <c r="D126" s="146"/>
      <c r="E126" s="147">
        <v>7716.5712500000009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0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6" t="s">
        <v>201</v>
      </c>
      <c r="D127" s="148"/>
      <c r="E127" s="149">
        <v>7716.5712500000009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1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ht="22.5" outlineLevel="1" x14ac:dyDescent="0.2">
      <c r="A128" s="157">
        <v>22</v>
      </c>
      <c r="B128" s="158" t="s">
        <v>362</v>
      </c>
      <c r="C128" s="174" t="s">
        <v>363</v>
      </c>
      <c r="D128" s="159" t="s">
        <v>292</v>
      </c>
      <c r="E128" s="160">
        <v>271.14075000000003</v>
      </c>
      <c r="F128" s="161"/>
      <c r="G128" s="162">
        <f>ROUND(E128*F128,2)</f>
        <v>0</v>
      </c>
      <c r="H128" s="161"/>
      <c r="I128" s="162">
        <f>ROUND(E128*H128,2)</f>
        <v>0</v>
      </c>
      <c r="J128" s="161"/>
      <c r="K128" s="162">
        <f>ROUND(E128*J128,2)</f>
        <v>0</v>
      </c>
      <c r="L128" s="162">
        <v>21</v>
      </c>
      <c r="M128" s="162">
        <f>G128*(1+L128/100)</f>
        <v>0</v>
      </c>
      <c r="N128" s="162">
        <v>0</v>
      </c>
      <c r="O128" s="162">
        <f>ROUND(E128*N128,2)</f>
        <v>0</v>
      </c>
      <c r="P128" s="162">
        <v>0</v>
      </c>
      <c r="Q128" s="163">
        <f>ROUND(E128*P128,2)</f>
        <v>0</v>
      </c>
      <c r="R128" s="145"/>
      <c r="S128" s="145" t="s">
        <v>254</v>
      </c>
      <c r="T128" s="145" t="s">
        <v>255</v>
      </c>
      <c r="U128" s="145">
        <v>1.2E-2</v>
      </c>
      <c r="V128" s="145">
        <f>ROUND(E128*U128,2)</f>
        <v>3.25</v>
      </c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194</v>
      </c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364</v>
      </c>
      <c r="D129" s="146"/>
      <c r="E129" s="147">
        <v>271.14075000000003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6" t="s">
        <v>201</v>
      </c>
      <c r="D130" s="148"/>
      <c r="E130" s="149">
        <v>271.14075000000003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1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57">
        <v>23</v>
      </c>
      <c r="B131" s="158" t="s">
        <v>365</v>
      </c>
      <c r="C131" s="174" t="s">
        <v>366</v>
      </c>
      <c r="D131" s="159" t="s">
        <v>292</v>
      </c>
      <c r="E131" s="160">
        <v>1355.7037500000001</v>
      </c>
      <c r="F131" s="161"/>
      <c r="G131" s="162">
        <f>ROUND(E131*F131,2)</f>
        <v>0</v>
      </c>
      <c r="H131" s="161"/>
      <c r="I131" s="162">
        <f>ROUND(E131*H131,2)</f>
        <v>0</v>
      </c>
      <c r="J131" s="161"/>
      <c r="K131" s="162">
        <f>ROUND(E131*J131,2)</f>
        <v>0</v>
      </c>
      <c r="L131" s="162">
        <v>21</v>
      </c>
      <c r="M131" s="162">
        <f>G131*(1+L131/100)</f>
        <v>0</v>
      </c>
      <c r="N131" s="162">
        <v>0</v>
      </c>
      <c r="O131" s="162">
        <f>ROUND(E131*N131,2)</f>
        <v>0</v>
      </c>
      <c r="P131" s="162">
        <v>0</v>
      </c>
      <c r="Q131" s="163">
        <f>ROUND(E131*P131,2)</f>
        <v>0</v>
      </c>
      <c r="R131" s="145"/>
      <c r="S131" s="145" t="s">
        <v>254</v>
      </c>
      <c r="T131" s="145" t="s">
        <v>255</v>
      </c>
      <c r="U131" s="145">
        <v>0</v>
      </c>
      <c r="V131" s="145">
        <f>ROUND(E131*U131,2)</f>
        <v>0</v>
      </c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194</v>
      </c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5" t="s">
        <v>204</v>
      </c>
      <c r="D132" s="146"/>
      <c r="E132" s="147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359</v>
      </c>
      <c r="D133" s="146"/>
      <c r="E133" s="147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ht="22.5" outlineLevel="1" x14ac:dyDescent="0.2">
      <c r="A134" s="143"/>
      <c r="B134" s="144"/>
      <c r="C134" s="175" t="s">
        <v>360</v>
      </c>
      <c r="D134" s="146"/>
      <c r="E134" s="147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5" t="s">
        <v>367</v>
      </c>
      <c r="D135" s="146"/>
      <c r="E135" s="147">
        <v>1355.7037500000001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6" t="s">
        <v>201</v>
      </c>
      <c r="D136" s="148"/>
      <c r="E136" s="149">
        <v>1355.7037500000001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1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57">
        <v>24</v>
      </c>
      <c r="B137" s="158" t="s">
        <v>368</v>
      </c>
      <c r="C137" s="174" t="s">
        <v>369</v>
      </c>
      <c r="D137" s="159" t="s">
        <v>292</v>
      </c>
      <c r="E137" s="160">
        <v>1814.4550000000002</v>
      </c>
      <c r="F137" s="161"/>
      <c r="G137" s="162">
        <f>ROUND(E137*F137,2)</f>
        <v>0</v>
      </c>
      <c r="H137" s="161"/>
      <c r="I137" s="162">
        <f>ROUND(E137*H137,2)</f>
        <v>0</v>
      </c>
      <c r="J137" s="161"/>
      <c r="K137" s="162">
        <f>ROUND(E137*J137,2)</f>
        <v>0</v>
      </c>
      <c r="L137" s="162">
        <v>21</v>
      </c>
      <c r="M137" s="162">
        <f>G137*(1+L137/100)</f>
        <v>0</v>
      </c>
      <c r="N137" s="162">
        <v>0</v>
      </c>
      <c r="O137" s="162">
        <f>ROUND(E137*N137,2)</f>
        <v>0</v>
      </c>
      <c r="P137" s="162">
        <v>0</v>
      </c>
      <c r="Q137" s="163">
        <f>ROUND(E137*P137,2)</f>
        <v>0</v>
      </c>
      <c r="R137" s="145"/>
      <c r="S137" s="145" t="s">
        <v>254</v>
      </c>
      <c r="T137" s="145" t="s">
        <v>255</v>
      </c>
      <c r="U137" s="145">
        <v>9.0000000000000011E-3</v>
      </c>
      <c r="V137" s="145">
        <f>ROUND(E137*U137,2)</f>
        <v>16.329999999999998</v>
      </c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194</v>
      </c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5" t="s">
        <v>370</v>
      </c>
      <c r="D138" s="146"/>
      <c r="E138" s="147">
        <v>135.45500000000001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5" t="s">
        <v>371</v>
      </c>
      <c r="D139" s="146"/>
      <c r="E139" s="147">
        <v>298.43548000000004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0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372</v>
      </c>
      <c r="D140" s="146"/>
      <c r="E140" s="147">
        <v>191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373</v>
      </c>
      <c r="D141" s="146"/>
      <c r="E141" s="147">
        <v>142.68721000000002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374</v>
      </c>
      <c r="D142" s="146"/>
      <c r="E142" s="147">
        <v>1.6009600000000002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5" t="s">
        <v>375</v>
      </c>
      <c r="D143" s="146"/>
      <c r="E143" s="147">
        <v>2.3760000000000003E-2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0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6" t="s">
        <v>201</v>
      </c>
      <c r="D144" s="148"/>
      <c r="E144" s="149">
        <v>769.20240000000001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1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5" t="s">
        <v>376</v>
      </c>
      <c r="D145" s="146"/>
      <c r="E145" s="147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377</v>
      </c>
      <c r="D146" s="146"/>
      <c r="E146" s="147">
        <v>1045.2526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6" t="s">
        <v>201</v>
      </c>
      <c r="D147" s="148"/>
      <c r="E147" s="149">
        <v>1045.2526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1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57">
        <v>25</v>
      </c>
      <c r="B148" s="158" t="s">
        <v>378</v>
      </c>
      <c r="C148" s="174" t="s">
        <v>379</v>
      </c>
      <c r="D148" s="159" t="s">
        <v>292</v>
      </c>
      <c r="E148" s="160">
        <v>1045.2526</v>
      </c>
      <c r="F148" s="161"/>
      <c r="G148" s="162">
        <f>ROUND(E148*F148,2)</f>
        <v>0</v>
      </c>
      <c r="H148" s="161"/>
      <c r="I148" s="162">
        <f>ROUND(E148*H148,2)</f>
        <v>0</v>
      </c>
      <c r="J148" s="161"/>
      <c r="K148" s="162">
        <f>ROUND(E148*J148,2)</f>
        <v>0</v>
      </c>
      <c r="L148" s="162">
        <v>21</v>
      </c>
      <c r="M148" s="162">
        <f>G148*(1+L148/100)</f>
        <v>0</v>
      </c>
      <c r="N148" s="162">
        <v>0</v>
      </c>
      <c r="O148" s="162">
        <f>ROUND(E148*N148,2)</f>
        <v>0</v>
      </c>
      <c r="P148" s="162">
        <v>0</v>
      </c>
      <c r="Q148" s="163">
        <f>ROUND(E148*P148,2)</f>
        <v>0</v>
      </c>
      <c r="R148" s="145"/>
      <c r="S148" s="145" t="s">
        <v>254</v>
      </c>
      <c r="T148" s="145" t="s">
        <v>255</v>
      </c>
      <c r="U148" s="145">
        <v>0.20200000000000001</v>
      </c>
      <c r="V148" s="145">
        <f>ROUND(E148*U148,2)</f>
        <v>211.14</v>
      </c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194</v>
      </c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204</v>
      </c>
      <c r="D149" s="146"/>
      <c r="E149" s="147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380</v>
      </c>
      <c r="D150" s="146"/>
      <c r="E150" s="147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5" t="s">
        <v>381</v>
      </c>
      <c r="D151" s="146"/>
      <c r="E151" s="147">
        <v>1814.4550000000002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0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43"/>
      <c r="B152" s="144"/>
      <c r="C152" s="175" t="s">
        <v>382</v>
      </c>
      <c r="D152" s="146"/>
      <c r="E152" s="147">
        <v>-769.2023999999999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0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76" t="s">
        <v>201</v>
      </c>
      <c r="D153" s="148"/>
      <c r="E153" s="149">
        <v>1045.2526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1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outlineLevel="1" x14ac:dyDescent="0.2">
      <c r="A154" s="157">
        <v>26</v>
      </c>
      <c r="B154" s="158" t="s">
        <v>383</v>
      </c>
      <c r="C154" s="174" t="s">
        <v>384</v>
      </c>
      <c r="D154" s="159" t="s">
        <v>292</v>
      </c>
      <c r="E154" s="160">
        <v>298.43548000000004</v>
      </c>
      <c r="F154" s="161"/>
      <c r="G154" s="162">
        <f>ROUND(E154*F154,2)</f>
        <v>0</v>
      </c>
      <c r="H154" s="161"/>
      <c r="I154" s="162">
        <f>ROUND(E154*H154,2)</f>
        <v>0</v>
      </c>
      <c r="J154" s="161"/>
      <c r="K154" s="162">
        <f>ROUND(E154*J154,2)</f>
        <v>0</v>
      </c>
      <c r="L154" s="162">
        <v>21</v>
      </c>
      <c r="M154" s="162">
        <f>G154*(1+L154/100)</f>
        <v>0</v>
      </c>
      <c r="N154" s="162">
        <v>0</v>
      </c>
      <c r="O154" s="162">
        <f>ROUND(E154*N154,2)</f>
        <v>0</v>
      </c>
      <c r="P154" s="162">
        <v>0</v>
      </c>
      <c r="Q154" s="163">
        <f>ROUND(E154*P154,2)</f>
        <v>0</v>
      </c>
      <c r="R154" s="145"/>
      <c r="S154" s="145" t="s">
        <v>254</v>
      </c>
      <c r="T154" s="145" t="s">
        <v>255</v>
      </c>
      <c r="U154" s="145">
        <v>1.5870000000000002</v>
      </c>
      <c r="V154" s="145">
        <f>ROUND(E154*U154,2)</f>
        <v>473.62</v>
      </c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194</v>
      </c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5" t="s">
        <v>204</v>
      </c>
      <c r="D155" s="146"/>
      <c r="E155" s="147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ht="33.75" outlineLevel="1" x14ac:dyDescent="0.2">
      <c r="A156" s="143"/>
      <c r="B156" s="144"/>
      <c r="C156" s="175" t="s">
        <v>385</v>
      </c>
      <c r="D156" s="146"/>
      <c r="E156" s="147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0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43"/>
      <c r="B157" s="144"/>
      <c r="C157" s="175" t="s">
        <v>386</v>
      </c>
      <c r="D157" s="146"/>
      <c r="E157" s="147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199</v>
      </c>
      <c r="AH157" s="136">
        <v>0</v>
      </c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5" t="s">
        <v>387</v>
      </c>
      <c r="D158" s="146"/>
      <c r="E158" s="147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0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43"/>
      <c r="B159" s="144"/>
      <c r="C159" s="175" t="s">
        <v>388</v>
      </c>
      <c r="D159" s="146"/>
      <c r="E159" s="147">
        <v>387</v>
      </c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199</v>
      </c>
      <c r="AH159" s="136">
        <v>0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389</v>
      </c>
      <c r="D160" s="146"/>
      <c r="E160" s="147">
        <v>-95.124809999999997</v>
      </c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6" t="s">
        <v>201</v>
      </c>
      <c r="D161" s="148"/>
      <c r="E161" s="149">
        <v>291.87519000000003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1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ht="45" outlineLevel="1" x14ac:dyDescent="0.2">
      <c r="A162" s="143"/>
      <c r="B162" s="144"/>
      <c r="C162" s="175" t="s">
        <v>390</v>
      </c>
      <c r="D162" s="146"/>
      <c r="E162" s="147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0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43"/>
      <c r="B163" s="144"/>
      <c r="C163" s="175" t="s">
        <v>391</v>
      </c>
      <c r="D163" s="146"/>
      <c r="E163" s="147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199</v>
      </c>
      <c r="AH163" s="136">
        <v>0</v>
      </c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75" t="s">
        <v>392</v>
      </c>
      <c r="D164" s="146"/>
      <c r="E164" s="147">
        <v>7.41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0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43"/>
      <c r="B165" s="144"/>
      <c r="C165" s="175" t="s">
        <v>393</v>
      </c>
      <c r="D165" s="146"/>
      <c r="E165" s="147">
        <v>-1.6009599999999999</v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199</v>
      </c>
      <c r="AH165" s="136">
        <v>0</v>
      </c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ht="22.5" outlineLevel="1" x14ac:dyDescent="0.2">
      <c r="A166" s="143"/>
      <c r="B166" s="144"/>
      <c r="C166" s="175" t="s">
        <v>309</v>
      </c>
      <c r="D166" s="146"/>
      <c r="E166" s="147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0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43"/>
      <c r="B167" s="144"/>
      <c r="C167" s="175" t="s">
        <v>394</v>
      </c>
      <c r="D167" s="146"/>
      <c r="E167" s="147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0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5" t="s">
        <v>395</v>
      </c>
      <c r="D168" s="146"/>
      <c r="E168" s="147">
        <v>0.77500000000000002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0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5" t="s">
        <v>396</v>
      </c>
      <c r="D169" s="146"/>
      <c r="E169" s="147">
        <v>-2.376E-2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0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76" t="s">
        <v>201</v>
      </c>
      <c r="D170" s="148"/>
      <c r="E170" s="149">
        <v>6.5602900000000002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199</v>
      </c>
      <c r="AH170" s="136">
        <v>1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57">
        <v>27</v>
      </c>
      <c r="B171" s="158" t="s">
        <v>397</v>
      </c>
      <c r="C171" s="174" t="s">
        <v>398</v>
      </c>
      <c r="D171" s="159" t="s">
        <v>253</v>
      </c>
      <c r="E171" s="160">
        <v>32</v>
      </c>
      <c r="F171" s="161"/>
      <c r="G171" s="162">
        <f>ROUND(E171*F171,2)</f>
        <v>0</v>
      </c>
      <c r="H171" s="161"/>
      <c r="I171" s="162">
        <f>ROUND(E171*H171,2)</f>
        <v>0</v>
      </c>
      <c r="J171" s="161"/>
      <c r="K171" s="162">
        <f>ROUND(E171*J171,2)</f>
        <v>0</v>
      </c>
      <c r="L171" s="162">
        <v>21</v>
      </c>
      <c r="M171" s="162">
        <f>G171*(1+L171/100)</f>
        <v>0</v>
      </c>
      <c r="N171" s="162">
        <v>0</v>
      </c>
      <c r="O171" s="162">
        <f>ROUND(E171*N171,2)</f>
        <v>0</v>
      </c>
      <c r="P171" s="162">
        <v>0</v>
      </c>
      <c r="Q171" s="163">
        <f>ROUND(E171*P171,2)</f>
        <v>0</v>
      </c>
      <c r="R171" s="145"/>
      <c r="S171" s="145" t="s">
        <v>254</v>
      </c>
      <c r="T171" s="145" t="s">
        <v>255</v>
      </c>
      <c r="U171" s="145">
        <v>0.13</v>
      </c>
      <c r="V171" s="145">
        <f>ROUND(E171*U171,2)</f>
        <v>4.16</v>
      </c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194</v>
      </c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5" t="s">
        <v>399</v>
      </c>
      <c r="D172" s="146"/>
      <c r="E172" s="147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0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43"/>
      <c r="B173" s="144"/>
      <c r="C173" s="175" t="s">
        <v>400</v>
      </c>
      <c r="D173" s="146"/>
      <c r="E173" s="147">
        <v>32</v>
      </c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199</v>
      </c>
      <c r="AH173" s="136">
        <v>0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6" t="s">
        <v>201</v>
      </c>
      <c r="D174" s="148"/>
      <c r="E174" s="149">
        <v>32</v>
      </c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1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57">
        <v>28</v>
      </c>
      <c r="B175" s="158" t="s">
        <v>401</v>
      </c>
      <c r="C175" s="174" t="s">
        <v>402</v>
      </c>
      <c r="D175" s="159" t="s">
        <v>403</v>
      </c>
      <c r="E175" s="160">
        <v>565.65412000000003</v>
      </c>
      <c r="F175" s="161"/>
      <c r="G175" s="162">
        <f>ROUND(E175*F175,2)</f>
        <v>0</v>
      </c>
      <c r="H175" s="161"/>
      <c r="I175" s="162">
        <f>ROUND(E175*H175,2)</f>
        <v>0</v>
      </c>
      <c r="J175" s="161"/>
      <c r="K175" s="162">
        <f>ROUND(E175*J175,2)</f>
        <v>0</v>
      </c>
      <c r="L175" s="162">
        <v>21</v>
      </c>
      <c r="M175" s="162">
        <f>G175*(1+L175/100)</f>
        <v>0</v>
      </c>
      <c r="N175" s="162">
        <v>1</v>
      </c>
      <c r="O175" s="162">
        <f>ROUND(E175*N175,2)</f>
        <v>565.65</v>
      </c>
      <c r="P175" s="162">
        <v>0</v>
      </c>
      <c r="Q175" s="163">
        <f>ROUND(E175*P175,2)</f>
        <v>0</v>
      </c>
      <c r="R175" s="145"/>
      <c r="S175" s="145" t="s">
        <v>192</v>
      </c>
      <c r="T175" s="145" t="s">
        <v>193</v>
      </c>
      <c r="U175" s="145">
        <v>0</v>
      </c>
      <c r="V175" s="145">
        <f>ROUND(E175*U175,2)</f>
        <v>0</v>
      </c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404</v>
      </c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43"/>
      <c r="B176" s="144"/>
      <c r="C176" s="175" t="s">
        <v>204</v>
      </c>
      <c r="D176" s="146"/>
      <c r="E176" s="147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0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ht="33.75" outlineLevel="1" x14ac:dyDescent="0.2">
      <c r="A177" s="143"/>
      <c r="B177" s="144"/>
      <c r="C177" s="175" t="s">
        <v>385</v>
      </c>
      <c r="D177" s="146"/>
      <c r="E177" s="147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199</v>
      </c>
      <c r="AH177" s="136">
        <v>0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75" t="s">
        <v>405</v>
      </c>
      <c r="D178" s="146"/>
      <c r="E178" s="147">
        <v>565.65412000000003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0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43"/>
      <c r="B179" s="144"/>
      <c r="C179" s="176" t="s">
        <v>201</v>
      </c>
      <c r="D179" s="148"/>
      <c r="E179" s="149">
        <v>565.65412000000003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199</v>
      </c>
      <c r="AH179" s="136">
        <v>1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57">
        <v>29</v>
      </c>
      <c r="B180" s="158" t="s">
        <v>406</v>
      </c>
      <c r="C180" s="174" t="s">
        <v>407</v>
      </c>
      <c r="D180" s="159" t="s">
        <v>403</v>
      </c>
      <c r="E180" s="160">
        <v>12.713840000000001</v>
      </c>
      <c r="F180" s="161"/>
      <c r="G180" s="162">
        <f>ROUND(E180*F180,2)</f>
        <v>0</v>
      </c>
      <c r="H180" s="161"/>
      <c r="I180" s="162">
        <f>ROUND(E180*H180,2)</f>
        <v>0</v>
      </c>
      <c r="J180" s="161"/>
      <c r="K180" s="162">
        <f>ROUND(E180*J180,2)</f>
        <v>0</v>
      </c>
      <c r="L180" s="162">
        <v>21</v>
      </c>
      <c r="M180" s="162">
        <f>G180*(1+L180/100)</f>
        <v>0</v>
      </c>
      <c r="N180" s="162">
        <v>1</v>
      </c>
      <c r="O180" s="162">
        <f>ROUND(E180*N180,2)</f>
        <v>12.71</v>
      </c>
      <c r="P180" s="162">
        <v>0</v>
      </c>
      <c r="Q180" s="163">
        <f>ROUND(E180*P180,2)</f>
        <v>0</v>
      </c>
      <c r="R180" s="145"/>
      <c r="S180" s="145" t="s">
        <v>192</v>
      </c>
      <c r="T180" s="145" t="s">
        <v>193</v>
      </c>
      <c r="U180" s="145">
        <v>0</v>
      </c>
      <c r="V180" s="145">
        <f>ROUND(E180*U180,2)</f>
        <v>0</v>
      </c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404</v>
      </c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43"/>
      <c r="B181" s="144"/>
      <c r="C181" s="175" t="s">
        <v>204</v>
      </c>
      <c r="D181" s="146"/>
      <c r="E181" s="147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ht="22.5" outlineLevel="1" x14ac:dyDescent="0.2">
      <c r="A182" s="143"/>
      <c r="B182" s="144"/>
      <c r="C182" s="175" t="s">
        <v>408</v>
      </c>
      <c r="D182" s="146"/>
      <c r="E182" s="147">
        <v>12.713840000000001</v>
      </c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0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outlineLevel="1" x14ac:dyDescent="0.2">
      <c r="A183" s="143"/>
      <c r="B183" s="144"/>
      <c r="C183" s="176" t="s">
        <v>201</v>
      </c>
      <c r="D183" s="148"/>
      <c r="E183" s="149">
        <v>12.713840000000001</v>
      </c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199</v>
      </c>
      <c r="AH183" s="136">
        <v>1</v>
      </c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57">
        <v>30</v>
      </c>
      <c r="B184" s="158" t="s">
        <v>409</v>
      </c>
      <c r="C184" s="174" t="s">
        <v>410</v>
      </c>
      <c r="D184" s="159" t="s">
        <v>403</v>
      </c>
      <c r="E184" s="160">
        <v>2090.5052000000001</v>
      </c>
      <c r="F184" s="161"/>
      <c r="G184" s="162">
        <f>ROUND(E184*F184,2)</f>
        <v>0</v>
      </c>
      <c r="H184" s="161"/>
      <c r="I184" s="162">
        <f>ROUND(E184*H184,2)</f>
        <v>0</v>
      </c>
      <c r="J184" s="161"/>
      <c r="K184" s="162">
        <f>ROUND(E184*J184,2)</f>
        <v>0</v>
      </c>
      <c r="L184" s="162">
        <v>21</v>
      </c>
      <c r="M184" s="162">
        <f>G184*(1+L184/100)</f>
        <v>0</v>
      </c>
      <c r="N184" s="162">
        <v>1</v>
      </c>
      <c r="O184" s="162">
        <f>ROUND(E184*N184,2)</f>
        <v>2090.5100000000002</v>
      </c>
      <c r="P184" s="162">
        <v>0</v>
      </c>
      <c r="Q184" s="163">
        <f>ROUND(E184*P184,2)</f>
        <v>0</v>
      </c>
      <c r="R184" s="145" t="s">
        <v>411</v>
      </c>
      <c r="S184" s="145" t="s">
        <v>254</v>
      </c>
      <c r="T184" s="145" t="s">
        <v>193</v>
      </c>
      <c r="U184" s="145">
        <v>0</v>
      </c>
      <c r="V184" s="145">
        <f>ROUND(E184*U184,2)</f>
        <v>0</v>
      </c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404</v>
      </c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43"/>
      <c r="B185" s="144"/>
      <c r="C185" s="175" t="s">
        <v>204</v>
      </c>
      <c r="D185" s="146"/>
      <c r="E185" s="147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199</v>
      </c>
      <c r="AH185" s="136">
        <v>0</v>
      </c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43"/>
      <c r="B186" s="144"/>
      <c r="C186" s="175" t="s">
        <v>380</v>
      </c>
      <c r="D186" s="146"/>
      <c r="E186" s="147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199</v>
      </c>
      <c r="AH186" s="136">
        <v>0</v>
      </c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43"/>
      <c r="B187" s="144"/>
      <c r="C187" s="175" t="s">
        <v>412</v>
      </c>
      <c r="D187" s="146"/>
      <c r="E187" s="147">
        <v>2090.5052000000001</v>
      </c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199</v>
      </c>
      <c r="AH187" s="136">
        <v>0</v>
      </c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6" t="s">
        <v>201</v>
      </c>
      <c r="D188" s="148"/>
      <c r="E188" s="149">
        <v>2090.5052000000001</v>
      </c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1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x14ac:dyDescent="0.2">
      <c r="A189" s="151" t="s">
        <v>187</v>
      </c>
      <c r="B189" s="152" t="s">
        <v>135</v>
      </c>
      <c r="C189" s="172" t="s">
        <v>136</v>
      </c>
      <c r="D189" s="153"/>
      <c r="E189" s="154"/>
      <c r="F189" s="155"/>
      <c r="G189" s="155">
        <f>SUMIF(AG190:AG203,"&lt;&gt;NOR",G190:G203)</f>
        <v>0</v>
      </c>
      <c r="H189" s="155"/>
      <c r="I189" s="155">
        <f>SUM(I190:I203)</f>
        <v>0</v>
      </c>
      <c r="J189" s="155"/>
      <c r="K189" s="155">
        <f>SUM(K190:K203)</f>
        <v>0</v>
      </c>
      <c r="L189" s="155"/>
      <c r="M189" s="155">
        <f>SUM(M190:M203)</f>
        <v>0</v>
      </c>
      <c r="N189" s="155"/>
      <c r="O189" s="155">
        <f>SUM(O190:O203)</f>
        <v>86.25</v>
      </c>
      <c r="P189" s="155"/>
      <c r="Q189" s="156">
        <f>SUM(Q190:Q203)</f>
        <v>0</v>
      </c>
      <c r="R189" s="150"/>
      <c r="S189" s="150"/>
      <c r="T189" s="150"/>
      <c r="U189" s="150"/>
      <c r="V189" s="150">
        <f>SUM(V190:V203)</f>
        <v>81.14</v>
      </c>
      <c r="W189" s="150"/>
      <c r="AG189" t="s">
        <v>188</v>
      </c>
    </row>
    <row r="190" spans="1:60" outlineLevel="1" x14ac:dyDescent="0.2">
      <c r="A190" s="157">
        <v>31</v>
      </c>
      <c r="B190" s="158" t="s">
        <v>413</v>
      </c>
      <c r="C190" s="174" t="s">
        <v>414</v>
      </c>
      <c r="D190" s="159" t="s">
        <v>197</v>
      </c>
      <c r="E190" s="160">
        <v>389</v>
      </c>
      <c r="F190" s="161"/>
      <c r="G190" s="162">
        <f>ROUND(E190*F190,2)</f>
        <v>0</v>
      </c>
      <c r="H190" s="161"/>
      <c r="I190" s="162">
        <f>ROUND(E190*H190,2)</f>
        <v>0</v>
      </c>
      <c r="J190" s="161"/>
      <c r="K190" s="162">
        <f>ROUND(E190*J190,2)</f>
        <v>0</v>
      </c>
      <c r="L190" s="162">
        <v>21</v>
      </c>
      <c r="M190" s="162">
        <f>G190*(1+L190/100)</f>
        <v>0</v>
      </c>
      <c r="N190" s="162">
        <v>0.22107000000000002</v>
      </c>
      <c r="O190" s="162">
        <f>ROUND(E190*N190,2)</f>
        <v>86</v>
      </c>
      <c r="P190" s="162">
        <v>0</v>
      </c>
      <c r="Q190" s="163">
        <f>ROUND(E190*P190,2)</f>
        <v>0</v>
      </c>
      <c r="R190" s="145"/>
      <c r="S190" s="145" t="s">
        <v>254</v>
      </c>
      <c r="T190" s="145" t="s">
        <v>255</v>
      </c>
      <c r="U190" s="145">
        <v>0.18500000000000003</v>
      </c>
      <c r="V190" s="145">
        <f>ROUND(E190*U190,2)</f>
        <v>71.97</v>
      </c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194</v>
      </c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outlineLevel="1" x14ac:dyDescent="0.2">
      <c r="A191" s="143"/>
      <c r="B191" s="144"/>
      <c r="C191" s="175" t="s">
        <v>204</v>
      </c>
      <c r="D191" s="146"/>
      <c r="E191" s="147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199</v>
      </c>
      <c r="AH191" s="136">
        <v>0</v>
      </c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outlineLevel="1" x14ac:dyDescent="0.2">
      <c r="A192" s="143"/>
      <c r="B192" s="144"/>
      <c r="C192" s="175" t="s">
        <v>415</v>
      </c>
      <c r="D192" s="146"/>
      <c r="E192" s="147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199</v>
      </c>
      <c r="AH192" s="136">
        <v>0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43"/>
      <c r="B193" s="144"/>
      <c r="C193" s="175" t="s">
        <v>416</v>
      </c>
      <c r="D193" s="146"/>
      <c r="E193" s="147">
        <v>389</v>
      </c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199</v>
      </c>
      <c r="AH193" s="136">
        <v>0</v>
      </c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43"/>
      <c r="B194" s="144"/>
      <c r="C194" s="176" t="s">
        <v>201</v>
      </c>
      <c r="D194" s="148"/>
      <c r="E194" s="149">
        <v>389</v>
      </c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199</v>
      </c>
      <c r="AH194" s="136">
        <v>1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57">
        <v>32</v>
      </c>
      <c r="B195" s="158" t="s">
        <v>417</v>
      </c>
      <c r="C195" s="174" t="s">
        <v>418</v>
      </c>
      <c r="D195" s="159" t="s">
        <v>253</v>
      </c>
      <c r="E195" s="160">
        <v>122.20795000000001</v>
      </c>
      <c r="F195" s="161"/>
      <c r="G195" s="162">
        <f>ROUND(E195*F195,2)</f>
        <v>0</v>
      </c>
      <c r="H195" s="161"/>
      <c r="I195" s="162">
        <f>ROUND(E195*H195,2)</f>
        <v>0</v>
      </c>
      <c r="J195" s="161"/>
      <c r="K195" s="162">
        <f>ROUND(E195*J195,2)</f>
        <v>0</v>
      </c>
      <c r="L195" s="162">
        <v>21</v>
      </c>
      <c r="M195" s="162">
        <f>G195*(1+L195/100)</f>
        <v>0</v>
      </c>
      <c r="N195" s="162">
        <v>1.8000000000000001E-4</v>
      </c>
      <c r="O195" s="162">
        <f>ROUND(E195*N195,2)</f>
        <v>0.02</v>
      </c>
      <c r="P195" s="162">
        <v>0</v>
      </c>
      <c r="Q195" s="163">
        <f>ROUND(E195*P195,2)</f>
        <v>0</v>
      </c>
      <c r="R195" s="145"/>
      <c r="S195" s="145" t="s">
        <v>254</v>
      </c>
      <c r="T195" s="145" t="s">
        <v>255</v>
      </c>
      <c r="U195" s="145">
        <v>7.5000000000000011E-2</v>
      </c>
      <c r="V195" s="145">
        <f>ROUND(E195*U195,2)</f>
        <v>9.17</v>
      </c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419</v>
      </c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43"/>
      <c r="B196" s="144"/>
      <c r="C196" s="175" t="s">
        <v>420</v>
      </c>
      <c r="D196" s="146"/>
      <c r="E196" s="147">
        <v>122.20795000000001</v>
      </c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199</v>
      </c>
      <c r="AH196" s="136">
        <v>0</v>
      </c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43"/>
      <c r="B197" s="144"/>
      <c r="C197" s="176" t="s">
        <v>201</v>
      </c>
      <c r="D197" s="148"/>
      <c r="E197" s="149">
        <v>122.20795000000001</v>
      </c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199</v>
      </c>
      <c r="AH197" s="136">
        <v>1</v>
      </c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outlineLevel="1" x14ac:dyDescent="0.2">
      <c r="A198" s="157">
        <v>33</v>
      </c>
      <c r="B198" s="158" t="s">
        <v>421</v>
      </c>
      <c r="C198" s="174" t="s">
        <v>422</v>
      </c>
      <c r="D198" s="159" t="s">
        <v>197</v>
      </c>
      <c r="E198" s="160">
        <v>392.89000000000004</v>
      </c>
      <c r="F198" s="161"/>
      <c r="G198" s="162">
        <f>ROUND(E198*F198,2)</f>
        <v>0</v>
      </c>
      <c r="H198" s="161"/>
      <c r="I198" s="162">
        <f>ROUND(E198*H198,2)</f>
        <v>0</v>
      </c>
      <c r="J198" s="161"/>
      <c r="K198" s="162">
        <f>ROUND(E198*J198,2)</f>
        <v>0</v>
      </c>
      <c r="L198" s="162">
        <v>21</v>
      </c>
      <c r="M198" s="162">
        <f>G198*(1+L198/100)</f>
        <v>0</v>
      </c>
      <c r="N198" s="162">
        <v>4.8000000000000001E-4</v>
      </c>
      <c r="O198" s="162">
        <f>ROUND(E198*N198,2)</f>
        <v>0.19</v>
      </c>
      <c r="P198" s="162">
        <v>0</v>
      </c>
      <c r="Q198" s="163">
        <f>ROUND(E198*P198,2)</f>
        <v>0</v>
      </c>
      <c r="R198" s="145" t="s">
        <v>411</v>
      </c>
      <c r="S198" s="145" t="s">
        <v>254</v>
      </c>
      <c r="T198" s="145" t="s">
        <v>255</v>
      </c>
      <c r="U198" s="145">
        <v>0</v>
      </c>
      <c r="V198" s="145">
        <f>ROUND(E198*U198,2)</f>
        <v>0</v>
      </c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404</v>
      </c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outlineLevel="1" x14ac:dyDescent="0.2">
      <c r="A199" s="143"/>
      <c r="B199" s="144"/>
      <c r="C199" s="175" t="s">
        <v>423</v>
      </c>
      <c r="D199" s="146"/>
      <c r="E199" s="147">
        <v>392.89000000000004</v>
      </c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199</v>
      </c>
      <c r="AH199" s="136">
        <v>0</v>
      </c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outlineLevel="1" x14ac:dyDescent="0.2">
      <c r="A200" s="143"/>
      <c r="B200" s="144"/>
      <c r="C200" s="176" t="s">
        <v>201</v>
      </c>
      <c r="D200" s="148"/>
      <c r="E200" s="149">
        <v>392.89000000000004</v>
      </c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 t="s">
        <v>199</v>
      </c>
      <c r="AH200" s="136">
        <v>1</v>
      </c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outlineLevel="1" x14ac:dyDescent="0.2">
      <c r="A201" s="157">
        <v>34</v>
      </c>
      <c r="B201" s="158" t="s">
        <v>424</v>
      </c>
      <c r="C201" s="174" t="s">
        <v>425</v>
      </c>
      <c r="D201" s="159" t="s">
        <v>253</v>
      </c>
      <c r="E201" s="160">
        <v>124.65211000000001</v>
      </c>
      <c r="F201" s="161"/>
      <c r="G201" s="162">
        <f>ROUND(E201*F201,2)</f>
        <v>0</v>
      </c>
      <c r="H201" s="161"/>
      <c r="I201" s="162">
        <f>ROUND(E201*H201,2)</f>
        <v>0</v>
      </c>
      <c r="J201" s="161"/>
      <c r="K201" s="162">
        <f>ROUND(E201*J201,2)</f>
        <v>0</v>
      </c>
      <c r="L201" s="162">
        <v>21</v>
      </c>
      <c r="M201" s="162">
        <f>G201*(1+L201/100)</f>
        <v>0</v>
      </c>
      <c r="N201" s="162">
        <v>3.0000000000000003E-4</v>
      </c>
      <c r="O201" s="162">
        <f>ROUND(E201*N201,2)</f>
        <v>0.04</v>
      </c>
      <c r="P201" s="162">
        <v>0</v>
      </c>
      <c r="Q201" s="163">
        <f>ROUND(E201*P201,2)</f>
        <v>0</v>
      </c>
      <c r="R201" s="145" t="s">
        <v>411</v>
      </c>
      <c r="S201" s="145" t="s">
        <v>254</v>
      </c>
      <c r="T201" s="145" t="s">
        <v>255</v>
      </c>
      <c r="U201" s="145">
        <v>0</v>
      </c>
      <c r="V201" s="145">
        <f>ROUND(E201*U201,2)</f>
        <v>0</v>
      </c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404</v>
      </c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43"/>
      <c r="B202" s="144"/>
      <c r="C202" s="175" t="s">
        <v>426</v>
      </c>
      <c r="D202" s="146"/>
      <c r="E202" s="147">
        <v>124.65211000000001</v>
      </c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199</v>
      </c>
      <c r="AH202" s="136">
        <v>0</v>
      </c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43"/>
      <c r="B203" s="144"/>
      <c r="C203" s="176" t="s">
        <v>201</v>
      </c>
      <c r="D203" s="148"/>
      <c r="E203" s="149">
        <v>124.65211000000001</v>
      </c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199</v>
      </c>
      <c r="AH203" s="136">
        <v>1</v>
      </c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x14ac:dyDescent="0.2">
      <c r="A204" s="151" t="s">
        <v>187</v>
      </c>
      <c r="B204" s="152" t="s">
        <v>139</v>
      </c>
      <c r="C204" s="172" t="s">
        <v>140</v>
      </c>
      <c r="D204" s="153"/>
      <c r="E204" s="154"/>
      <c r="F204" s="155"/>
      <c r="G204" s="155">
        <f>SUMIF(AG205:AG228,"&lt;&gt;NOR",G205:G228)</f>
        <v>0</v>
      </c>
      <c r="H204" s="155"/>
      <c r="I204" s="155">
        <f>SUM(I205:I228)</f>
        <v>0</v>
      </c>
      <c r="J204" s="155"/>
      <c r="K204" s="155">
        <f>SUM(K205:K228)</f>
        <v>0</v>
      </c>
      <c r="L204" s="155"/>
      <c r="M204" s="155">
        <f>SUM(M205:M228)</f>
        <v>0</v>
      </c>
      <c r="N204" s="155"/>
      <c r="O204" s="155">
        <f>SUM(O205:O228)</f>
        <v>255.89</v>
      </c>
      <c r="P204" s="155"/>
      <c r="Q204" s="156">
        <f>SUM(Q205:Q228)</f>
        <v>0</v>
      </c>
      <c r="R204" s="150"/>
      <c r="S204" s="150"/>
      <c r="T204" s="150"/>
      <c r="U204" s="150"/>
      <c r="V204" s="150">
        <f>SUM(V205:V228)</f>
        <v>178.38</v>
      </c>
      <c r="W204" s="150"/>
      <c r="AG204" t="s">
        <v>188</v>
      </c>
    </row>
    <row r="205" spans="1:60" outlineLevel="1" x14ac:dyDescent="0.2">
      <c r="A205" s="157">
        <v>35</v>
      </c>
      <c r="B205" s="158" t="s">
        <v>427</v>
      </c>
      <c r="C205" s="174" t="s">
        <v>428</v>
      </c>
      <c r="D205" s="159" t="s">
        <v>292</v>
      </c>
      <c r="E205" s="160">
        <v>1.2250000000000001</v>
      </c>
      <c r="F205" s="161"/>
      <c r="G205" s="162">
        <f>ROUND(E205*F205,2)</f>
        <v>0</v>
      </c>
      <c r="H205" s="161"/>
      <c r="I205" s="162">
        <f>ROUND(E205*H205,2)</f>
        <v>0</v>
      </c>
      <c r="J205" s="161"/>
      <c r="K205" s="162">
        <f>ROUND(E205*J205,2)</f>
        <v>0</v>
      </c>
      <c r="L205" s="162">
        <v>21</v>
      </c>
      <c r="M205" s="162">
        <f>G205*(1+L205/100)</f>
        <v>0</v>
      </c>
      <c r="N205" s="162">
        <v>1.7034</v>
      </c>
      <c r="O205" s="162">
        <f>ROUND(E205*N205,2)</f>
        <v>2.09</v>
      </c>
      <c r="P205" s="162">
        <v>0</v>
      </c>
      <c r="Q205" s="163">
        <f>ROUND(E205*P205,2)</f>
        <v>0</v>
      </c>
      <c r="R205" s="145"/>
      <c r="S205" s="145" t="s">
        <v>254</v>
      </c>
      <c r="T205" s="145" t="s">
        <v>255</v>
      </c>
      <c r="U205" s="145">
        <v>1.3030000000000002</v>
      </c>
      <c r="V205" s="145">
        <f>ROUND(E205*U205,2)</f>
        <v>1.6</v>
      </c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194</v>
      </c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outlineLevel="1" x14ac:dyDescent="0.2">
      <c r="A206" s="143"/>
      <c r="B206" s="144"/>
      <c r="C206" s="175" t="s">
        <v>204</v>
      </c>
      <c r="D206" s="146"/>
      <c r="E206" s="147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 t="s">
        <v>199</v>
      </c>
      <c r="AH206" s="136">
        <v>0</v>
      </c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ht="33.75" outlineLevel="1" x14ac:dyDescent="0.2">
      <c r="A207" s="143"/>
      <c r="B207" s="144"/>
      <c r="C207" s="175" t="s">
        <v>429</v>
      </c>
      <c r="D207" s="146"/>
      <c r="E207" s="147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 t="s">
        <v>199</v>
      </c>
      <c r="AH207" s="136">
        <v>0</v>
      </c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outlineLevel="1" x14ac:dyDescent="0.2">
      <c r="A208" s="143"/>
      <c r="B208" s="144"/>
      <c r="C208" s="175" t="s">
        <v>430</v>
      </c>
      <c r="D208" s="146"/>
      <c r="E208" s="147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 t="s">
        <v>199</v>
      </c>
      <c r="AH208" s="136">
        <v>0</v>
      </c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60" outlineLevel="1" x14ac:dyDescent="0.2">
      <c r="A209" s="143"/>
      <c r="B209" s="144"/>
      <c r="C209" s="175" t="s">
        <v>391</v>
      </c>
      <c r="D209" s="146"/>
      <c r="E209" s="147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 t="s">
        <v>199</v>
      </c>
      <c r="AH209" s="136">
        <v>0</v>
      </c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</row>
    <row r="210" spans="1:60" outlineLevel="1" x14ac:dyDescent="0.2">
      <c r="A210" s="143"/>
      <c r="B210" s="144"/>
      <c r="C210" s="175" t="s">
        <v>431</v>
      </c>
      <c r="D210" s="146"/>
      <c r="E210" s="147">
        <v>0.97500000000000009</v>
      </c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 t="s">
        <v>199</v>
      </c>
      <c r="AH210" s="136">
        <v>0</v>
      </c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</row>
    <row r="211" spans="1:60" outlineLevel="1" x14ac:dyDescent="0.2">
      <c r="A211" s="143"/>
      <c r="B211" s="144"/>
      <c r="C211" s="176" t="s">
        <v>201</v>
      </c>
      <c r="D211" s="148"/>
      <c r="E211" s="149">
        <v>0.97500000000000009</v>
      </c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 t="s">
        <v>199</v>
      </c>
      <c r="AH211" s="136">
        <v>1</v>
      </c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</row>
    <row r="212" spans="1:60" ht="22.5" outlineLevel="1" x14ac:dyDescent="0.2">
      <c r="A212" s="143"/>
      <c r="B212" s="144"/>
      <c r="C212" s="175" t="s">
        <v>309</v>
      </c>
      <c r="D212" s="146"/>
      <c r="E212" s="147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 t="s">
        <v>199</v>
      </c>
      <c r="AH212" s="136">
        <v>0</v>
      </c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</row>
    <row r="213" spans="1:60" outlineLevel="1" x14ac:dyDescent="0.2">
      <c r="A213" s="143"/>
      <c r="B213" s="144"/>
      <c r="C213" s="175" t="s">
        <v>394</v>
      </c>
      <c r="D213" s="146"/>
      <c r="E213" s="147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 t="s">
        <v>199</v>
      </c>
      <c r="AH213" s="136">
        <v>0</v>
      </c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</row>
    <row r="214" spans="1:60" outlineLevel="1" x14ac:dyDescent="0.2">
      <c r="A214" s="143"/>
      <c r="B214" s="144"/>
      <c r="C214" s="175" t="s">
        <v>432</v>
      </c>
      <c r="D214" s="146"/>
      <c r="E214" s="147">
        <v>0.25</v>
      </c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 t="s">
        <v>199</v>
      </c>
      <c r="AH214" s="136">
        <v>0</v>
      </c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</row>
    <row r="215" spans="1:60" outlineLevel="1" x14ac:dyDescent="0.2">
      <c r="A215" s="143"/>
      <c r="B215" s="144"/>
      <c r="C215" s="176" t="s">
        <v>201</v>
      </c>
      <c r="D215" s="148"/>
      <c r="E215" s="149">
        <v>0.25</v>
      </c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 t="s">
        <v>199</v>
      </c>
      <c r="AH215" s="136">
        <v>1</v>
      </c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</row>
    <row r="216" spans="1:60" outlineLevel="1" x14ac:dyDescent="0.2">
      <c r="A216" s="157">
        <v>36</v>
      </c>
      <c r="B216" s="158" t="s">
        <v>433</v>
      </c>
      <c r="C216" s="174" t="s">
        <v>434</v>
      </c>
      <c r="D216" s="159" t="s">
        <v>292</v>
      </c>
      <c r="E216" s="160">
        <v>5.23</v>
      </c>
      <c r="F216" s="161"/>
      <c r="G216" s="162">
        <f>ROUND(E216*F216,2)</f>
        <v>0</v>
      </c>
      <c r="H216" s="161"/>
      <c r="I216" s="162">
        <f>ROUND(E216*H216,2)</f>
        <v>0</v>
      </c>
      <c r="J216" s="161"/>
      <c r="K216" s="162">
        <f>ROUND(E216*J216,2)</f>
        <v>0</v>
      </c>
      <c r="L216" s="162">
        <v>21</v>
      </c>
      <c r="M216" s="162">
        <f>G216*(1+L216/100)</f>
        <v>0</v>
      </c>
      <c r="N216" s="162">
        <v>1.8907700000000001</v>
      </c>
      <c r="O216" s="162">
        <f>ROUND(E216*N216,2)</f>
        <v>9.89</v>
      </c>
      <c r="P216" s="162">
        <v>0</v>
      </c>
      <c r="Q216" s="163">
        <f>ROUND(E216*P216,2)</f>
        <v>0</v>
      </c>
      <c r="R216" s="145"/>
      <c r="S216" s="145" t="s">
        <v>192</v>
      </c>
      <c r="T216" s="145" t="s">
        <v>193</v>
      </c>
      <c r="U216" s="145">
        <v>1.3170000000000002</v>
      </c>
      <c r="V216" s="145">
        <f>ROUND(E216*U216,2)</f>
        <v>6.89</v>
      </c>
      <c r="W216" s="145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 t="s">
        <v>194</v>
      </c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</row>
    <row r="217" spans="1:60" outlineLevel="1" x14ac:dyDescent="0.2">
      <c r="A217" s="143"/>
      <c r="B217" s="144"/>
      <c r="C217" s="175" t="s">
        <v>204</v>
      </c>
      <c r="D217" s="146"/>
      <c r="E217" s="147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 t="s">
        <v>199</v>
      </c>
      <c r="AH217" s="136">
        <v>0</v>
      </c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</row>
    <row r="218" spans="1:60" ht="22.5" outlineLevel="1" x14ac:dyDescent="0.2">
      <c r="A218" s="143"/>
      <c r="B218" s="144"/>
      <c r="C218" s="175" t="s">
        <v>435</v>
      </c>
      <c r="D218" s="146"/>
      <c r="E218" s="147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 t="s">
        <v>199</v>
      </c>
      <c r="AH218" s="136">
        <v>0</v>
      </c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</row>
    <row r="219" spans="1:60" outlineLevel="1" x14ac:dyDescent="0.2">
      <c r="A219" s="143"/>
      <c r="B219" s="144"/>
      <c r="C219" s="175" t="s">
        <v>436</v>
      </c>
      <c r="D219" s="146"/>
      <c r="E219" s="147">
        <v>5.23</v>
      </c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 t="s">
        <v>199</v>
      </c>
      <c r="AH219" s="136">
        <v>0</v>
      </c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</row>
    <row r="220" spans="1:60" outlineLevel="1" x14ac:dyDescent="0.2">
      <c r="A220" s="143"/>
      <c r="B220" s="144"/>
      <c r="C220" s="176" t="s">
        <v>201</v>
      </c>
      <c r="D220" s="148"/>
      <c r="E220" s="149">
        <v>5.23</v>
      </c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 t="s">
        <v>199</v>
      </c>
      <c r="AH220" s="136">
        <v>1</v>
      </c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</row>
    <row r="221" spans="1:60" outlineLevel="1" x14ac:dyDescent="0.2">
      <c r="A221" s="157">
        <v>37</v>
      </c>
      <c r="B221" s="158" t="s">
        <v>437</v>
      </c>
      <c r="C221" s="174" t="s">
        <v>438</v>
      </c>
      <c r="D221" s="159" t="s">
        <v>292</v>
      </c>
      <c r="E221" s="160">
        <v>129</v>
      </c>
      <c r="F221" s="161"/>
      <c r="G221" s="162">
        <f>ROUND(E221*F221,2)</f>
        <v>0</v>
      </c>
      <c r="H221" s="161"/>
      <c r="I221" s="162">
        <f>ROUND(E221*H221,2)</f>
        <v>0</v>
      </c>
      <c r="J221" s="161"/>
      <c r="K221" s="162">
        <f>ROUND(E221*J221,2)</f>
        <v>0</v>
      </c>
      <c r="L221" s="162">
        <v>21</v>
      </c>
      <c r="M221" s="162">
        <f>G221*(1+L221/100)</f>
        <v>0</v>
      </c>
      <c r="N221" s="162">
        <v>1.8907700000000001</v>
      </c>
      <c r="O221" s="162">
        <f>ROUND(E221*N221,2)</f>
        <v>243.91</v>
      </c>
      <c r="P221" s="162">
        <v>0</v>
      </c>
      <c r="Q221" s="163">
        <f>ROUND(E221*P221,2)</f>
        <v>0</v>
      </c>
      <c r="R221" s="145"/>
      <c r="S221" s="145" t="s">
        <v>192</v>
      </c>
      <c r="T221" s="145" t="s">
        <v>193</v>
      </c>
      <c r="U221" s="145">
        <v>1.3170000000000002</v>
      </c>
      <c r="V221" s="145">
        <f>ROUND(E221*U221,2)</f>
        <v>169.89</v>
      </c>
      <c r="W221" s="145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 t="s">
        <v>194</v>
      </c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</row>
    <row r="222" spans="1:60" outlineLevel="1" x14ac:dyDescent="0.2">
      <c r="A222" s="143"/>
      <c r="B222" s="144"/>
      <c r="C222" s="175" t="s">
        <v>204</v>
      </c>
      <c r="D222" s="146"/>
      <c r="E222" s="147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 t="s">
        <v>199</v>
      </c>
      <c r="AH222" s="136">
        <v>0</v>
      </c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</row>
    <row r="223" spans="1:60" outlineLevel="1" x14ac:dyDescent="0.2">
      <c r="A223" s="143"/>
      <c r="B223" s="144"/>
      <c r="C223" s="175" t="s">
        <v>439</v>
      </c>
      <c r="D223" s="146"/>
      <c r="E223" s="147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 t="s">
        <v>199</v>
      </c>
      <c r="AH223" s="136">
        <v>0</v>
      </c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</row>
    <row r="224" spans="1:60" outlineLevel="1" x14ac:dyDescent="0.2">
      <c r="A224" s="143"/>
      <c r="B224" s="144"/>
      <c r="C224" s="175" t="s">
        <v>440</v>
      </c>
      <c r="D224" s="146"/>
      <c r="E224" s="147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 t="s">
        <v>199</v>
      </c>
      <c r="AH224" s="136">
        <v>0</v>
      </c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</row>
    <row r="225" spans="1:60" outlineLevel="1" x14ac:dyDescent="0.2">
      <c r="A225" s="143"/>
      <c r="B225" s="144"/>
      <c r="C225" s="175" t="s">
        <v>386</v>
      </c>
      <c r="D225" s="146"/>
      <c r="E225" s="147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 t="s">
        <v>199</v>
      </c>
      <c r="AH225" s="136">
        <v>0</v>
      </c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</row>
    <row r="226" spans="1:60" outlineLevel="1" x14ac:dyDescent="0.2">
      <c r="A226" s="143"/>
      <c r="B226" s="144"/>
      <c r="C226" s="175" t="s">
        <v>387</v>
      </c>
      <c r="D226" s="146"/>
      <c r="E226" s="147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 t="s">
        <v>199</v>
      </c>
      <c r="AH226" s="136">
        <v>0</v>
      </c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</row>
    <row r="227" spans="1:60" outlineLevel="1" x14ac:dyDescent="0.2">
      <c r="A227" s="143"/>
      <c r="B227" s="144"/>
      <c r="C227" s="175" t="s">
        <v>441</v>
      </c>
      <c r="D227" s="146"/>
      <c r="E227" s="147">
        <v>129</v>
      </c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 t="s">
        <v>199</v>
      </c>
      <c r="AH227" s="136">
        <v>0</v>
      </c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</row>
    <row r="228" spans="1:60" outlineLevel="1" x14ac:dyDescent="0.2">
      <c r="A228" s="143"/>
      <c r="B228" s="144"/>
      <c r="C228" s="176" t="s">
        <v>201</v>
      </c>
      <c r="D228" s="148"/>
      <c r="E228" s="149">
        <v>129</v>
      </c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 t="s">
        <v>199</v>
      </c>
      <c r="AH228" s="136">
        <v>1</v>
      </c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</row>
    <row r="229" spans="1:60" x14ac:dyDescent="0.2">
      <c r="A229" s="151" t="s">
        <v>187</v>
      </c>
      <c r="B229" s="152" t="s">
        <v>141</v>
      </c>
      <c r="C229" s="172" t="s">
        <v>142</v>
      </c>
      <c r="D229" s="153"/>
      <c r="E229" s="154"/>
      <c r="F229" s="155"/>
      <c r="G229" s="155">
        <f>SUMIF(AG230:AG239,"&lt;&gt;NOR",G230:G239)</f>
        <v>0</v>
      </c>
      <c r="H229" s="155"/>
      <c r="I229" s="155">
        <f>SUM(I230:I239)</f>
        <v>0</v>
      </c>
      <c r="J229" s="155"/>
      <c r="K229" s="155">
        <f>SUM(K230:K239)</f>
        <v>0</v>
      </c>
      <c r="L229" s="155"/>
      <c r="M229" s="155">
        <f>SUM(M230:M239)</f>
        <v>0</v>
      </c>
      <c r="N229" s="155"/>
      <c r="O229" s="155">
        <f>SUM(O230:O239)</f>
        <v>85.61</v>
      </c>
      <c r="P229" s="155"/>
      <c r="Q229" s="156">
        <f>SUM(Q230:Q239)</f>
        <v>0</v>
      </c>
      <c r="R229" s="150"/>
      <c r="S229" s="150"/>
      <c r="T229" s="150"/>
      <c r="U229" s="150"/>
      <c r="V229" s="150">
        <f>SUM(V230:V239)</f>
        <v>13.92</v>
      </c>
      <c r="W229" s="150"/>
      <c r="AG229" t="s">
        <v>188</v>
      </c>
    </row>
    <row r="230" spans="1:60" ht="22.5" outlineLevel="1" x14ac:dyDescent="0.2">
      <c r="A230" s="157">
        <v>38</v>
      </c>
      <c r="B230" s="158" t="s">
        <v>442</v>
      </c>
      <c r="C230" s="174" t="s">
        <v>443</v>
      </c>
      <c r="D230" s="159" t="s">
        <v>253</v>
      </c>
      <c r="E230" s="160">
        <v>88</v>
      </c>
      <c r="F230" s="161"/>
      <c r="G230" s="162">
        <f>ROUND(E230*F230,2)</f>
        <v>0</v>
      </c>
      <c r="H230" s="161"/>
      <c r="I230" s="162">
        <f>ROUND(E230*H230,2)</f>
        <v>0</v>
      </c>
      <c r="J230" s="161"/>
      <c r="K230" s="162">
        <f>ROUND(E230*J230,2)</f>
        <v>0</v>
      </c>
      <c r="L230" s="162">
        <v>21</v>
      </c>
      <c r="M230" s="162">
        <f>G230*(1+L230/100)</f>
        <v>0</v>
      </c>
      <c r="N230" s="162">
        <v>0.378</v>
      </c>
      <c r="O230" s="162">
        <f>ROUND(E230*N230,2)</f>
        <v>33.26</v>
      </c>
      <c r="P230" s="162">
        <v>0</v>
      </c>
      <c r="Q230" s="163">
        <f>ROUND(E230*P230,2)</f>
        <v>0</v>
      </c>
      <c r="R230" s="145"/>
      <c r="S230" s="145" t="s">
        <v>254</v>
      </c>
      <c r="T230" s="145" t="s">
        <v>255</v>
      </c>
      <c r="U230" s="145">
        <v>2.6000000000000002E-2</v>
      </c>
      <c r="V230" s="145">
        <f>ROUND(E230*U230,2)</f>
        <v>2.29</v>
      </c>
      <c r="W230" s="145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 t="s">
        <v>194</v>
      </c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</row>
    <row r="231" spans="1:60" ht="22.5" outlineLevel="1" x14ac:dyDescent="0.2">
      <c r="A231" s="143"/>
      <c r="B231" s="144"/>
      <c r="C231" s="175" t="s">
        <v>256</v>
      </c>
      <c r="D231" s="146"/>
      <c r="E231" s="147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 t="s">
        <v>199</v>
      </c>
      <c r="AH231" s="136">
        <v>0</v>
      </c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</row>
    <row r="232" spans="1:60" outlineLevel="1" x14ac:dyDescent="0.2">
      <c r="A232" s="143"/>
      <c r="B232" s="144"/>
      <c r="C232" s="175" t="s">
        <v>444</v>
      </c>
      <c r="D232" s="146"/>
      <c r="E232" s="147">
        <v>88</v>
      </c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 t="s">
        <v>199</v>
      </c>
      <c r="AH232" s="136">
        <v>0</v>
      </c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</row>
    <row r="233" spans="1:60" outlineLevel="1" x14ac:dyDescent="0.2">
      <c r="A233" s="143"/>
      <c r="B233" s="144"/>
      <c r="C233" s="176" t="s">
        <v>201</v>
      </c>
      <c r="D233" s="148"/>
      <c r="E233" s="149">
        <v>88</v>
      </c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 t="s">
        <v>199</v>
      </c>
      <c r="AH233" s="136">
        <v>1</v>
      </c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</row>
    <row r="234" spans="1:60" outlineLevel="1" x14ac:dyDescent="0.2">
      <c r="A234" s="164">
        <v>39</v>
      </c>
      <c r="B234" s="165" t="s">
        <v>445</v>
      </c>
      <c r="C234" s="173" t="s">
        <v>446</v>
      </c>
      <c r="D234" s="166" t="s">
        <v>253</v>
      </c>
      <c r="E234" s="167">
        <v>44</v>
      </c>
      <c r="F234" s="168"/>
      <c r="G234" s="169">
        <f>ROUND(E234*F234,2)</f>
        <v>0</v>
      </c>
      <c r="H234" s="168"/>
      <c r="I234" s="169">
        <f>ROUND(E234*H234,2)</f>
        <v>0</v>
      </c>
      <c r="J234" s="168"/>
      <c r="K234" s="169">
        <f>ROUND(E234*J234,2)</f>
        <v>0</v>
      </c>
      <c r="L234" s="169">
        <v>21</v>
      </c>
      <c r="M234" s="169">
        <f>G234*(1+L234/100)</f>
        <v>0</v>
      </c>
      <c r="N234" s="169">
        <v>0.13188000000000002</v>
      </c>
      <c r="O234" s="169">
        <f>ROUND(E234*N234,2)</f>
        <v>5.8</v>
      </c>
      <c r="P234" s="169">
        <v>0</v>
      </c>
      <c r="Q234" s="170">
        <f>ROUND(E234*P234,2)</f>
        <v>0</v>
      </c>
      <c r="R234" s="145"/>
      <c r="S234" s="145" t="s">
        <v>254</v>
      </c>
      <c r="T234" s="145" t="s">
        <v>255</v>
      </c>
      <c r="U234" s="145">
        <v>4.9000000000000002E-2</v>
      </c>
      <c r="V234" s="145">
        <f>ROUND(E234*U234,2)</f>
        <v>2.16</v>
      </c>
      <c r="W234" s="145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 t="s">
        <v>194</v>
      </c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</row>
    <row r="235" spans="1:60" outlineLevel="1" x14ac:dyDescent="0.2">
      <c r="A235" s="164">
        <v>40</v>
      </c>
      <c r="B235" s="165" t="s">
        <v>447</v>
      </c>
      <c r="C235" s="173" t="s">
        <v>448</v>
      </c>
      <c r="D235" s="166" t="s">
        <v>253</v>
      </c>
      <c r="E235" s="167">
        <v>44</v>
      </c>
      <c r="F235" s="168"/>
      <c r="G235" s="169">
        <f>ROUND(E235*F235,2)</f>
        <v>0</v>
      </c>
      <c r="H235" s="168"/>
      <c r="I235" s="169">
        <f>ROUND(E235*H235,2)</f>
        <v>0</v>
      </c>
      <c r="J235" s="168"/>
      <c r="K235" s="169">
        <f>ROUND(E235*J235,2)</f>
        <v>0</v>
      </c>
      <c r="L235" s="169">
        <v>21</v>
      </c>
      <c r="M235" s="169">
        <f>G235*(1+L235/100)</f>
        <v>0</v>
      </c>
      <c r="N235" s="169">
        <v>0.12966000000000003</v>
      </c>
      <c r="O235" s="169">
        <f>ROUND(E235*N235,2)</f>
        <v>5.71</v>
      </c>
      <c r="P235" s="169">
        <v>0</v>
      </c>
      <c r="Q235" s="170">
        <f>ROUND(E235*P235,2)</f>
        <v>0</v>
      </c>
      <c r="R235" s="145"/>
      <c r="S235" s="145" t="s">
        <v>254</v>
      </c>
      <c r="T235" s="145" t="s">
        <v>255</v>
      </c>
      <c r="U235" s="145">
        <v>7.2000000000000008E-2</v>
      </c>
      <c r="V235" s="145">
        <f>ROUND(E235*U235,2)</f>
        <v>3.17</v>
      </c>
      <c r="W235" s="145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 t="s">
        <v>194</v>
      </c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</row>
    <row r="236" spans="1:60" outlineLevel="1" x14ac:dyDescent="0.2">
      <c r="A236" s="157">
        <v>41</v>
      </c>
      <c r="B236" s="158" t="s">
        <v>449</v>
      </c>
      <c r="C236" s="174" t="s">
        <v>450</v>
      </c>
      <c r="D236" s="159" t="s">
        <v>253</v>
      </c>
      <c r="E236" s="160">
        <v>315</v>
      </c>
      <c r="F236" s="161"/>
      <c r="G236" s="162">
        <f>ROUND(E236*F236,2)</f>
        <v>0</v>
      </c>
      <c r="H236" s="161"/>
      <c r="I236" s="162">
        <f>ROUND(E236*H236,2)</f>
        <v>0</v>
      </c>
      <c r="J236" s="161"/>
      <c r="K236" s="162">
        <f>ROUND(E236*J236,2)</f>
        <v>0</v>
      </c>
      <c r="L236" s="162">
        <v>21</v>
      </c>
      <c r="M236" s="162">
        <f>G236*(1+L236/100)</f>
        <v>0</v>
      </c>
      <c r="N236" s="162">
        <v>0.12966000000000003</v>
      </c>
      <c r="O236" s="162">
        <f>ROUND(E236*N236,2)</f>
        <v>40.840000000000003</v>
      </c>
      <c r="P236" s="162">
        <v>0</v>
      </c>
      <c r="Q236" s="163">
        <f>ROUND(E236*P236,2)</f>
        <v>0</v>
      </c>
      <c r="R236" s="145"/>
      <c r="S236" s="145" t="s">
        <v>254</v>
      </c>
      <c r="T236" s="145" t="s">
        <v>255</v>
      </c>
      <c r="U236" s="145">
        <v>0.02</v>
      </c>
      <c r="V236" s="145">
        <f>ROUND(E236*U236,2)</f>
        <v>6.3</v>
      </c>
      <c r="W236" s="145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 t="s">
        <v>194</v>
      </c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</row>
    <row r="237" spans="1:60" ht="22.5" outlineLevel="1" x14ac:dyDescent="0.2">
      <c r="A237" s="143"/>
      <c r="B237" s="144"/>
      <c r="C237" s="175" t="s">
        <v>256</v>
      </c>
      <c r="D237" s="146"/>
      <c r="E237" s="147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 t="s">
        <v>199</v>
      </c>
      <c r="AH237" s="136">
        <v>0</v>
      </c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</row>
    <row r="238" spans="1:60" outlineLevel="1" x14ac:dyDescent="0.2">
      <c r="A238" s="143"/>
      <c r="B238" s="144"/>
      <c r="C238" s="175" t="s">
        <v>451</v>
      </c>
      <c r="D238" s="146"/>
      <c r="E238" s="147">
        <v>315</v>
      </c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 t="s">
        <v>199</v>
      </c>
      <c r="AH238" s="136">
        <v>0</v>
      </c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</row>
    <row r="239" spans="1:60" outlineLevel="1" x14ac:dyDescent="0.2">
      <c r="A239" s="143"/>
      <c r="B239" s="144"/>
      <c r="C239" s="176" t="s">
        <v>201</v>
      </c>
      <c r="D239" s="148"/>
      <c r="E239" s="149">
        <v>315</v>
      </c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 t="s">
        <v>199</v>
      </c>
      <c r="AH239" s="136">
        <v>1</v>
      </c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</row>
    <row r="240" spans="1:60" x14ac:dyDescent="0.2">
      <c r="A240" s="151" t="s">
        <v>187</v>
      </c>
      <c r="B240" s="152" t="s">
        <v>145</v>
      </c>
      <c r="C240" s="172" t="s">
        <v>146</v>
      </c>
      <c r="D240" s="153"/>
      <c r="E240" s="154"/>
      <c r="F240" s="155"/>
      <c r="G240" s="155">
        <f>SUMIF(AG241:AG362,"&lt;&gt;NOR",G241:G362)</f>
        <v>0</v>
      </c>
      <c r="H240" s="155"/>
      <c r="I240" s="155">
        <f>SUM(I241:I362)</f>
        <v>0</v>
      </c>
      <c r="J240" s="155"/>
      <c r="K240" s="155">
        <f>SUM(K241:K362)</f>
        <v>0</v>
      </c>
      <c r="L240" s="155"/>
      <c r="M240" s="155">
        <f>SUM(M241:M362)</f>
        <v>0</v>
      </c>
      <c r="N240" s="155"/>
      <c r="O240" s="155">
        <f>SUM(O241:O362)</f>
        <v>704.63</v>
      </c>
      <c r="P240" s="155"/>
      <c r="Q240" s="156">
        <f>SUM(Q241:Q362)</f>
        <v>0</v>
      </c>
      <c r="R240" s="150"/>
      <c r="S240" s="150"/>
      <c r="T240" s="150"/>
      <c r="U240" s="150"/>
      <c r="V240" s="150">
        <f>SUM(V241:V362)</f>
        <v>1110.7199999999998</v>
      </c>
      <c r="W240" s="150"/>
      <c r="AG240" t="s">
        <v>188</v>
      </c>
    </row>
    <row r="241" spans="1:60" outlineLevel="1" x14ac:dyDescent="0.2">
      <c r="A241" s="157">
        <v>42</v>
      </c>
      <c r="B241" s="158" t="s">
        <v>452</v>
      </c>
      <c r="C241" s="174" t="s">
        <v>453</v>
      </c>
      <c r="D241" s="159" t="s">
        <v>197</v>
      </c>
      <c r="E241" s="160">
        <v>430</v>
      </c>
      <c r="F241" s="161"/>
      <c r="G241" s="162">
        <f>ROUND(E241*F241,2)</f>
        <v>0</v>
      </c>
      <c r="H241" s="161"/>
      <c r="I241" s="162">
        <f>ROUND(E241*H241,2)</f>
        <v>0</v>
      </c>
      <c r="J241" s="161"/>
      <c r="K241" s="162">
        <f>ROUND(E241*J241,2)</f>
        <v>0</v>
      </c>
      <c r="L241" s="162">
        <v>21</v>
      </c>
      <c r="M241" s="162">
        <f>G241*(1+L241/100)</f>
        <v>0</v>
      </c>
      <c r="N241" s="162">
        <v>9.0000000000000006E-5</v>
      </c>
      <c r="O241" s="162">
        <f>ROUND(E241*N241,2)</f>
        <v>0.04</v>
      </c>
      <c r="P241" s="162">
        <v>0</v>
      </c>
      <c r="Q241" s="163">
        <f>ROUND(E241*P241,2)</f>
        <v>0</v>
      </c>
      <c r="R241" s="145"/>
      <c r="S241" s="145" t="s">
        <v>254</v>
      </c>
      <c r="T241" s="145" t="s">
        <v>255</v>
      </c>
      <c r="U241" s="145">
        <v>1.5660000000000001</v>
      </c>
      <c r="V241" s="145">
        <f>ROUND(E241*U241,2)</f>
        <v>673.38</v>
      </c>
      <c r="W241" s="145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 t="s">
        <v>194</v>
      </c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</row>
    <row r="242" spans="1:60" outlineLevel="1" x14ac:dyDescent="0.2">
      <c r="A242" s="143"/>
      <c r="B242" s="144"/>
      <c r="C242" s="175" t="s">
        <v>204</v>
      </c>
      <c r="D242" s="146"/>
      <c r="E242" s="147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 t="s">
        <v>199</v>
      </c>
      <c r="AH242" s="136">
        <v>0</v>
      </c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</row>
    <row r="243" spans="1:60" outlineLevel="1" x14ac:dyDescent="0.2">
      <c r="A243" s="143"/>
      <c r="B243" s="144"/>
      <c r="C243" s="175" t="s">
        <v>415</v>
      </c>
      <c r="D243" s="146"/>
      <c r="E243" s="147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 t="s">
        <v>199</v>
      </c>
      <c r="AH243" s="136">
        <v>0</v>
      </c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</row>
    <row r="244" spans="1:60" outlineLevel="1" x14ac:dyDescent="0.2">
      <c r="A244" s="143"/>
      <c r="B244" s="144"/>
      <c r="C244" s="175" t="s">
        <v>454</v>
      </c>
      <c r="D244" s="146"/>
      <c r="E244" s="147">
        <v>430</v>
      </c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 t="s">
        <v>199</v>
      </c>
      <c r="AH244" s="136">
        <v>0</v>
      </c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</row>
    <row r="245" spans="1:60" outlineLevel="1" x14ac:dyDescent="0.2">
      <c r="A245" s="143"/>
      <c r="B245" s="144"/>
      <c r="C245" s="176" t="s">
        <v>201</v>
      </c>
      <c r="D245" s="148"/>
      <c r="E245" s="149">
        <v>430</v>
      </c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 t="s">
        <v>199</v>
      </c>
      <c r="AH245" s="136">
        <v>1</v>
      </c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</row>
    <row r="246" spans="1:60" outlineLevel="1" x14ac:dyDescent="0.2">
      <c r="A246" s="157">
        <v>43</v>
      </c>
      <c r="B246" s="158" t="s">
        <v>455</v>
      </c>
      <c r="C246" s="174" t="s">
        <v>456</v>
      </c>
      <c r="D246" s="159" t="s">
        <v>224</v>
      </c>
      <c r="E246" s="160">
        <v>9</v>
      </c>
      <c r="F246" s="161"/>
      <c r="G246" s="162">
        <f>ROUND(E246*F246,2)</f>
        <v>0</v>
      </c>
      <c r="H246" s="161"/>
      <c r="I246" s="162">
        <f>ROUND(E246*H246,2)</f>
        <v>0</v>
      </c>
      <c r="J246" s="161"/>
      <c r="K246" s="162">
        <f>ROUND(E246*J246,2)</f>
        <v>0</v>
      </c>
      <c r="L246" s="162">
        <v>21</v>
      </c>
      <c r="M246" s="162">
        <f>G246*(1+L246/100)</f>
        <v>0</v>
      </c>
      <c r="N246" s="162">
        <v>8.0000000000000007E-5</v>
      </c>
      <c r="O246" s="162">
        <f>ROUND(E246*N246,2)</f>
        <v>0</v>
      </c>
      <c r="P246" s="162">
        <v>0</v>
      </c>
      <c r="Q246" s="163">
        <f>ROUND(E246*P246,2)</f>
        <v>0</v>
      </c>
      <c r="R246" s="145"/>
      <c r="S246" s="145" t="s">
        <v>192</v>
      </c>
      <c r="T246" s="145" t="s">
        <v>457</v>
      </c>
      <c r="U246" s="145">
        <v>0.88600000000000001</v>
      </c>
      <c r="V246" s="145">
        <f>ROUND(E246*U246,2)</f>
        <v>7.97</v>
      </c>
      <c r="W246" s="145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 t="s">
        <v>194</v>
      </c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</row>
    <row r="247" spans="1:60" outlineLevel="1" x14ac:dyDescent="0.2">
      <c r="A247" s="143"/>
      <c r="B247" s="144"/>
      <c r="C247" s="175" t="s">
        <v>204</v>
      </c>
      <c r="D247" s="146"/>
      <c r="E247" s="147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 t="s">
        <v>199</v>
      </c>
      <c r="AH247" s="136">
        <v>0</v>
      </c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</row>
    <row r="248" spans="1:60" outlineLevel="1" x14ac:dyDescent="0.2">
      <c r="A248" s="143"/>
      <c r="B248" s="144"/>
      <c r="C248" s="175" t="s">
        <v>415</v>
      </c>
      <c r="D248" s="146"/>
      <c r="E248" s="147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 t="s">
        <v>199</v>
      </c>
      <c r="AH248" s="136">
        <v>0</v>
      </c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</row>
    <row r="249" spans="1:60" outlineLevel="1" x14ac:dyDescent="0.2">
      <c r="A249" s="143"/>
      <c r="B249" s="144"/>
      <c r="C249" s="175" t="s">
        <v>458</v>
      </c>
      <c r="D249" s="146"/>
      <c r="E249" s="147">
        <v>9</v>
      </c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 t="s">
        <v>199</v>
      </c>
      <c r="AH249" s="136">
        <v>0</v>
      </c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</row>
    <row r="250" spans="1:60" outlineLevel="1" x14ac:dyDescent="0.2">
      <c r="A250" s="143"/>
      <c r="B250" s="144"/>
      <c r="C250" s="176" t="s">
        <v>201</v>
      </c>
      <c r="D250" s="148"/>
      <c r="E250" s="149">
        <v>9</v>
      </c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 t="s">
        <v>199</v>
      </c>
      <c r="AH250" s="136">
        <v>1</v>
      </c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</row>
    <row r="251" spans="1:60" outlineLevel="1" x14ac:dyDescent="0.2">
      <c r="A251" s="164">
        <v>44</v>
      </c>
      <c r="B251" s="165" t="s">
        <v>459</v>
      </c>
      <c r="C251" s="173" t="s">
        <v>460</v>
      </c>
      <c r="D251" s="166" t="s">
        <v>224</v>
      </c>
      <c r="E251" s="167">
        <v>1</v>
      </c>
      <c r="F251" s="168"/>
      <c r="G251" s="169">
        <f>ROUND(E251*F251,2)</f>
        <v>0</v>
      </c>
      <c r="H251" s="168"/>
      <c r="I251" s="169">
        <f>ROUND(E251*H251,2)</f>
        <v>0</v>
      </c>
      <c r="J251" s="168"/>
      <c r="K251" s="169">
        <f>ROUND(E251*J251,2)</f>
        <v>0</v>
      </c>
      <c r="L251" s="169">
        <v>21</v>
      </c>
      <c r="M251" s="169">
        <f>G251*(1+L251/100)</f>
        <v>0</v>
      </c>
      <c r="N251" s="169">
        <v>0.48355000000000004</v>
      </c>
      <c r="O251" s="169">
        <f>ROUND(E251*N251,2)</f>
        <v>0.48</v>
      </c>
      <c r="P251" s="169">
        <v>0</v>
      </c>
      <c r="Q251" s="170">
        <f>ROUND(E251*P251,2)</f>
        <v>0</v>
      </c>
      <c r="R251" s="145"/>
      <c r="S251" s="145" t="s">
        <v>192</v>
      </c>
      <c r="T251" s="145" t="s">
        <v>457</v>
      </c>
      <c r="U251" s="145">
        <v>6.0860000000000003</v>
      </c>
      <c r="V251" s="145">
        <f>ROUND(E251*U251,2)</f>
        <v>6.09</v>
      </c>
      <c r="W251" s="145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 t="s">
        <v>194</v>
      </c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</row>
    <row r="252" spans="1:60" outlineLevel="1" x14ac:dyDescent="0.2">
      <c r="A252" s="157">
        <v>45</v>
      </c>
      <c r="B252" s="158" t="s">
        <v>461</v>
      </c>
      <c r="C252" s="174" t="s">
        <v>462</v>
      </c>
      <c r="D252" s="159" t="s">
        <v>197</v>
      </c>
      <c r="E252" s="160">
        <v>6.5</v>
      </c>
      <c r="F252" s="161"/>
      <c r="G252" s="162">
        <f>ROUND(E252*F252,2)</f>
        <v>0</v>
      </c>
      <c r="H252" s="161"/>
      <c r="I252" s="162">
        <f>ROUND(E252*H252,2)</f>
        <v>0</v>
      </c>
      <c r="J252" s="161"/>
      <c r="K252" s="162">
        <f>ROUND(E252*J252,2)</f>
        <v>0</v>
      </c>
      <c r="L252" s="162">
        <v>21</v>
      </c>
      <c r="M252" s="162">
        <f>G252*(1+L252/100)</f>
        <v>0</v>
      </c>
      <c r="N252" s="162">
        <v>1.0000000000000001E-5</v>
      </c>
      <c r="O252" s="162">
        <f>ROUND(E252*N252,2)</f>
        <v>0</v>
      </c>
      <c r="P252" s="162">
        <v>0</v>
      </c>
      <c r="Q252" s="163">
        <f>ROUND(E252*P252,2)</f>
        <v>0</v>
      </c>
      <c r="R252" s="145"/>
      <c r="S252" s="145" t="s">
        <v>254</v>
      </c>
      <c r="T252" s="145" t="s">
        <v>255</v>
      </c>
      <c r="U252" s="145">
        <v>0.15400000000000003</v>
      </c>
      <c r="V252" s="145">
        <f>ROUND(E252*U252,2)</f>
        <v>1</v>
      </c>
      <c r="W252" s="145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 t="s">
        <v>194</v>
      </c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</row>
    <row r="253" spans="1:60" outlineLevel="1" x14ac:dyDescent="0.2">
      <c r="A253" s="143"/>
      <c r="B253" s="144"/>
      <c r="C253" s="175" t="s">
        <v>204</v>
      </c>
      <c r="D253" s="146"/>
      <c r="E253" s="147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 t="s">
        <v>199</v>
      </c>
      <c r="AH253" s="136">
        <v>0</v>
      </c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</row>
    <row r="254" spans="1:60" outlineLevel="1" x14ac:dyDescent="0.2">
      <c r="A254" s="143"/>
      <c r="B254" s="144"/>
      <c r="C254" s="175" t="s">
        <v>415</v>
      </c>
      <c r="D254" s="146"/>
      <c r="E254" s="147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 t="s">
        <v>199</v>
      </c>
      <c r="AH254" s="136">
        <v>0</v>
      </c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</row>
    <row r="255" spans="1:60" outlineLevel="1" x14ac:dyDescent="0.2">
      <c r="A255" s="143"/>
      <c r="B255" s="144"/>
      <c r="C255" s="175" t="s">
        <v>463</v>
      </c>
      <c r="D255" s="146"/>
      <c r="E255" s="147">
        <v>6.5</v>
      </c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 t="s">
        <v>199</v>
      </c>
      <c r="AH255" s="136">
        <v>0</v>
      </c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</row>
    <row r="256" spans="1:60" outlineLevel="1" x14ac:dyDescent="0.2">
      <c r="A256" s="143"/>
      <c r="B256" s="144"/>
      <c r="C256" s="176" t="s">
        <v>201</v>
      </c>
      <c r="D256" s="148"/>
      <c r="E256" s="149">
        <v>6.5</v>
      </c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 t="s">
        <v>199</v>
      </c>
      <c r="AH256" s="136">
        <v>1</v>
      </c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</row>
    <row r="257" spans="1:60" outlineLevel="1" x14ac:dyDescent="0.2">
      <c r="A257" s="157">
        <v>46</v>
      </c>
      <c r="B257" s="158" t="s">
        <v>464</v>
      </c>
      <c r="C257" s="174" t="s">
        <v>465</v>
      </c>
      <c r="D257" s="159" t="s">
        <v>197</v>
      </c>
      <c r="E257" s="160">
        <v>2.5</v>
      </c>
      <c r="F257" s="161"/>
      <c r="G257" s="162">
        <f>ROUND(E257*F257,2)</f>
        <v>0</v>
      </c>
      <c r="H257" s="161"/>
      <c r="I257" s="162">
        <f>ROUND(E257*H257,2)</f>
        <v>0</v>
      </c>
      <c r="J257" s="161"/>
      <c r="K257" s="162">
        <f>ROUND(E257*J257,2)</f>
        <v>0</v>
      </c>
      <c r="L257" s="162">
        <v>21</v>
      </c>
      <c r="M257" s="162">
        <f>G257*(1+L257/100)</f>
        <v>0</v>
      </c>
      <c r="N257" s="162">
        <v>0</v>
      </c>
      <c r="O257" s="162">
        <f>ROUND(E257*N257,2)</f>
        <v>0</v>
      </c>
      <c r="P257" s="162">
        <v>0</v>
      </c>
      <c r="Q257" s="163">
        <f>ROUND(E257*P257,2)</f>
        <v>0</v>
      </c>
      <c r="R257" s="145"/>
      <c r="S257" s="145" t="s">
        <v>254</v>
      </c>
      <c r="T257" s="145" t="s">
        <v>255</v>
      </c>
      <c r="U257" s="145">
        <v>6.6000000000000003E-2</v>
      </c>
      <c r="V257" s="145">
        <f>ROUND(E257*U257,2)</f>
        <v>0.17</v>
      </c>
      <c r="W257" s="145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 t="s">
        <v>194</v>
      </c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</row>
    <row r="258" spans="1:60" outlineLevel="1" x14ac:dyDescent="0.2">
      <c r="A258" s="143"/>
      <c r="B258" s="144"/>
      <c r="C258" s="175" t="s">
        <v>204</v>
      </c>
      <c r="D258" s="146"/>
      <c r="E258" s="147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 t="s">
        <v>199</v>
      </c>
      <c r="AH258" s="136">
        <v>0</v>
      </c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</row>
    <row r="259" spans="1:60" outlineLevel="1" x14ac:dyDescent="0.2">
      <c r="A259" s="143"/>
      <c r="B259" s="144"/>
      <c r="C259" s="175" t="s">
        <v>415</v>
      </c>
      <c r="D259" s="146"/>
      <c r="E259" s="147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 t="s">
        <v>199</v>
      </c>
      <c r="AH259" s="136">
        <v>0</v>
      </c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</row>
    <row r="260" spans="1:60" outlineLevel="1" x14ac:dyDescent="0.2">
      <c r="A260" s="143"/>
      <c r="B260" s="144"/>
      <c r="C260" s="175" t="s">
        <v>466</v>
      </c>
      <c r="D260" s="146"/>
      <c r="E260" s="147">
        <v>2.5</v>
      </c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 t="s">
        <v>199</v>
      </c>
      <c r="AH260" s="136">
        <v>0</v>
      </c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</row>
    <row r="261" spans="1:60" outlineLevel="1" x14ac:dyDescent="0.2">
      <c r="A261" s="143"/>
      <c r="B261" s="144"/>
      <c r="C261" s="176" t="s">
        <v>201</v>
      </c>
      <c r="D261" s="148"/>
      <c r="E261" s="149">
        <v>2.5</v>
      </c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 t="s">
        <v>199</v>
      </c>
      <c r="AH261" s="136">
        <v>1</v>
      </c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</row>
    <row r="262" spans="1:60" outlineLevel="1" x14ac:dyDescent="0.2">
      <c r="A262" s="164">
        <v>47</v>
      </c>
      <c r="B262" s="165" t="s">
        <v>467</v>
      </c>
      <c r="C262" s="173" t="s">
        <v>468</v>
      </c>
      <c r="D262" s="166" t="s">
        <v>197</v>
      </c>
      <c r="E262" s="167">
        <v>436.5</v>
      </c>
      <c r="F262" s="168"/>
      <c r="G262" s="169">
        <f>ROUND(E262*F262,2)</f>
        <v>0</v>
      </c>
      <c r="H262" s="168"/>
      <c r="I262" s="169">
        <f>ROUND(E262*H262,2)</f>
        <v>0</v>
      </c>
      <c r="J262" s="168"/>
      <c r="K262" s="169">
        <f>ROUND(E262*J262,2)</f>
        <v>0</v>
      </c>
      <c r="L262" s="169">
        <v>21</v>
      </c>
      <c r="M262" s="169">
        <f>G262*(1+L262/100)</f>
        <v>0</v>
      </c>
      <c r="N262" s="169">
        <v>0</v>
      </c>
      <c r="O262" s="169">
        <f>ROUND(E262*N262,2)</f>
        <v>0</v>
      </c>
      <c r="P262" s="169">
        <v>0</v>
      </c>
      <c r="Q262" s="170">
        <f>ROUND(E262*P262,2)</f>
        <v>0</v>
      </c>
      <c r="R262" s="145"/>
      <c r="S262" s="145" t="s">
        <v>254</v>
      </c>
      <c r="T262" s="145" t="s">
        <v>255</v>
      </c>
      <c r="U262" s="145">
        <v>0.12300000000000001</v>
      </c>
      <c r="V262" s="145">
        <f>ROUND(E262*U262,2)</f>
        <v>53.69</v>
      </c>
      <c r="W262" s="145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 t="s">
        <v>194</v>
      </c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</row>
    <row r="263" spans="1:60" outlineLevel="1" x14ac:dyDescent="0.2">
      <c r="A263" s="164">
        <v>48</v>
      </c>
      <c r="B263" s="165" t="s">
        <v>469</v>
      </c>
      <c r="C263" s="173" t="s">
        <v>470</v>
      </c>
      <c r="D263" s="166" t="s">
        <v>471</v>
      </c>
      <c r="E263" s="167">
        <v>2</v>
      </c>
      <c r="F263" s="168"/>
      <c r="G263" s="169">
        <f>ROUND(E263*F263,2)</f>
        <v>0</v>
      </c>
      <c r="H263" s="168"/>
      <c r="I263" s="169">
        <f>ROUND(E263*H263,2)</f>
        <v>0</v>
      </c>
      <c r="J263" s="168"/>
      <c r="K263" s="169">
        <f>ROUND(E263*J263,2)</f>
        <v>0</v>
      </c>
      <c r="L263" s="169">
        <v>21</v>
      </c>
      <c r="M263" s="169">
        <f>G263*(1+L263/100)</f>
        <v>0</v>
      </c>
      <c r="N263" s="169">
        <v>3.2000000000000003E-4</v>
      </c>
      <c r="O263" s="169">
        <f>ROUND(E263*N263,2)</f>
        <v>0</v>
      </c>
      <c r="P263" s="169">
        <v>0</v>
      </c>
      <c r="Q263" s="170">
        <f>ROUND(E263*P263,2)</f>
        <v>0</v>
      </c>
      <c r="R263" s="145"/>
      <c r="S263" s="145" t="s">
        <v>254</v>
      </c>
      <c r="T263" s="145" t="s">
        <v>255</v>
      </c>
      <c r="U263" s="145">
        <v>8.2000000000000011</v>
      </c>
      <c r="V263" s="145">
        <f>ROUND(E263*U263,2)</f>
        <v>16.399999999999999</v>
      </c>
      <c r="W263" s="145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 t="s">
        <v>194</v>
      </c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</row>
    <row r="264" spans="1:60" ht="22.5" outlineLevel="1" x14ac:dyDescent="0.2">
      <c r="A264" s="157">
        <v>49</v>
      </c>
      <c r="B264" s="158" t="s">
        <v>472</v>
      </c>
      <c r="C264" s="174" t="s">
        <v>473</v>
      </c>
      <c r="D264" s="159" t="s">
        <v>224</v>
      </c>
      <c r="E264" s="160">
        <v>11</v>
      </c>
      <c r="F264" s="161"/>
      <c r="G264" s="162">
        <f>ROUND(E264*F264,2)</f>
        <v>0</v>
      </c>
      <c r="H264" s="161"/>
      <c r="I264" s="162">
        <f>ROUND(E264*H264,2)</f>
        <v>0</v>
      </c>
      <c r="J264" s="161"/>
      <c r="K264" s="162">
        <f>ROUND(E264*J264,2)</f>
        <v>0</v>
      </c>
      <c r="L264" s="162">
        <v>21</v>
      </c>
      <c r="M264" s="162">
        <f>G264*(1+L264/100)</f>
        <v>0</v>
      </c>
      <c r="N264" s="162">
        <v>0</v>
      </c>
      <c r="O264" s="162">
        <f>ROUND(E264*N264,2)</f>
        <v>0</v>
      </c>
      <c r="P264" s="162">
        <v>0</v>
      </c>
      <c r="Q264" s="163">
        <f>ROUND(E264*P264,2)</f>
        <v>0</v>
      </c>
      <c r="R264" s="145"/>
      <c r="S264" s="145" t="s">
        <v>254</v>
      </c>
      <c r="T264" s="145" t="s">
        <v>255</v>
      </c>
      <c r="U264" s="145">
        <v>0.94600000000000006</v>
      </c>
      <c r="V264" s="145">
        <f>ROUND(E264*U264,2)</f>
        <v>10.41</v>
      </c>
      <c r="W264" s="145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 t="s">
        <v>194</v>
      </c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</row>
    <row r="265" spans="1:60" outlineLevel="1" x14ac:dyDescent="0.2">
      <c r="A265" s="143"/>
      <c r="B265" s="144"/>
      <c r="C265" s="175" t="s">
        <v>204</v>
      </c>
      <c r="D265" s="146"/>
      <c r="E265" s="147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 t="s">
        <v>199</v>
      </c>
      <c r="AH265" s="136">
        <v>0</v>
      </c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</row>
    <row r="266" spans="1:60" outlineLevel="1" x14ac:dyDescent="0.2">
      <c r="A266" s="143"/>
      <c r="B266" s="144"/>
      <c r="C266" s="175" t="s">
        <v>415</v>
      </c>
      <c r="D266" s="146"/>
      <c r="E266" s="147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 t="s">
        <v>199</v>
      </c>
      <c r="AH266" s="136">
        <v>0</v>
      </c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</row>
    <row r="267" spans="1:60" outlineLevel="1" x14ac:dyDescent="0.2">
      <c r="A267" s="143"/>
      <c r="B267" s="144"/>
      <c r="C267" s="175" t="s">
        <v>474</v>
      </c>
      <c r="D267" s="146"/>
      <c r="E267" s="147">
        <v>8</v>
      </c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 t="s">
        <v>199</v>
      </c>
      <c r="AH267" s="136">
        <v>0</v>
      </c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</row>
    <row r="268" spans="1:60" outlineLevel="1" x14ac:dyDescent="0.2">
      <c r="A268" s="143"/>
      <c r="B268" s="144"/>
      <c r="C268" s="175" t="s">
        <v>475</v>
      </c>
      <c r="D268" s="146"/>
      <c r="E268" s="147">
        <v>3</v>
      </c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 t="s">
        <v>199</v>
      </c>
      <c r="AH268" s="136">
        <v>0</v>
      </c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</row>
    <row r="269" spans="1:60" outlineLevel="1" x14ac:dyDescent="0.2">
      <c r="A269" s="143"/>
      <c r="B269" s="144"/>
      <c r="C269" s="176" t="s">
        <v>201</v>
      </c>
      <c r="D269" s="148"/>
      <c r="E269" s="149">
        <v>11</v>
      </c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 t="s">
        <v>199</v>
      </c>
      <c r="AH269" s="136">
        <v>1</v>
      </c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</row>
    <row r="270" spans="1:60" ht="22.5" outlineLevel="1" x14ac:dyDescent="0.2">
      <c r="A270" s="157">
        <v>50</v>
      </c>
      <c r="B270" s="158" t="s">
        <v>476</v>
      </c>
      <c r="C270" s="174" t="s">
        <v>477</v>
      </c>
      <c r="D270" s="159" t="s">
        <v>224</v>
      </c>
      <c r="E270" s="160">
        <v>23</v>
      </c>
      <c r="F270" s="161"/>
      <c r="G270" s="162">
        <f>ROUND(E270*F270,2)</f>
        <v>0</v>
      </c>
      <c r="H270" s="161"/>
      <c r="I270" s="162">
        <f>ROUND(E270*H270,2)</f>
        <v>0</v>
      </c>
      <c r="J270" s="161"/>
      <c r="K270" s="162">
        <f>ROUND(E270*J270,2)</f>
        <v>0</v>
      </c>
      <c r="L270" s="162">
        <v>21</v>
      </c>
      <c r="M270" s="162">
        <f>G270*(1+L270/100)</f>
        <v>0</v>
      </c>
      <c r="N270" s="162">
        <v>0</v>
      </c>
      <c r="O270" s="162">
        <f>ROUND(E270*N270,2)</f>
        <v>0</v>
      </c>
      <c r="P270" s="162">
        <v>0</v>
      </c>
      <c r="Q270" s="163">
        <f>ROUND(E270*P270,2)</f>
        <v>0</v>
      </c>
      <c r="R270" s="145"/>
      <c r="S270" s="145" t="s">
        <v>254</v>
      </c>
      <c r="T270" s="145" t="s">
        <v>255</v>
      </c>
      <c r="U270" s="145">
        <v>0.9</v>
      </c>
      <c r="V270" s="145">
        <f>ROUND(E270*U270,2)</f>
        <v>20.7</v>
      </c>
      <c r="W270" s="145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 t="s">
        <v>194</v>
      </c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</row>
    <row r="271" spans="1:60" outlineLevel="1" x14ac:dyDescent="0.2">
      <c r="A271" s="143"/>
      <c r="B271" s="144"/>
      <c r="C271" s="175" t="s">
        <v>204</v>
      </c>
      <c r="D271" s="146"/>
      <c r="E271" s="147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 t="s">
        <v>199</v>
      </c>
      <c r="AH271" s="136">
        <v>0</v>
      </c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</row>
    <row r="272" spans="1:60" outlineLevel="1" x14ac:dyDescent="0.2">
      <c r="A272" s="143"/>
      <c r="B272" s="144"/>
      <c r="C272" s="175" t="s">
        <v>415</v>
      </c>
      <c r="D272" s="146"/>
      <c r="E272" s="147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 t="s">
        <v>199</v>
      </c>
      <c r="AH272" s="136">
        <v>0</v>
      </c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</row>
    <row r="273" spans="1:60" outlineLevel="1" x14ac:dyDescent="0.2">
      <c r="A273" s="143"/>
      <c r="B273" s="144"/>
      <c r="C273" s="175" t="s">
        <v>478</v>
      </c>
      <c r="D273" s="146"/>
      <c r="E273" s="147">
        <v>11</v>
      </c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 t="s">
        <v>199</v>
      </c>
      <c r="AH273" s="136">
        <v>0</v>
      </c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</row>
    <row r="274" spans="1:60" outlineLevel="1" x14ac:dyDescent="0.2">
      <c r="A274" s="143"/>
      <c r="B274" s="144"/>
      <c r="C274" s="175" t="s">
        <v>479</v>
      </c>
      <c r="D274" s="146"/>
      <c r="E274" s="147">
        <v>12</v>
      </c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 t="s">
        <v>199</v>
      </c>
      <c r="AH274" s="136">
        <v>0</v>
      </c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</row>
    <row r="275" spans="1:60" outlineLevel="1" x14ac:dyDescent="0.2">
      <c r="A275" s="143"/>
      <c r="B275" s="144"/>
      <c r="C275" s="176" t="s">
        <v>201</v>
      </c>
      <c r="D275" s="148"/>
      <c r="E275" s="149">
        <v>23</v>
      </c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 t="s">
        <v>199</v>
      </c>
      <c r="AH275" s="136">
        <v>1</v>
      </c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</row>
    <row r="276" spans="1:60" outlineLevel="1" x14ac:dyDescent="0.2">
      <c r="A276" s="157">
        <v>51</v>
      </c>
      <c r="B276" s="158" t="s">
        <v>480</v>
      </c>
      <c r="C276" s="174" t="s">
        <v>481</v>
      </c>
      <c r="D276" s="159" t="s">
        <v>224</v>
      </c>
      <c r="E276" s="160">
        <v>11</v>
      </c>
      <c r="F276" s="161"/>
      <c r="G276" s="162">
        <f>ROUND(E276*F276,2)</f>
        <v>0</v>
      </c>
      <c r="H276" s="161"/>
      <c r="I276" s="162">
        <f>ROUND(E276*H276,2)</f>
        <v>0</v>
      </c>
      <c r="J276" s="161"/>
      <c r="K276" s="162">
        <f>ROUND(E276*J276,2)</f>
        <v>0</v>
      </c>
      <c r="L276" s="162">
        <v>21</v>
      </c>
      <c r="M276" s="162">
        <f>G276*(1+L276/100)</f>
        <v>0</v>
      </c>
      <c r="N276" s="162">
        <v>0</v>
      </c>
      <c r="O276" s="162">
        <f>ROUND(E276*N276,2)</f>
        <v>0</v>
      </c>
      <c r="P276" s="162">
        <v>0</v>
      </c>
      <c r="Q276" s="163">
        <f>ROUND(E276*P276,2)</f>
        <v>0</v>
      </c>
      <c r="R276" s="145"/>
      <c r="S276" s="145" t="s">
        <v>254</v>
      </c>
      <c r="T276" s="145" t="s">
        <v>255</v>
      </c>
      <c r="U276" s="145">
        <v>3.2520000000000002</v>
      </c>
      <c r="V276" s="145">
        <f>ROUND(E276*U276,2)</f>
        <v>35.770000000000003</v>
      </c>
      <c r="W276" s="145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 t="s">
        <v>194</v>
      </c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</row>
    <row r="277" spans="1:60" outlineLevel="1" x14ac:dyDescent="0.2">
      <c r="A277" s="143"/>
      <c r="B277" s="144"/>
      <c r="C277" s="175" t="s">
        <v>204</v>
      </c>
      <c r="D277" s="146"/>
      <c r="E277" s="147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 t="s">
        <v>199</v>
      </c>
      <c r="AH277" s="136">
        <v>0</v>
      </c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</row>
    <row r="278" spans="1:60" outlineLevel="1" x14ac:dyDescent="0.2">
      <c r="A278" s="143"/>
      <c r="B278" s="144"/>
      <c r="C278" s="175" t="s">
        <v>415</v>
      </c>
      <c r="D278" s="146"/>
      <c r="E278" s="147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 t="s">
        <v>199</v>
      </c>
      <c r="AH278" s="136">
        <v>0</v>
      </c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</row>
    <row r="279" spans="1:60" outlineLevel="1" x14ac:dyDescent="0.2">
      <c r="A279" s="143"/>
      <c r="B279" s="144"/>
      <c r="C279" s="175" t="s">
        <v>482</v>
      </c>
      <c r="D279" s="146"/>
      <c r="E279" s="147">
        <v>11</v>
      </c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 t="s">
        <v>199</v>
      </c>
      <c r="AH279" s="136">
        <v>0</v>
      </c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</row>
    <row r="280" spans="1:60" outlineLevel="1" x14ac:dyDescent="0.2">
      <c r="A280" s="143"/>
      <c r="B280" s="144"/>
      <c r="C280" s="176" t="s">
        <v>201</v>
      </c>
      <c r="D280" s="148"/>
      <c r="E280" s="149">
        <v>11</v>
      </c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 t="s">
        <v>199</v>
      </c>
      <c r="AH280" s="136">
        <v>1</v>
      </c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</row>
    <row r="281" spans="1:60" outlineLevel="1" x14ac:dyDescent="0.2">
      <c r="A281" s="157">
        <v>52</v>
      </c>
      <c r="B281" s="158" t="s">
        <v>483</v>
      </c>
      <c r="C281" s="174" t="s">
        <v>484</v>
      </c>
      <c r="D281" s="159" t="s">
        <v>224</v>
      </c>
      <c r="E281" s="160">
        <v>2</v>
      </c>
      <c r="F281" s="161"/>
      <c r="G281" s="162">
        <f>ROUND(E281*F281,2)</f>
        <v>0</v>
      </c>
      <c r="H281" s="161"/>
      <c r="I281" s="162">
        <f>ROUND(E281*H281,2)</f>
        <v>0</v>
      </c>
      <c r="J281" s="161"/>
      <c r="K281" s="162">
        <f>ROUND(E281*J281,2)</f>
        <v>0</v>
      </c>
      <c r="L281" s="162">
        <v>21</v>
      </c>
      <c r="M281" s="162">
        <f>G281*(1+L281/100)</f>
        <v>0</v>
      </c>
      <c r="N281" s="162">
        <v>0</v>
      </c>
      <c r="O281" s="162">
        <f>ROUND(E281*N281,2)</f>
        <v>0</v>
      </c>
      <c r="P281" s="162">
        <v>0</v>
      </c>
      <c r="Q281" s="163">
        <f>ROUND(E281*P281,2)</f>
        <v>0</v>
      </c>
      <c r="R281" s="145"/>
      <c r="S281" s="145" t="s">
        <v>254</v>
      </c>
      <c r="T281" s="145" t="s">
        <v>255</v>
      </c>
      <c r="U281" s="145">
        <v>4.2520000000000007</v>
      </c>
      <c r="V281" s="145">
        <f>ROUND(E281*U281,2)</f>
        <v>8.5</v>
      </c>
      <c r="W281" s="145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 t="s">
        <v>194</v>
      </c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</row>
    <row r="282" spans="1:60" outlineLevel="1" x14ac:dyDescent="0.2">
      <c r="A282" s="143"/>
      <c r="B282" s="144"/>
      <c r="C282" s="175" t="s">
        <v>204</v>
      </c>
      <c r="D282" s="146"/>
      <c r="E282" s="147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 t="s">
        <v>199</v>
      </c>
      <c r="AH282" s="136">
        <v>0</v>
      </c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</row>
    <row r="283" spans="1:60" outlineLevel="1" x14ac:dyDescent="0.2">
      <c r="A283" s="143"/>
      <c r="B283" s="144"/>
      <c r="C283" s="175" t="s">
        <v>415</v>
      </c>
      <c r="D283" s="146"/>
      <c r="E283" s="147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 t="s">
        <v>199</v>
      </c>
      <c r="AH283" s="136">
        <v>0</v>
      </c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</row>
    <row r="284" spans="1:60" outlineLevel="1" x14ac:dyDescent="0.2">
      <c r="A284" s="143"/>
      <c r="B284" s="144"/>
      <c r="C284" s="175" t="s">
        <v>485</v>
      </c>
      <c r="D284" s="146"/>
      <c r="E284" s="147">
        <v>2</v>
      </c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 t="s">
        <v>199</v>
      </c>
      <c r="AH284" s="136">
        <v>0</v>
      </c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</row>
    <row r="285" spans="1:60" outlineLevel="1" x14ac:dyDescent="0.2">
      <c r="A285" s="143"/>
      <c r="B285" s="144"/>
      <c r="C285" s="176" t="s">
        <v>201</v>
      </c>
      <c r="D285" s="148"/>
      <c r="E285" s="149">
        <v>2</v>
      </c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 t="s">
        <v>199</v>
      </c>
      <c r="AH285" s="136">
        <v>1</v>
      </c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</row>
    <row r="286" spans="1:60" outlineLevel="1" x14ac:dyDescent="0.2">
      <c r="A286" s="164">
        <v>53</v>
      </c>
      <c r="B286" s="165" t="s">
        <v>486</v>
      </c>
      <c r="C286" s="173" t="s">
        <v>487</v>
      </c>
      <c r="D286" s="166" t="s">
        <v>224</v>
      </c>
      <c r="E286" s="167">
        <v>1</v>
      </c>
      <c r="F286" s="168"/>
      <c r="G286" s="169">
        <f>ROUND(E286*F286,2)</f>
        <v>0</v>
      </c>
      <c r="H286" s="168"/>
      <c r="I286" s="169">
        <f>ROUND(E286*H286,2)</f>
        <v>0</v>
      </c>
      <c r="J286" s="168"/>
      <c r="K286" s="169">
        <f>ROUND(E286*J286,2)</f>
        <v>0</v>
      </c>
      <c r="L286" s="169">
        <v>21</v>
      </c>
      <c r="M286" s="169">
        <f>G286*(1+L286/100)</f>
        <v>0</v>
      </c>
      <c r="N286" s="169">
        <v>0</v>
      </c>
      <c r="O286" s="169">
        <f>ROUND(E286*N286,2)</f>
        <v>0</v>
      </c>
      <c r="P286" s="169">
        <v>0</v>
      </c>
      <c r="Q286" s="170">
        <f>ROUND(E286*P286,2)</f>
        <v>0</v>
      </c>
      <c r="R286" s="145"/>
      <c r="S286" s="145" t="s">
        <v>192</v>
      </c>
      <c r="T286" s="145" t="s">
        <v>457</v>
      </c>
      <c r="U286" s="145">
        <v>0.65</v>
      </c>
      <c r="V286" s="145">
        <f>ROUND(E286*U286,2)</f>
        <v>0.65</v>
      </c>
      <c r="W286" s="145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 t="s">
        <v>194</v>
      </c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</row>
    <row r="287" spans="1:60" outlineLevel="1" x14ac:dyDescent="0.2">
      <c r="A287" s="157">
        <v>54</v>
      </c>
      <c r="B287" s="158" t="s">
        <v>488</v>
      </c>
      <c r="C287" s="174" t="s">
        <v>489</v>
      </c>
      <c r="D287" s="159" t="s">
        <v>224</v>
      </c>
      <c r="E287" s="160">
        <v>12</v>
      </c>
      <c r="F287" s="161"/>
      <c r="G287" s="162">
        <f>ROUND(E287*F287,2)</f>
        <v>0</v>
      </c>
      <c r="H287" s="161"/>
      <c r="I287" s="162">
        <f>ROUND(E287*H287,2)</f>
        <v>0</v>
      </c>
      <c r="J287" s="161"/>
      <c r="K287" s="162">
        <f>ROUND(E287*J287,2)</f>
        <v>0</v>
      </c>
      <c r="L287" s="162">
        <v>21</v>
      </c>
      <c r="M287" s="162">
        <f>G287*(1+L287/100)</f>
        <v>0</v>
      </c>
      <c r="N287" s="162">
        <v>7.0200000000000002E-3</v>
      </c>
      <c r="O287" s="162">
        <f>ROUND(E287*N287,2)</f>
        <v>0.08</v>
      </c>
      <c r="P287" s="162">
        <v>0</v>
      </c>
      <c r="Q287" s="163">
        <f>ROUND(E287*P287,2)</f>
        <v>0</v>
      </c>
      <c r="R287" s="145"/>
      <c r="S287" s="145" t="s">
        <v>254</v>
      </c>
      <c r="T287" s="145" t="s">
        <v>255</v>
      </c>
      <c r="U287" s="145">
        <v>1.3140000000000001</v>
      </c>
      <c r="V287" s="145">
        <f>ROUND(E287*U287,2)</f>
        <v>15.77</v>
      </c>
      <c r="W287" s="145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 t="s">
        <v>194</v>
      </c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</row>
    <row r="288" spans="1:60" outlineLevel="1" x14ac:dyDescent="0.2">
      <c r="A288" s="143"/>
      <c r="B288" s="144"/>
      <c r="C288" s="175" t="s">
        <v>204</v>
      </c>
      <c r="D288" s="146"/>
      <c r="E288" s="147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 t="s">
        <v>199</v>
      </c>
      <c r="AH288" s="136">
        <v>0</v>
      </c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</row>
    <row r="289" spans="1:60" outlineLevel="1" x14ac:dyDescent="0.2">
      <c r="A289" s="143"/>
      <c r="B289" s="144"/>
      <c r="C289" s="175" t="s">
        <v>415</v>
      </c>
      <c r="D289" s="146"/>
      <c r="E289" s="147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 t="s">
        <v>199</v>
      </c>
      <c r="AH289" s="136">
        <v>0</v>
      </c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</row>
    <row r="290" spans="1:60" outlineLevel="1" x14ac:dyDescent="0.2">
      <c r="A290" s="143"/>
      <c r="B290" s="144"/>
      <c r="C290" s="175" t="s">
        <v>490</v>
      </c>
      <c r="D290" s="146"/>
      <c r="E290" s="147">
        <v>12</v>
      </c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 t="s">
        <v>199</v>
      </c>
      <c r="AH290" s="136">
        <v>0</v>
      </c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</row>
    <row r="291" spans="1:60" outlineLevel="1" x14ac:dyDescent="0.2">
      <c r="A291" s="143"/>
      <c r="B291" s="144"/>
      <c r="C291" s="176" t="s">
        <v>201</v>
      </c>
      <c r="D291" s="148"/>
      <c r="E291" s="149">
        <v>12</v>
      </c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 t="s">
        <v>199</v>
      </c>
      <c r="AH291" s="136">
        <v>1</v>
      </c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</row>
    <row r="292" spans="1:60" ht="22.5" outlineLevel="1" x14ac:dyDescent="0.2">
      <c r="A292" s="157">
        <v>55</v>
      </c>
      <c r="B292" s="158" t="s">
        <v>491</v>
      </c>
      <c r="C292" s="174" t="s">
        <v>492</v>
      </c>
      <c r="D292" s="159" t="s">
        <v>292</v>
      </c>
      <c r="E292" s="160">
        <v>191</v>
      </c>
      <c r="F292" s="161"/>
      <c r="G292" s="162">
        <f>ROUND(E292*F292,2)</f>
        <v>0</v>
      </c>
      <c r="H292" s="161"/>
      <c r="I292" s="162">
        <f>ROUND(E292*H292,2)</f>
        <v>0</v>
      </c>
      <c r="J292" s="161"/>
      <c r="K292" s="162">
        <f>ROUND(E292*J292,2)</f>
        <v>0</v>
      </c>
      <c r="L292" s="162">
        <v>21</v>
      </c>
      <c r="M292" s="162">
        <f>G292*(1+L292/100)</f>
        <v>0</v>
      </c>
      <c r="N292" s="162">
        <v>2.5250000000000004</v>
      </c>
      <c r="O292" s="162">
        <f>ROUND(E292*N292,2)</f>
        <v>482.28</v>
      </c>
      <c r="P292" s="162">
        <v>0</v>
      </c>
      <c r="Q292" s="163">
        <f>ROUND(E292*P292,2)</f>
        <v>0</v>
      </c>
      <c r="R292" s="145"/>
      <c r="S292" s="145" t="s">
        <v>254</v>
      </c>
      <c r="T292" s="145" t="s">
        <v>255</v>
      </c>
      <c r="U292" s="145">
        <v>1.3030000000000002</v>
      </c>
      <c r="V292" s="145">
        <f>ROUND(E292*U292,2)</f>
        <v>248.87</v>
      </c>
      <c r="W292" s="145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 t="s">
        <v>194</v>
      </c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</row>
    <row r="293" spans="1:60" outlineLevel="1" x14ac:dyDescent="0.2">
      <c r="A293" s="143"/>
      <c r="B293" s="144"/>
      <c r="C293" s="175" t="s">
        <v>204</v>
      </c>
      <c r="D293" s="146"/>
      <c r="E293" s="147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 t="s">
        <v>199</v>
      </c>
      <c r="AH293" s="136">
        <v>0</v>
      </c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</row>
    <row r="294" spans="1:60" outlineLevel="1" x14ac:dyDescent="0.2">
      <c r="A294" s="143"/>
      <c r="B294" s="144"/>
      <c r="C294" s="175" t="s">
        <v>493</v>
      </c>
      <c r="D294" s="146"/>
      <c r="E294" s="147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 t="s">
        <v>199</v>
      </c>
      <c r="AH294" s="136">
        <v>0</v>
      </c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</row>
    <row r="295" spans="1:60" ht="22.5" outlineLevel="1" x14ac:dyDescent="0.2">
      <c r="A295" s="143"/>
      <c r="B295" s="144"/>
      <c r="C295" s="175" t="s">
        <v>494</v>
      </c>
      <c r="D295" s="146"/>
      <c r="E295" s="147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 t="s">
        <v>199</v>
      </c>
      <c r="AH295" s="136">
        <v>0</v>
      </c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</row>
    <row r="296" spans="1:60" outlineLevel="1" x14ac:dyDescent="0.2">
      <c r="A296" s="143"/>
      <c r="B296" s="144"/>
      <c r="C296" s="175" t="s">
        <v>495</v>
      </c>
      <c r="D296" s="146"/>
      <c r="E296" s="147">
        <v>191</v>
      </c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 t="s">
        <v>199</v>
      </c>
      <c r="AH296" s="136">
        <v>0</v>
      </c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</row>
    <row r="297" spans="1:60" outlineLevel="1" x14ac:dyDescent="0.2">
      <c r="A297" s="143"/>
      <c r="B297" s="144"/>
      <c r="C297" s="176" t="s">
        <v>201</v>
      </c>
      <c r="D297" s="148"/>
      <c r="E297" s="149">
        <v>191</v>
      </c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 t="s">
        <v>199</v>
      </c>
      <c r="AH297" s="136">
        <v>1</v>
      </c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</row>
    <row r="298" spans="1:60" outlineLevel="1" x14ac:dyDescent="0.2">
      <c r="A298" s="164">
        <v>56</v>
      </c>
      <c r="B298" s="165" t="s">
        <v>496</v>
      </c>
      <c r="C298" s="173" t="s">
        <v>497</v>
      </c>
      <c r="D298" s="166" t="s">
        <v>197</v>
      </c>
      <c r="E298" s="167">
        <v>436.5</v>
      </c>
      <c r="F298" s="168"/>
      <c r="G298" s="169">
        <f>ROUND(E298*F298,2)</f>
        <v>0</v>
      </c>
      <c r="H298" s="168"/>
      <c r="I298" s="169">
        <f>ROUND(E298*H298,2)</f>
        <v>0</v>
      </c>
      <c r="J298" s="168"/>
      <c r="K298" s="169">
        <f>ROUND(E298*J298,2)</f>
        <v>0</v>
      </c>
      <c r="L298" s="169">
        <v>21</v>
      </c>
      <c r="M298" s="169">
        <f>G298*(1+L298/100)</f>
        <v>0</v>
      </c>
      <c r="N298" s="169">
        <v>0</v>
      </c>
      <c r="O298" s="169">
        <f>ROUND(E298*N298,2)</f>
        <v>0</v>
      </c>
      <c r="P298" s="169">
        <v>0</v>
      </c>
      <c r="Q298" s="170">
        <f>ROUND(E298*P298,2)</f>
        <v>0</v>
      </c>
      <c r="R298" s="145"/>
      <c r="S298" s="145" t="s">
        <v>254</v>
      </c>
      <c r="T298" s="145" t="s">
        <v>255</v>
      </c>
      <c r="U298" s="145">
        <v>2.6000000000000002E-2</v>
      </c>
      <c r="V298" s="145">
        <f>ROUND(E298*U298,2)</f>
        <v>11.35</v>
      </c>
      <c r="W298" s="145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 t="s">
        <v>194</v>
      </c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</row>
    <row r="299" spans="1:60" ht="22.5" outlineLevel="1" x14ac:dyDescent="0.2">
      <c r="A299" s="157">
        <v>57</v>
      </c>
      <c r="B299" s="158" t="s">
        <v>498</v>
      </c>
      <c r="C299" s="174" t="s">
        <v>499</v>
      </c>
      <c r="D299" s="159" t="s">
        <v>224</v>
      </c>
      <c r="E299" s="160">
        <v>1.01</v>
      </c>
      <c r="F299" s="161"/>
      <c r="G299" s="162">
        <f>ROUND(E299*F299,2)</f>
        <v>0</v>
      </c>
      <c r="H299" s="161"/>
      <c r="I299" s="162">
        <f>ROUND(E299*H299,2)</f>
        <v>0</v>
      </c>
      <c r="J299" s="161"/>
      <c r="K299" s="162">
        <f>ROUND(E299*J299,2)</f>
        <v>0</v>
      </c>
      <c r="L299" s="162">
        <v>21</v>
      </c>
      <c r="M299" s="162">
        <f>G299*(1+L299/100)</f>
        <v>0</v>
      </c>
      <c r="N299" s="162">
        <v>5.75</v>
      </c>
      <c r="O299" s="162">
        <f>ROUND(E299*N299,2)</f>
        <v>5.81</v>
      </c>
      <c r="P299" s="162">
        <v>0</v>
      </c>
      <c r="Q299" s="163">
        <f>ROUND(E299*P299,2)</f>
        <v>0</v>
      </c>
      <c r="R299" s="145"/>
      <c r="S299" s="145" t="s">
        <v>192</v>
      </c>
      <c r="T299" s="145" t="s">
        <v>193</v>
      </c>
      <c r="U299" s="145">
        <v>0</v>
      </c>
      <c r="V299" s="145">
        <f>ROUND(E299*U299,2)</f>
        <v>0</v>
      </c>
      <c r="W299" s="145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 t="s">
        <v>404</v>
      </c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</row>
    <row r="300" spans="1:60" outlineLevel="1" x14ac:dyDescent="0.2">
      <c r="A300" s="143"/>
      <c r="B300" s="144"/>
      <c r="C300" s="175" t="s">
        <v>500</v>
      </c>
      <c r="D300" s="146"/>
      <c r="E300" s="147">
        <v>1.01</v>
      </c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 t="s">
        <v>199</v>
      </c>
      <c r="AH300" s="136">
        <v>0</v>
      </c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</row>
    <row r="301" spans="1:60" outlineLevel="1" x14ac:dyDescent="0.2">
      <c r="A301" s="143"/>
      <c r="B301" s="144"/>
      <c r="C301" s="176" t="s">
        <v>201</v>
      </c>
      <c r="D301" s="148"/>
      <c r="E301" s="149">
        <v>1.01</v>
      </c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 t="s">
        <v>199</v>
      </c>
      <c r="AH301" s="136">
        <v>1</v>
      </c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</row>
    <row r="302" spans="1:60" ht="22.5" outlineLevel="1" x14ac:dyDescent="0.2">
      <c r="A302" s="157">
        <v>58</v>
      </c>
      <c r="B302" s="158" t="s">
        <v>501</v>
      </c>
      <c r="C302" s="174" t="s">
        <v>502</v>
      </c>
      <c r="D302" s="159" t="s">
        <v>224</v>
      </c>
      <c r="E302" s="160">
        <v>1.01</v>
      </c>
      <c r="F302" s="161"/>
      <c r="G302" s="162">
        <f>ROUND(E302*F302,2)</f>
        <v>0</v>
      </c>
      <c r="H302" s="161"/>
      <c r="I302" s="162">
        <f>ROUND(E302*H302,2)</f>
        <v>0</v>
      </c>
      <c r="J302" s="161"/>
      <c r="K302" s="162">
        <f>ROUND(E302*J302,2)</f>
        <v>0</v>
      </c>
      <c r="L302" s="162">
        <v>21</v>
      </c>
      <c r="M302" s="162">
        <f>G302*(1+L302/100)</f>
        <v>0</v>
      </c>
      <c r="N302" s="162">
        <v>1.7400000000000002</v>
      </c>
      <c r="O302" s="162">
        <f>ROUND(E302*N302,2)</f>
        <v>1.76</v>
      </c>
      <c r="P302" s="162">
        <v>0</v>
      </c>
      <c r="Q302" s="163">
        <f>ROUND(E302*P302,2)</f>
        <v>0</v>
      </c>
      <c r="R302" s="145"/>
      <c r="S302" s="145" t="s">
        <v>192</v>
      </c>
      <c r="T302" s="145" t="s">
        <v>193</v>
      </c>
      <c r="U302" s="145">
        <v>0</v>
      </c>
      <c r="V302" s="145">
        <f>ROUND(E302*U302,2)</f>
        <v>0</v>
      </c>
      <c r="W302" s="145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 t="s">
        <v>404</v>
      </c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</row>
    <row r="303" spans="1:60" outlineLevel="1" x14ac:dyDescent="0.2">
      <c r="A303" s="143"/>
      <c r="B303" s="144"/>
      <c r="C303" s="175" t="s">
        <v>500</v>
      </c>
      <c r="D303" s="146"/>
      <c r="E303" s="147">
        <v>1.01</v>
      </c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 t="s">
        <v>199</v>
      </c>
      <c r="AH303" s="136">
        <v>0</v>
      </c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</row>
    <row r="304" spans="1:60" outlineLevel="1" x14ac:dyDescent="0.2">
      <c r="A304" s="143"/>
      <c r="B304" s="144"/>
      <c r="C304" s="176" t="s">
        <v>201</v>
      </c>
      <c r="D304" s="148"/>
      <c r="E304" s="149">
        <v>1.01</v>
      </c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 t="s">
        <v>199</v>
      </c>
      <c r="AH304" s="136">
        <v>1</v>
      </c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</row>
    <row r="305" spans="1:60" ht="22.5" outlineLevel="1" x14ac:dyDescent="0.2">
      <c r="A305" s="157">
        <v>59</v>
      </c>
      <c r="B305" s="158" t="s">
        <v>503</v>
      </c>
      <c r="C305" s="174" t="s">
        <v>504</v>
      </c>
      <c r="D305" s="159" t="s">
        <v>224</v>
      </c>
      <c r="E305" s="160">
        <v>1.01</v>
      </c>
      <c r="F305" s="161"/>
      <c r="G305" s="162">
        <f>ROUND(E305*F305,2)</f>
        <v>0</v>
      </c>
      <c r="H305" s="161"/>
      <c r="I305" s="162">
        <f>ROUND(E305*H305,2)</f>
        <v>0</v>
      </c>
      <c r="J305" s="161"/>
      <c r="K305" s="162">
        <f>ROUND(E305*J305,2)</f>
        <v>0</v>
      </c>
      <c r="L305" s="162">
        <v>21</v>
      </c>
      <c r="M305" s="162">
        <f>G305*(1+L305/100)</f>
        <v>0</v>
      </c>
      <c r="N305" s="162">
        <v>0.78</v>
      </c>
      <c r="O305" s="162">
        <f>ROUND(E305*N305,2)</f>
        <v>0.79</v>
      </c>
      <c r="P305" s="162">
        <v>0</v>
      </c>
      <c r="Q305" s="163">
        <f>ROUND(E305*P305,2)</f>
        <v>0</v>
      </c>
      <c r="R305" s="145"/>
      <c r="S305" s="145" t="s">
        <v>192</v>
      </c>
      <c r="T305" s="145" t="s">
        <v>193</v>
      </c>
      <c r="U305" s="145">
        <v>0</v>
      </c>
      <c r="V305" s="145">
        <f>ROUND(E305*U305,2)</f>
        <v>0</v>
      </c>
      <c r="W305" s="145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 t="s">
        <v>404</v>
      </c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</row>
    <row r="306" spans="1:60" outlineLevel="1" x14ac:dyDescent="0.2">
      <c r="A306" s="143"/>
      <c r="B306" s="144"/>
      <c r="C306" s="175" t="s">
        <v>500</v>
      </c>
      <c r="D306" s="146"/>
      <c r="E306" s="147">
        <v>1.01</v>
      </c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 t="s">
        <v>199</v>
      </c>
      <c r="AH306" s="136">
        <v>0</v>
      </c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</row>
    <row r="307" spans="1:60" outlineLevel="1" x14ac:dyDescent="0.2">
      <c r="A307" s="143"/>
      <c r="B307" s="144"/>
      <c r="C307" s="176" t="s">
        <v>201</v>
      </c>
      <c r="D307" s="148"/>
      <c r="E307" s="149">
        <v>1.01</v>
      </c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 t="s">
        <v>199</v>
      </c>
      <c r="AH307" s="136">
        <v>1</v>
      </c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</row>
    <row r="308" spans="1:60" outlineLevel="1" x14ac:dyDescent="0.2">
      <c r="A308" s="164">
        <v>60</v>
      </c>
      <c r="B308" s="165" t="s">
        <v>505</v>
      </c>
      <c r="C308" s="173" t="s">
        <v>506</v>
      </c>
      <c r="D308" s="166" t="s">
        <v>224</v>
      </c>
      <c r="E308" s="167">
        <v>1</v>
      </c>
      <c r="F308" s="168"/>
      <c r="G308" s="169">
        <f>ROUND(E308*F308,2)</f>
        <v>0</v>
      </c>
      <c r="H308" s="168"/>
      <c r="I308" s="169">
        <f>ROUND(E308*H308,2)</f>
        <v>0</v>
      </c>
      <c r="J308" s="168"/>
      <c r="K308" s="169">
        <f>ROUND(E308*J308,2)</f>
        <v>0</v>
      </c>
      <c r="L308" s="169">
        <v>21</v>
      </c>
      <c r="M308" s="169">
        <f>G308*(1+L308/100)</f>
        <v>0</v>
      </c>
      <c r="N308" s="169">
        <v>3.0000000000000001E-3</v>
      </c>
      <c r="O308" s="169">
        <f>ROUND(E308*N308,2)</f>
        <v>0</v>
      </c>
      <c r="P308" s="169">
        <v>0</v>
      </c>
      <c r="Q308" s="170">
        <f>ROUND(E308*P308,2)</f>
        <v>0</v>
      </c>
      <c r="R308" s="145"/>
      <c r="S308" s="145" t="s">
        <v>192</v>
      </c>
      <c r="T308" s="145" t="s">
        <v>193</v>
      </c>
      <c r="U308" s="145">
        <v>0</v>
      </c>
      <c r="V308" s="145">
        <f>ROUND(E308*U308,2)</f>
        <v>0</v>
      </c>
      <c r="W308" s="145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 t="s">
        <v>404</v>
      </c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</row>
    <row r="309" spans="1:60" outlineLevel="1" x14ac:dyDescent="0.2">
      <c r="A309" s="157">
        <v>61</v>
      </c>
      <c r="B309" s="158" t="s">
        <v>507</v>
      </c>
      <c r="C309" s="174" t="s">
        <v>508</v>
      </c>
      <c r="D309" s="159" t="s">
        <v>224</v>
      </c>
      <c r="E309" s="160">
        <v>11.110000000000001</v>
      </c>
      <c r="F309" s="161"/>
      <c r="G309" s="162">
        <f>ROUND(E309*F309,2)</f>
        <v>0</v>
      </c>
      <c r="H309" s="161"/>
      <c r="I309" s="162">
        <f>ROUND(E309*H309,2)</f>
        <v>0</v>
      </c>
      <c r="J309" s="161"/>
      <c r="K309" s="162">
        <f>ROUND(E309*J309,2)</f>
        <v>0</v>
      </c>
      <c r="L309" s="162">
        <v>21</v>
      </c>
      <c r="M309" s="162">
        <f>G309*(1+L309/100)</f>
        <v>0</v>
      </c>
      <c r="N309" s="162">
        <v>0.58500000000000008</v>
      </c>
      <c r="O309" s="162">
        <f>ROUND(E309*N309,2)</f>
        <v>6.5</v>
      </c>
      <c r="P309" s="162">
        <v>0</v>
      </c>
      <c r="Q309" s="163">
        <f>ROUND(E309*P309,2)</f>
        <v>0</v>
      </c>
      <c r="R309" s="145" t="s">
        <v>411</v>
      </c>
      <c r="S309" s="145" t="s">
        <v>254</v>
      </c>
      <c r="T309" s="145" t="s">
        <v>193</v>
      </c>
      <c r="U309" s="145">
        <v>0</v>
      </c>
      <c r="V309" s="145">
        <f>ROUND(E309*U309,2)</f>
        <v>0</v>
      </c>
      <c r="W309" s="145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 t="s">
        <v>404</v>
      </c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</row>
    <row r="310" spans="1:60" outlineLevel="1" x14ac:dyDescent="0.2">
      <c r="A310" s="143"/>
      <c r="B310" s="144"/>
      <c r="C310" s="175" t="s">
        <v>509</v>
      </c>
      <c r="D310" s="146"/>
      <c r="E310" s="147">
        <v>11.110000000000001</v>
      </c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 t="s">
        <v>199</v>
      </c>
      <c r="AH310" s="136">
        <v>0</v>
      </c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</row>
    <row r="311" spans="1:60" outlineLevel="1" x14ac:dyDescent="0.2">
      <c r="A311" s="143"/>
      <c r="B311" s="144"/>
      <c r="C311" s="176" t="s">
        <v>201</v>
      </c>
      <c r="D311" s="148"/>
      <c r="E311" s="149">
        <v>11.110000000000001</v>
      </c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 t="s">
        <v>199</v>
      </c>
      <c r="AH311" s="136">
        <v>1</v>
      </c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</row>
    <row r="312" spans="1:60" outlineLevel="1" x14ac:dyDescent="0.2">
      <c r="A312" s="157">
        <v>62</v>
      </c>
      <c r="B312" s="158" t="s">
        <v>510</v>
      </c>
      <c r="C312" s="174" t="s">
        <v>511</v>
      </c>
      <c r="D312" s="159" t="s">
        <v>224</v>
      </c>
      <c r="E312" s="160">
        <v>11.110000000000001</v>
      </c>
      <c r="F312" s="161"/>
      <c r="G312" s="162">
        <f>ROUND(E312*F312,2)</f>
        <v>0</v>
      </c>
      <c r="H312" s="161"/>
      <c r="I312" s="162">
        <f>ROUND(E312*H312,2)</f>
        <v>0</v>
      </c>
      <c r="J312" s="161"/>
      <c r="K312" s="162">
        <f>ROUND(E312*J312,2)</f>
        <v>0</v>
      </c>
      <c r="L312" s="162">
        <v>21</v>
      </c>
      <c r="M312" s="162">
        <f>G312*(1+L312/100)</f>
        <v>0</v>
      </c>
      <c r="N312" s="162">
        <v>0.5</v>
      </c>
      <c r="O312" s="162">
        <f>ROUND(E312*N312,2)</f>
        <v>5.56</v>
      </c>
      <c r="P312" s="162">
        <v>0</v>
      </c>
      <c r="Q312" s="163">
        <f>ROUND(E312*P312,2)</f>
        <v>0</v>
      </c>
      <c r="R312" s="145" t="s">
        <v>411</v>
      </c>
      <c r="S312" s="145" t="s">
        <v>254</v>
      </c>
      <c r="T312" s="145" t="s">
        <v>193</v>
      </c>
      <c r="U312" s="145">
        <v>0</v>
      </c>
      <c r="V312" s="145">
        <f>ROUND(E312*U312,2)</f>
        <v>0</v>
      </c>
      <c r="W312" s="145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 t="s">
        <v>404</v>
      </c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</row>
    <row r="313" spans="1:60" outlineLevel="1" x14ac:dyDescent="0.2">
      <c r="A313" s="143"/>
      <c r="B313" s="144"/>
      <c r="C313" s="175" t="s">
        <v>509</v>
      </c>
      <c r="D313" s="146"/>
      <c r="E313" s="147">
        <v>11.110000000000001</v>
      </c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 t="s">
        <v>199</v>
      </c>
      <c r="AH313" s="136">
        <v>0</v>
      </c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</row>
    <row r="314" spans="1:60" outlineLevel="1" x14ac:dyDescent="0.2">
      <c r="A314" s="143"/>
      <c r="B314" s="144"/>
      <c r="C314" s="176" t="s">
        <v>201</v>
      </c>
      <c r="D314" s="148"/>
      <c r="E314" s="149">
        <v>11.110000000000001</v>
      </c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 t="s">
        <v>199</v>
      </c>
      <c r="AH314" s="136">
        <v>1</v>
      </c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</row>
    <row r="315" spans="1:60" outlineLevel="1" x14ac:dyDescent="0.2">
      <c r="A315" s="157">
        <v>63</v>
      </c>
      <c r="B315" s="158" t="s">
        <v>512</v>
      </c>
      <c r="C315" s="174" t="s">
        <v>513</v>
      </c>
      <c r="D315" s="159" t="s">
        <v>224</v>
      </c>
      <c r="E315" s="160">
        <v>8.08</v>
      </c>
      <c r="F315" s="161"/>
      <c r="G315" s="162">
        <f>ROUND(E315*F315,2)</f>
        <v>0</v>
      </c>
      <c r="H315" s="161"/>
      <c r="I315" s="162">
        <f>ROUND(E315*H315,2)</f>
        <v>0</v>
      </c>
      <c r="J315" s="161"/>
      <c r="K315" s="162">
        <f>ROUND(E315*J315,2)</f>
        <v>0</v>
      </c>
      <c r="L315" s="162">
        <v>21</v>
      </c>
      <c r="M315" s="162">
        <f>G315*(1+L315/100)</f>
        <v>0</v>
      </c>
      <c r="N315" s="162">
        <v>0.70000000000000007</v>
      </c>
      <c r="O315" s="162">
        <f>ROUND(E315*N315,2)</f>
        <v>5.66</v>
      </c>
      <c r="P315" s="162">
        <v>0</v>
      </c>
      <c r="Q315" s="163">
        <f>ROUND(E315*P315,2)</f>
        <v>0</v>
      </c>
      <c r="R315" s="145" t="s">
        <v>411</v>
      </c>
      <c r="S315" s="145" t="s">
        <v>254</v>
      </c>
      <c r="T315" s="145" t="s">
        <v>193</v>
      </c>
      <c r="U315" s="145">
        <v>0</v>
      </c>
      <c r="V315" s="145">
        <f>ROUND(E315*U315,2)</f>
        <v>0</v>
      </c>
      <c r="W315" s="145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 t="s">
        <v>404</v>
      </c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</row>
    <row r="316" spans="1:60" outlineLevel="1" x14ac:dyDescent="0.2">
      <c r="A316" s="143"/>
      <c r="B316" s="144"/>
      <c r="C316" s="175" t="s">
        <v>514</v>
      </c>
      <c r="D316" s="146"/>
      <c r="E316" s="147">
        <v>8.08</v>
      </c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 t="s">
        <v>199</v>
      </c>
      <c r="AH316" s="136">
        <v>0</v>
      </c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</row>
    <row r="317" spans="1:60" outlineLevel="1" x14ac:dyDescent="0.2">
      <c r="A317" s="143"/>
      <c r="B317" s="144"/>
      <c r="C317" s="176" t="s">
        <v>201</v>
      </c>
      <c r="D317" s="148"/>
      <c r="E317" s="149">
        <v>8.08</v>
      </c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 t="s">
        <v>199</v>
      </c>
      <c r="AH317" s="136">
        <v>1</v>
      </c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</row>
    <row r="318" spans="1:60" outlineLevel="1" x14ac:dyDescent="0.2">
      <c r="A318" s="157">
        <v>64</v>
      </c>
      <c r="B318" s="158" t="s">
        <v>515</v>
      </c>
      <c r="C318" s="174" t="s">
        <v>516</v>
      </c>
      <c r="D318" s="159" t="s">
        <v>224</v>
      </c>
      <c r="E318" s="160">
        <v>3.0300000000000002</v>
      </c>
      <c r="F318" s="161"/>
      <c r="G318" s="162">
        <f>ROUND(E318*F318,2)</f>
        <v>0</v>
      </c>
      <c r="H318" s="161"/>
      <c r="I318" s="162">
        <f>ROUND(E318*H318,2)</f>
        <v>0</v>
      </c>
      <c r="J318" s="161"/>
      <c r="K318" s="162">
        <f>ROUND(E318*J318,2)</f>
        <v>0</v>
      </c>
      <c r="L318" s="162">
        <v>21</v>
      </c>
      <c r="M318" s="162">
        <f>G318*(1+L318/100)</f>
        <v>0</v>
      </c>
      <c r="N318" s="162">
        <v>1.4000000000000001</v>
      </c>
      <c r="O318" s="162">
        <f>ROUND(E318*N318,2)</f>
        <v>4.24</v>
      </c>
      <c r="P318" s="162">
        <v>0</v>
      </c>
      <c r="Q318" s="163">
        <f>ROUND(E318*P318,2)</f>
        <v>0</v>
      </c>
      <c r="R318" s="145" t="s">
        <v>411</v>
      </c>
      <c r="S318" s="145" t="s">
        <v>254</v>
      </c>
      <c r="T318" s="145" t="s">
        <v>193</v>
      </c>
      <c r="U318" s="145">
        <v>0</v>
      </c>
      <c r="V318" s="145">
        <f>ROUND(E318*U318,2)</f>
        <v>0</v>
      </c>
      <c r="W318" s="145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 t="s">
        <v>404</v>
      </c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</row>
    <row r="319" spans="1:60" outlineLevel="1" x14ac:dyDescent="0.2">
      <c r="A319" s="143"/>
      <c r="B319" s="144"/>
      <c r="C319" s="175" t="s">
        <v>517</v>
      </c>
      <c r="D319" s="146"/>
      <c r="E319" s="147">
        <v>3.0300000000000002</v>
      </c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 t="s">
        <v>199</v>
      </c>
      <c r="AH319" s="136">
        <v>0</v>
      </c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</row>
    <row r="320" spans="1:60" outlineLevel="1" x14ac:dyDescent="0.2">
      <c r="A320" s="143"/>
      <c r="B320" s="144"/>
      <c r="C320" s="176" t="s">
        <v>201</v>
      </c>
      <c r="D320" s="148"/>
      <c r="E320" s="149">
        <v>3.0300000000000002</v>
      </c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 t="s">
        <v>199</v>
      </c>
      <c r="AH320" s="136">
        <v>1</v>
      </c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</row>
    <row r="321" spans="1:60" outlineLevel="1" x14ac:dyDescent="0.2">
      <c r="A321" s="164">
        <v>65</v>
      </c>
      <c r="B321" s="165" t="s">
        <v>518</v>
      </c>
      <c r="C321" s="173" t="s">
        <v>519</v>
      </c>
      <c r="D321" s="166" t="s">
        <v>224</v>
      </c>
      <c r="E321" s="167">
        <v>1</v>
      </c>
      <c r="F321" s="168"/>
      <c r="G321" s="169">
        <f>ROUND(E321*F321,2)</f>
        <v>0</v>
      </c>
      <c r="H321" s="168"/>
      <c r="I321" s="169">
        <f>ROUND(E321*H321,2)</f>
        <v>0</v>
      </c>
      <c r="J321" s="168"/>
      <c r="K321" s="169">
        <f>ROUND(E321*J321,2)</f>
        <v>0</v>
      </c>
      <c r="L321" s="169">
        <v>21</v>
      </c>
      <c r="M321" s="169">
        <f>G321*(1+L321/100)</f>
        <v>0</v>
      </c>
      <c r="N321" s="169">
        <v>3.9000000000000007E-2</v>
      </c>
      <c r="O321" s="169">
        <f>ROUND(E321*N321,2)</f>
        <v>0.04</v>
      </c>
      <c r="P321" s="169">
        <v>0</v>
      </c>
      <c r="Q321" s="170">
        <f>ROUND(E321*P321,2)</f>
        <v>0</v>
      </c>
      <c r="R321" s="145"/>
      <c r="S321" s="145" t="s">
        <v>192</v>
      </c>
      <c r="T321" s="145" t="s">
        <v>193</v>
      </c>
      <c r="U321" s="145">
        <v>0</v>
      </c>
      <c r="V321" s="145">
        <f>ROUND(E321*U321,2)</f>
        <v>0</v>
      </c>
      <c r="W321" s="145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 t="s">
        <v>520</v>
      </c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</row>
    <row r="322" spans="1:60" outlineLevel="1" x14ac:dyDescent="0.2">
      <c r="A322" s="164">
        <v>66</v>
      </c>
      <c r="B322" s="165" t="s">
        <v>521</v>
      </c>
      <c r="C322" s="173" t="s">
        <v>522</v>
      </c>
      <c r="D322" s="166" t="s">
        <v>224</v>
      </c>
      <c r="E322" s="167">
        <v>5</v>
      </c>
      <c r="F322" s="168"/>
      <c r="G322" s="169">
        <f>ROUND(E322*F322,2)</f>
        <v>0</v>
      </c>
      <c r="H322" s="168"/>
      <c r="I322" s="169">
        <f>ROUND(E322*H322,2)</f>
        <v>0</v>
      </c>
      <c r="J322" s="168"/>
      <c r="K322" s="169">
        <f>ROUND(E322*J322,2)</f>
        <v>0</v>
      </c>
      <c r="L322" s="169">
        <v>21</v>
      </c>
      <c r="M322" s="169">
        <f>G322*(1+L322/100)</f>
        <v>0</v>
      </c>
      <c r="N322" s="169">
        <v>3.9000000000000007E-2</v>
      </c>
      <c r="O322" s="169">
        <f>ROUND(E322*N322,2)</f>
        <v>0.2</v>
      </c>
      <c r="P322" s="169">
        <v>0</v>
      </c>
      <c r="Q322" s="170">
        <f>ROUND(E322*P322,2)</f>
        <v>0</v>
      </c>
      <c r="R322" s="145"/>
      <c r="S322" s="145" t="s">
        <v>192</v>
      </c>
      <c r="T322" s="145" t="s">
        <v>193</v>
      </c>
      <c r="U322" s="145">
        <v>0</v>
      </c>
      <c r="V322" s="145">
        <f>ROUND(E322*U322,2)</f>
        <v>0</v>
      </c>
      <c r="W322" s="145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 t="s">
        <v>520</v>
      </c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</row>
    <row r="323" spans="1:60" outlineLevel="1" x14ac:dyDescent="0.2">
      <c r="A323" s="164">
        <v>67</v>
      </c>
      <c r="B323" s="165" t="s">
        <v>523</v>
      </c>
      <c r="C323" s="173" t="s">
        <v>524</v>
      </c>
      <c r="D323" s="166" t="s">
        <v>224</v>
      </c>
      <c r="E323" s="167">
        <v>9</v>
      </c>
      <c r="F323" s="168"/>
      <c r="G323" s="169">
        <f>ROUND(E323*F323,2)</f>
        <v>0</v>
      </c>
      <c r="H323" s="168"/>
      <c r="I323" s="169">
        <f>ROUND(E323*H323,2)</f>
        <v>0</v>
      </c>
      <c r="J323" s="168"/>
      <c r="K323" s="169">
        <f>ROUND(E323*J323,2)</f>
        <v>0</v>
      </c>
      <c r="L323" s="169">
        <v>21</v>
      </c>
      <c r="M323" s="169">
        <f>G323*(1+L323/100)</f>
        <v>0</v>
      </c>
      <c r="N323" s="169">
        <v>3.9000000000000007E-2</v>
      </c>
      <c r="O323" s="169">
        <f>ROUND(E323*N323,2)</f>
        <v>0.35</v>
      </c>
      <c r="P323" s="169">
        <v>0</v>
      </c>
      <c r="Q323" s="170">
        <f>ROUND(E323*P323,2)</f>
        <v>0</v>
      </c>
      <c r="R323" s="145"/>
      <c r="S323" s="145" t="s">
        <v>192</v>
      </c>
      <c r="T323" s="145" t="s">
        <v>193</v>
      </c>
      <c r="U323" s="145">
        <v>0</v>
      </c>
      <c r="V323" s="145">
        <f>ROUND(E323*U323,2)</f>
        <v>0</v>
      </c>
      <c r="W323" s="145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 t="s">
        <v>520</v>
      </c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</row>
    <row r="324" spans="1:60" outlineLevel="1" x14ac:dyDescent="0.2">
      <c r="A324" s="164">
        <v>68</v>
      </c>
      <c r="B324" s="165" t="s">
        <v>525</v>
      </c>
      <c r="C324" s="173" t="s">
        <v>526</v>
      </c>
      <c r="D324" s="166" t="s">
        <v>224</v>
      </c>
      <c r="E324" s="167">
        <v>8</v>
      </c>
      <c r="F324" s="168"/>
      <c r="G324" s="169">
        <f>ROUND(E324*F324,2)</f>
        <v>0</v>
      </c>
      <c r="H324" s="168"/>
      <c r="I324" s="169">
        <f>ROUND(E324*H324,2)</f>
        <v>0</v>
      </c>
      <c r="J324" s="168"/>
      <c r="K324" s="169">
        <f>ROUND(E324*J324,2)</f>
        <v>0</v>
      </c>
      <c r="L324" s="169">
        <v>21</v>
      </c>
      <c r="M324" s="169">
        <f>G324*(1+L324/100)</f>
        <v>0</v>
      </c>
      <c r="N324" s="169">
        <v>3.9000000000000007E-2</v>
      </c>
      <c r="O324" s="169">
        <f>ROUND(E324*N324,2)</f>
        <v>0.31</v>
      </c>
      <c r="P324" s="169">
        <v>0</v>
      </c>
      <c r="Q324" s="170">
        <f>ROUND(E324*P324,2)</f>
        <v>0</v>
      </c>
      <c r="R324" s="145"/>
      <c r="S324" s="145" t="s">
        <v>192</v>
      </c>
      <c r="T324" s="145" t="s">
        <v>193</v>
      </c>
      <c r="U324" s="145">
        <v>0</v>
      </c>
      <c r="V324" s="145">
        <f>ROUND(E324*U324,2)</f>
        <v>0</v>
      </c>
      <c r="W324" s="145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 t="s">
        <v>520</v>
      </c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</row>
    <row r="325" spans="1:60" outlineLevel="1" x14ac:dyDescent="0.2">
      <c r="A325" s="157">
        <v>69</v>
      </c>
      <c r="B325" s="158" t="s">
        <v>527</v>
      </c>
      <c r="C325" s="174" t="s">
        <v>528</v>
      </c>
      <c r="D325" s="159" t="s">
        <v>224</v>
      </c>
      <c r="E325" s="160">
        <v>11.110000000000001</v>
      </c>
      <c r="F325" s="161"/>
      <c r="G325" s="162">
        <f>ROUND(E325*F325,2)</f>
        <v>0</v>
      </c>
      <c r="H325" s="161"/>
      <c r="I325" s="162">
        <f>ROUND(E325*H325,2)</f>
        <v>0</v>
      </c>
      <c r="J325" s="161"/>
      <c r="K325" s="162">
        <f>ROUND(E325*J325,2)</f>
        <v>0</v>
      </c>
      <c r="L325" s="162">
        <v>21</v>
      </c>
      <c r="M325" s="162">
        <f>G325*(1+L325/100)</f>
        <v>0</v>
      </c>
      <c r="N325" s="162">
        <v>3.3000000000000003</v>
      </c>
      <c r="O325" s="162">
        <f>ROUND(E325*N325,2)</f>
        <v>36.659999999999997</v>
      </c>
      <c r="P325" s="162">
        <v>0</v>
      </c>
      <c r="Q325" s="163">
        <f>ROUND(E325*P325,2)</f>
        <v>0</v>
      </c>
      <c r="R325" s="145" t="s">
        <v>411</v>
      </c>
      <c r="S325" s="145" t="s">
        <v>254</v>
      </c>
      <c r="T325" s="145" t="s">
        <v>193</v>
      </c>
      <c r="U325" s="145">
        <v>0</v>
      </c>
      <c r="V325" s="145">
        <f>ROUND(E325*U325,2)</f>
        <v>0</v>
      </c>
      <c r="W325" s="145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 t="s">
        <v>404</v>
      </c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</row>
    <row r="326" spans="1:60" outlineLevel="1" x14ac:dyDescent="0.2">
      <c r="A326" s="143"/>
      <c r="B326" s="144"/>
      <c r="C326" s="175" t="s">
        <v>204</v>
      </c>
      <c r="D326" s="146"/>
      <c r="E326" s="147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 t="s">
        <v>199</v>
      </c>
      <c r="AH326" s="136">
        <v>0</v>
      </c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</row>
    <row r="327" spans="1:60" outlineLevel="1" x14ac:dyDescent="0.2">
      <c r="A327" s="143"/>
      <c r="B327" s="144"/>
      <c r="C327" s="175" t="s">
        <v>415</v>
      </c>
      <c r="D327" s="146"/>
      <c r="E327" s="147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 t="s">
        <v>199</v>
      </c>
      <c r="AH327" s="136">
        <v>0</v>
      </c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</row>
    <row r="328" spans="1:60" ht="22.5" outlineLevel="1" x14ac:dyDescent="0.2">
      <c r="A328" s="143"/>
      <c r="B328" s="144"/>
      <c r="C328" s="175" t="s">
        <v>529</v>
      </c>
      <c r="D328" s="146"/>
      <c r="E328" s="147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 t="s">
        <v>199</v>
      </c>
      <c r="AH328" s="136">
        <v>0</v>
      </c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</row>
    <row r="329" spans="1:60" ht="22.5" outlineLevel="1" x14ac:dyDescent="0.2">
      <c r="A329" s="143"/>
      <c r="B329" s="144"/>
      <c r="C329" s="175" t="s">
        <v>530</v>
      </c>
      <c r="D329" s="146"/>
      <c r="E329" s="147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 t="s">
        <v>199</v>
      </c>
      <c r="AH329" s="136">
        <v>0</v>
      </c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</row>
    <row r="330" spans="1:60" outlineLevel="1" x14ac:dyDescent="0.2">
      <c r="A330" s="143"/>
      <c r="B330" s="144"/>
      <c r="C330" s="175" t="s">
        <v>509</v>
      </c>
      <c r="D330" s="146"/>
      <c r="E330" s="147">
        <v>11.110000000000001</v>
      </c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 t="s">
        <v>199</v>
      </c>
      <c r="AH330" s="136">
        <v>0</v>
      </c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</row>
    <row r="331" spans="1:60" outlineLevel="1" x14ac:dyDescent="0.2">
      <c r="A331" s="143"/>
      <c r="B331" s="144"/>
      <c r="C331" s="176" t="s">
        <v>201</v>
      </c>
      <c r="D331" s="148"/>
      <c r="E331" s="149">
        <v>11.110000000000001</v>
      </c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 t="s">
        <v>199</v>
      </c>
      <c r="AH331" s="136">
        <v>1</v>
      </c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</row>
    <row r="332" spans="1:60" outlineLevel="1" x14ac:dyDescent="0.2">
      <c r="A332" s="157">
        <v>70</v>
      </c>
      <c r="B332" s="158" t="s">
        <v>531</v>
      </c>
      <c r="C332" s="174" t="s">
        <v>532</v>
      </c>
      <c r="D332" s="159" t="s">
        <v>224</v>
      </c>
      <c r="E332" s="160">
        <v>11</v>
      </c>
      <c r="F332" s="161"/>
      <c r="G332" s="162">
        <f>ROUND(E332*F332,2)</f>
        <v>0</v>
      </c>
      <c r="H332" s="161"/>
      <c r="I332" s="162">
        <f>ROUND(E332*H332,2)</f>
        <v>0</v>
      </c>
      <c r="J332" s="161"/>
      <c r="K332" s="162">
        <f>ROUND(E332*J332,2)</f>
        <v>0</v>
      </c>
      <c r="L332" s="162">
        <v>21</v>
      </c>
      <c r="M332" s="162">
        <f>G332*(1+L332/100)</f>
        <v>0</v>
      </c>
      <c r="N332" s="162">
        <v>2E-3</v>
      </c>
      <c r="O332" s="162">
        <f>ROUND(E332*N332,2)</f>
        <v>0.02</v>
      </c>
      <c r="P332" s="162">
        <v>0</v>
      </c>
      <c r="Q332" s="163">
        <f>ROUND(E332*P332,2)</f>
        <v>0</v>
      </c>
      <c r="R332" s="145" t="s">
        <v>411</v>
      </c>
      <c r="S332" s="145" t="s">
        <v>254</v>
      </c>
      <c r="T332" s="145" t="s">
        <v>193</v>
      </c>
      <c r="U332" s="145">
        <v>0</v>
      </c>
      <c r="V332" s="145">
        <f>ROUND(E332*U332,2)</f>
        <v>0</v>
      </c>
      <c r="W332" s="145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 t="s">
        <v>404</v>
      </c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</row>
    <row r="333" spans="1:60" outlineLevel="1" x14ac:dyDescent="0.2">
      <c r="A333" s="143"/>
      <c r="B333" s="144"/>
      <c r="C333" s="175" t="s">
        <v>482</v>
      </c>
      <c r="D333" s="146"/>
      <c r="E333" s="147">
        <v>11</v>
      </c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 t="s">
        <v>199</v>
      </c>
      <c r="AH333" s="136">
        <v>0</v>
      </c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</row>
    <row r="334" spans="1:60" outlineLevel="1" x14ac:dyDescent="0.2">
      <c r="A334" s="143"/>
      <c r="B334" s="144"/>
      <c r="C334" s="176" t="s">
        <v>201</v>
      </c>
      <c r="D334" s="148"/>
      <c r="E334" s="149">
        <v>11</v>
      </c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 t="s">
        <v>199</v>
      </c>
      <c r="AH334" s="136">
        <v>1</v>
      </c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</row>
    <row r="335" spans="1:60" outlineLevel="1" x14ac:dyDescent="0.2">
      <c r="A335" s="164">
        <v>71</v>
      </c>
      <c r="B335" s="165" t="s">
        <v>533</v>
      </c>
      <c r="C335" s="173" t="s">
        <v>534</v>
      </c>
      <c r="D335" s="166" t="s">
        <v>224</v>
      </c>
      <c r="E335" s="167">
        <v>22</v>
      </c>
      <c r="F335" s="168"/>
      <c r="G335" s="169">
        <f>ROUND(E335*F335,2)</f>
        <v>0</v>
      </c>
      <c r="H335" s="168"/>
      <c r="I335" s="169">
        <f>ROUND(E335*H335,2)</f>
        <v>0</v>
      </c>
      <c r="J335" s="168"/>
      <c r="K335" s="169">
        <f>ROUND(E335*J335,2)</f>
        <v>0</v>
      </c>
      <c r="L335" s="169">
        <v>21</v>
      </c>
      <c r="M335" s="169">
        <f>G335*(1+L335/100)</f>
        <v>0</v>
      </c>
      <c r="N335" s="169">
        <v>3.0000000000000001E-3</v>
      </c>
      <c r="O335" s="169">
        <f>ROUND(E335*N335,2)</f>
        <v>7.0000000000000007E-2</v>
      </c>
      <c r="P335" s="169">
        <v>0</v>
      </c>
      <c r="Q335" s="170">
        <f>ROUND(E335*P335,2)</f>
        <v>0</v>
      </c>
      <c r="R335" s="145" t="s">
        <v>411</v>
      </c>
      <c r="S335" s="145" t="s">
        <v>254</v>
      </c>
      <c r="T335" s="145" t="s">
        <v>193</v>
      </c>
      <c r="U335" s="145">
        <v>0</v>
      </c>
      <c r="V335" s="145">
        <f>ROUND(E335*U335,2)</f>
        <v>0</v>
      </c>
      <c r="W335" s="145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 t="s">
        <v>404</v>
      </c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</row>
    <row r="336" spans="1:60" ht="33.75" outlineLevel="1" x14ac:dyDescent="0.2">
      <c r="A336" s="164">
        <v>72</v>
      </c>
      <c r="B336" s="165" t="s">
        <v>535</v>
      </c>
      <c r="C336" s="173" t="s">
        <v>536</v>
      </c>
      <c r="D336" s="166" t="s">
        <v>224</v>
      </c>
      <c r="E336" s="167">
        <v>12</v>
      </c>
      <c r="F336" s="168"/>
      <c r="G336" s="169">
        <f>ROUND(E336*F336,2)</f>
        <v>0</v>
      </c>
      <c r="H336" s="168"/>
      <c r="I336" s="169">
        <f>ROUND(E336*H336,2)</f>
        <v>0</v>
      </c>
      <c r="J336" s="168"/>
      <c r="K336" s="169">
        <f>ROUND(E336*J336,2)</f>
        <v>0</v>
      </c>
      <c r="L336" s="169">
        <v>21</v>
      </c>
      <c r="M336" s="169">
        <f>G336*(1+L336/100)</f>
        <v>0</v>
      </c>
      <c r="N336" s="169">
        <v>0.11</v>
      </c>
      <c r="O336" s="169">
        <f>ROUND(E336*N336,2)</f>
        <v>1.32</v>
      </c>
      <c r="P336" s="169">
        <v>0</v>
      </c>
      <c r="Q336" s="170">
        <f>ROUND(E336*P336,2)</f>
        <v>0</v>
      </c>
      <c r="R336" s="145"/>
      <c r="S336" s="145" t="s">
        <v>192</v>
      </c>
      <c r="T336" s="145" t="s">
        <v>193</v>
      </c>
      <c r="U336" s="145">
        <v>0</v>
      </c>
      <c r="V336" s="145">
        <f>ROUND(E336*U336,2)</f>
        <v>0</v>
      </c>
      <c r="W336" s="145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 t="s">
        <v>520</v>
      </c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</row>
    <row r="337" spans="1:60" ht="45" outlineLevel="1" x14ac:dyDescent="0.2">
      <c r="A337" s="164">
        <v>73</v>
      </c>
      <c r="B337" s="165" t="s">
        <v>537</v>
      </c>
      <c r="C337" s="173" t="s">
        <v>538</v>
      </c>
      <c r="D337" s="166" t="s">
        <v>224</v>
      </c>
      <c r="E337" s="167">
        <v>1</v>
      </c>
      <c r="F337" s="168"/>
      <c r="G337" s="169">
        <f>ROUND(E337*F337,2)</f>
        <v>0</v>
      </c>
      <c r="H337" s="168"/>
      <c r="I337" s="169">
        <f>ROUND(E337*H337,2)</f>
        <v>0</v>
      </c>
      <c r="J337" s="168"/>
      <c r="K337" s="169">
        <f>ROUND(E337*J337,2)</f>
        <v>0</v>
      </c>
      <c r="L337" s="169">
        <v>21</v>
      </c>
      <c r="M337" s="169">
        <f>G337*(1+L337/100)</f>
        <v>0</v>
      </c>
      <c r="N337" s="169">
        <v>0.08</v>
      </c>
      <c r="O337" s="169">
        <f>ROUND(E337*N337,2)</f>
        <v>0.08</v>
      </c>
      <c r="P337" s="169">
        <v>0</v>
      </c>
      <c r="Q337" s="170">
        <f>ROUND(E337*P337,2)</f>
        <v>0</v>
      </c>
      <c r="R337" s="145"/>
      <c r="S337" s="145" t="s">
        <v>192</v>
      </c>
      <c r="T337" s="145" t="s">
        <v>193</v>
      </c>
      <c r="U337" s="145">
        <v>0</v>
      </c>
      <c r="V337" s="145">
        <f>ROUND(E337*U337,2)</f>
        <v>0</v>
      </c>
      <c r="W337" s="145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 t="s">
        <v>404</v>
      </c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</row>
    <row r="338" spans="1:60" ht="22.5" outlineLevel="1" x14ac:dyDescent="0.2">
      <c r="A338" s="157">
        <v>74</v>
      </c>
      <c r="B338" s="158" t="s">
        <v>539</v>
      </c>
      <c r="C338" s="174" t="s">
        <v>540</v>
      </c>
      <c r="D338" s="159" t="s">
        <v>197</v>
      </c>
      <c r="E338" s="160">
        <v>436.45000000000005</v>
      </c>
      <c r="F338" s="161"/>
      <c r="G338" s="162">
        <f>ROUND(E338*F338,2)</f>
        <v>0</v>
      </c>
      <c r="H338" s="161"/>
      <c r="I338" s="162">
        <f>ROUND(E338*H338,2)</f>
        <v>0</v>
      </c>
      <c r="J338" s="161"/>
      <c r="K338" s="162">
        <f>ROUND(E338*J338,2)</f>
        <v>0</v>
      </c>
      <c r="L338" s="162">
        <v>21</v>
      </c>
      <c r="M338" s="162">
        <f>G338*(1+L338/100)</f>
        <v>0</v>
      </c>
      <c r="N338" s="162">
        <v>0.32600000000000001</v>
      </c>
      <c r="O338" s="162">
        <f>ROUND(E338*N338,2)</f>
        <v>142.28</v>
      </c>
      <c r="P338" s="162">
        <v>0</v>
      </c>
      <c r="Q338" s="163">
        <f>ROUND(E338*P338,2)</f>
        <v>0</v>
      </c>
      <c r="R338" s="145" t="s">
        <v>411</v>
      </c>
      <c r="S338" s="145" t="s">
        <v>254</v>
      </c>
      <c r="T338" s="145" t="s">
        <v>193</v>
      </c>
      <c r="U338" s="145">
        <v>0</v>
      </c>
      <c r="V338" s="145">
        <f>ROUND(E338*U338,2)</f>
        <v>0</v>
      </c>
      <c r="W338" s="145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 t="s">
        <v>404</v>
      </c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</row>
    <row r="339" spans="1:60" outlineLevel="1" x14ac:dyDescent="0.2">
      <c r="A339" s="143"/>
      <c r="B339" s="144"/>
      <c r="C339" s="175" t="s">
        <v>204</v>
      </c>
      <c r="D339" s="146"/>
      <c r="E339" s="147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 t="s">
        <v>199</v>
      </c>
      <c r="AH339" s="136">
        <v>0</v>
      </c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</row>
    <row r="340" spans="1:60" outlineLevel="1" x14ac:dyDescent="0.2">
      <c r="A340" s="143"/>
      <c r="B340" s="144"/>
      <c r="C340" s="175" t="s">
        <v>541</v>
      </c>
      <c r="D340" s="146"/>
      <c r="E340" s="147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 t="s">
        <v>199</v>
      </c>
      <c r="AH340" s="136">
        <v>0</v>
      </c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</row>
    <row r="341" spans="1:60" outlineLevel="1" x14ac:dyDescent="0.2">
      <c r="A341" s="143"/>
      <c r="B341" s="144"/>
      <c r="C341" s="175" t="s">
        <v>542</v>
      </c>
      <c r="D341" s="146"/>
      <c r="E341" s="147">
        <v>436.45000000000005</v>
      </c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 t="s">
        <v>199</v>
      </c>
      <c r="AH341" s="136">
        <v>0</v>
      </c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</row>
    <row r="342" spans="1:60" outlineLevel="1" x14ac:dyDescent="0.2">
      <c r="A342" s="143"/>
      <c r="B342" s="144"/>
      <c r="C342" s="176" t="s">
        <v>201</v>
      </c>
      <c r="D342" s="148"/>
      <c r="E342" s="149">
        <v>436.45000000000005</v>
      </c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 t="s">
        <v>199</v>
      </c>
      <c r="AH342" s="136">
        <v>1</v>
      </c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</row>
    <row r="343" spans="1:60" ht="22.5" outlineLevel="1" x14ac:dyDescent="0.2">
      <c r="A343" s="157">
        <v>75</v>
      </c>
      <c r="B343" s="158" t="s">
        <v>543</v>
      </c>
      <c r="C343" s="174" t="s">
        <v>544</v>
      </c>
      <c r="D343" s="159" t="s">
        <v>224</v>
      </c>
      <c r="E343" s="160">
        <v>16.240000000000002</v>
      </c>
      <c r="F343" s="161"/>
      <c r="G343" s="162">
        <f>ROUND(E343*F343,2)</f>
        <v>0</v>
      </c>
      <c r="H343" s="161"/>
      <c r="I343" s="162">
        <f>ROUND(E343*H343,2)</f>
        <v>0</v>
      </c>
      <c r="J343" s="161"/>
      <c r="K343" s="162">
        <f>ROUND(E343*J343,2)</f>
        <v>0</v>
      </c>
      <c r="L343" s="162">
        <v>21</v>
      </c>
      <c r="M343" s="162">
        <f>G343*(1+L343/100)</f>
        <v>0</v>
      </c>
      <c r="N343" s="162">
        <v>0.27900000000000003</v>
      </c>
      <c r="O343" s="162">
        <f>ROUND(E343*N343,2)</f>
        <v>4.53</v>
      </c>
      <c r="P343" s="162">
        <v>0</v>
      </c>
      <c r="Q343" s="163">
        <f>ROUND(E343*P343,2)</f>
        <v>0</v>
      </c>
      <c r="R343" s="145" t="s">
        <v>411</v>
      </c>
      <c r="S343" s="145" t="s">
        <v>254</v>
      </c>
      <c r="T343" s="145" t="s">
        <v>193</v>
      </c>
      <c r="U343" s="145">
        <v>0</v>
      </c>
      <c r="V343" s="145">
        <f>ROUND(E343*U343,2)</f>
        <v>0</v>
      </c>
      <c r="W343" s="145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 t="s">
        <v>404</v>
      </c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</row>
    <row r="344" spans="1:60" outlineLevel="1" x14ac:dyDescent="0.2">
      <c r="A344" s="143"/>
      <c r="B344" s="144"/>
      <c r="C344" s="175" t="s">
        <v>204</v>
      </c>
      <c r="D344" s="146"/>
      <c r="E344" s="147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 t="s">
        <v>199</v>
      </c>
      <c r="AH344" s="136">
        <v>0</v>
      </c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</row>
    <row r="345" spans="1:60" outlineLevel="1" x14ac:dyDescent="0.2">
      <c r="A345" s="143"/>
      <c r="B345" s="144"/>
      <c r="C345" s="175" t="s">
        <v>415</v>
      </c>
      <c r="D345" s="146"/>
      <c r="E345" s="147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 t="s">
        <v>199</v>
      </c>
      <c r="AH345" s="136">
        <v>0</v>
      </c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</row>
    <row r="346" spans="1:60" outlineLevel="1" x14ac:dyDescent="0.2">
      <c r="A346" s="143"/>
      <c r="B346" s="144"/>
      <c r="C346" s="175" t="s">
        <v>545</v>
      </c>
      <c r="D346" s="146"/>
      <c r="E346" s="147">
        <v>16.240000000000002</v>
      </c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 t="s">
        <v>199</v>
      </c>
      <c r="AH346" s="136">
        <v>0</v>
      </c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</row>
    <row r="347" spans="1:60" outlineLevel="1" x14ac:dyDescent="0.2">
      <c r="A347" s="143"/>
      <c r="B347" s="144"/>
      <c r="C347" s="176" t="s">
        <v>201</v>
      </c>
      <c r="D347" s="148"/>
      <c r="E347" s="149">
        <v>16.240000000000002</v>
      </c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 t="s">
        <v>199</v>
      </c>
      <c r="AH347" s="136">
        <v>1</v>
      </c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</row>
    <row r="348" spans="1:60" ht="22.5" outlineLevel="1" x14ac:dyDescent="0.2">
      <c r="A348" s="157">
        <v>76</v>
      </c>
      <c r="B348" s="158" t="s">
        <v>546</v>
      </c>
      <c r="C348" s="174" t="s">
        <v>547</v>
      </c>
      <c r="D348" s="159" t="s">
        <v>224</v>
      </c>
      <c r="E348" s="160">
        <v>11.165000000000001</v>
      </c>
      <c r="F348" s="161"/>
      <c r="G348" s="162">
        <f>ROUND(E348*F348,2)</f>
        <v>0</v>
      </c>
      <c r="H348" s="161"/>
      <c r="I348" s="162">
        <f>ROUND(E348*H348,2)</f>
        <v>0</v>
      </c>
      <c r="J348" s="161"/>
      <c r="K348" s="162">
        <f>ROUND(E348*J348,2)</f>
        <v>0</v>
      </c>
      <c r="L348" s="162">
        <v>21</v>
      </c>
      <c r="M348" s="162">
        <f>G348*(1+L348/100)</f>
        <v>0</v>
      </c>
      <c r="N348" s="162">
        <v>0.21400000000000002</v>
      </c>
      <c r="O348" s="162">
        <f>ROUND(E348*N348,2)</f>
        <v>2.39</v>
      </c>
      <c r="P348" s="162">
        <v>0</v>
      </c>
      <c r="Q348" s="163">
        <f>ROUND(E348*P348,2)</f>
        <v>0</v>
      </c>
      <c r="R348" s="145" t="s">
        <v>411</v>
      </c>
      <c r="S348" s="145" t="s">
        <v>254</v>
      </c>
      <c r="T348" s="145" t="s">
        <v>193</v>
      </c>
      <c r="U348" s="145">
        <v>0</v>
      </c>
      <c r="V348" s="145">
        <f>ROUND(E348*U348,2)</f>
        <v>0</v>
      </c>
      <c r="W348" s="145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 t="s">
        <v>404</v>
      </c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</row>
    <row r="349" spans="1:60" outlineLevel="1" x14ac:dyDescent="0.2">
      <c r="A349" s="143"/>
      <c r="B349" s="144"/>
      <c r="C349" s="175" t="s">
        <v>204</v>
      </c>
      <c r="D349" s="146"/>
      <c r="E349" s="147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 t="s">
        <v>199</v>
      </c>
      <c r="AH349" s="136">
        <v>0</v>
      </c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</row>
    <row r="350" spans="1:60" outlineLevel="1" x14ac:dyDescent="0.2">
      <c r="A350" s="143"/>
      <c r="B350" s="144"/>
      <c r="C350" s="175" t="s">
        <v>415</v>
      </c>
      <c r="D350" s="146"/>
      <c r="E350" s="147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 t="s">
        <v>199</v>
      </c>
      <c r="AH350" s="136">
        <v>0</v>
      </c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</row>
    <row r="351" spans="1:60" outlineLevel="1" x14ac:dyDescent="0.2">
      <c r="A351" s="143"/>
      <c r="B351" s="144"/>
      <c r="C351" s="175" t="s">
        <v>548</v>
      </c>
      <c r="D351" s="146"/>
      <c r="E351" s="147">
        <v>11.165000000000001</v>
      </c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 t="s">
        <v>199</v>
      </c>
      <c r="AH351" s="136">
        <v>0</v>
      </c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</row>
    <row r="352" spans="1:60" outlineLevel="1" x14ac:dyDescent="0.2">
      <c r="A352" s="143"/>
      <c r="B352" s="144"/>
      <c r="C352" s="176" t="s">
        <v>201</v>
      </c>
      <c r="D352" s="148"/>
      <c r="E352" s="149">
        <v>11.165000000000001</v>
      </c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 t="s">
        <v>199</v>
      </c>
      <c r="AH352" s="136">
        <v>1</v>
      </c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</row>
    <row r="353" spans="1:60" ht="22.5" outlineLevel="1" x14ac:dyDescent="0.2">
      <c r="A353" s="157">
        <v>77</v>
      </c>
      <c r="B353" s="158" t="s">
        <v>549</v>
      </c>
      <c r="C353" s="174" t="s">
        <v>550</v>
      </c>
      <c r="D353" s="159" t="s">
        <v>224</v>
      </c>
      <c r="E353" s="160">
        <v>8.120000000000001</v>
      </c>
      <c r="F353" s="161"/>
      <c r="G353" s="162">
        <f>ROUND(E353*F353,2)</f>
        <v>0</v>
      </c>
      <c r="H353" s="161"/>
      <c r="I353" s="162">
        <f>ROUND(E353*H353,2)</f>
        <v>0</v>
      </c>
      <c r="J353" s="161"/>
      <c r="K353" s="162">
        <f>ROUND(E353*J353,2)</f>
        <v>0</v>
      </c>
      <c r="L353" s="162">
        <v>21</v>
      </c>
      <c r="M353" s="162">
        <f>G353*(1+L353/100)</f>
        <v>0</v>
      </c>
      <c r="N353" s="162">
        <v>0.36000000000000004</v>
      </c>
      <c r="O353" s="162">
        <f>ROUND(E353*N353,2)</f>
        <v>2.92</v>
      </c>
      <c r="P353" s="162">
        <v>0</v>
      </c>
      <c r="Q353" s="163">
        <f>ROUND(E353*P353,2)</f>
        <v>0</v>
      </c>
      <c r="R353" s="145" t="s">
        <v>411</v>
      </c>
      <c r="S353" s="145" t="s">
        <v>254</v>
      </c>
      <c r="T353" s="145" t="s">
        <v>193</v>
      </c>
      <c r="U353" s="145">
        <v>0</v>
      </c>
      <c r="V353" s="145">
        <f>ROUND(E353*U353,2)</f>
        <v>0</v>
      </c>
      <c r="W353" s="145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 t="s">
        <v>404</v>
      </c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</row>
    <row r="354" spans="1:60" outlineLevel="1" x14ac:dyDescent="0.2">
      <c r="A354" s="143"/>
      <c r="B354" s="144"/>
      <c r="C354" s="175" t="s">
        <v>204</v>
      </c>
      <c r="D354" s="146"/>
      <c r="E354" s="147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 t="s">
        <v>199</v>
      </c>
      <c r="AH354" s="136">
        <v>0</v>
      </c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</row>
    <row r="355" spans="1:60" outlineLevel="1" x14ac:dyDescent="0.2">
      <c r="A355" s="143"/>
      <c r="B355" s="144"/>
      <c r="C355" s="175" t="s">
        <v>551</v>
      </c>
      <c r="D355" s="146"/>
      <c r="E355" s="147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 t="s">
        <v>199</v>
      </c>
      <c r="AH355" s="136">
        <v>0</v>
      </c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</row>
    <row r="356" spans="1:60" outlineLevel="1" x14ac:dyDescent="0.2">
      <c r="A356" s="143"/>
      <c r="B356" s="144"/>
      <c r="C356" s="175" t="s">
        <v>552</v>
      </c>
      <c r="D356" s="146"/>
      <c r="E356" s="147">
        <v>8.120000000000001</v>
      </c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 t="s">
        <v>199</v>
      </c>
      <c r="AH356" s="136">
        <v>0</v>
      </c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</row>
    <row r="357" spans="1:60" outlineLevel="1" x14ac:dyDescent="0.2">
      <c r="A357" s="143"/>
      <c r="B357" s="144"/>
      <c r="C357" s="176" t="s">
        <v>201</v>
      </c>
      <c r="D357" s="148"/>
      <c r="E357" s="149">
        <v>8.120000000000001</v>
      </c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 t="s">
        <v>199</v>
      </c>
      <c r="AH357" s="136">
        <v>1</v>
      </c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</row>
    <row r="358" spans="1:60" ht="22.5" outlineLevel="1" x14ac:dyDescent="0.2">
      <c r="A358" s="157">
        <v>78</v>
      </c>
      <c r="B358" s="158" t="s">
        <v>553</v>
      </c>
      <c r="C358" s="174" t="s">
        <v>554</v>
      </c>
      <c r="D358" s="159" t="s">
        <v>224</v>
      </c>
      <c r="E358" s="160">
        <v>1.0150000000000001</v>
      </c>
      <c r="F358" s="161"/>
      <c r="G358" s="162">
        <f>ROUND(E358*F358,2)</f>
        <v>0</v>
      </c>
      <c r="H358" s="161"/>
      <c r="I358" s="162">
        <f>ROUND(E358*H358,2)</f>
        <v>0</v>
      </c>
      <c r="J358" s="161"/>
      <c r="K358" s="162">
        <f>ROUND(E358*J358,2)</f>
        <v>0</v>
      </c>
      <c r="L358" s="162">
        <v>21</v>
      </c>
      <c r="M358" s="162">
        <f>G358*(1+L358/100)</f>
        <v>0</v>
      </c>
      <c r="N358" s="162">
        <v>0.25800000000000001</v>
      </c>
      <c r="O358" s="162">
        <f>ROUND(E358*N358,2)</f>
        <v>0.26</v>
      </c>
      <c r="P358" s="162">
        <v>0</v>
      </c>
      <c r="Q358" s="163">
        <f>ROUND(E358*P358,2)</f>
        <v>0</v>
      </c>
      <c r="R358" s="145" t="s">
        <v>411</v>
      </c>
      <c r="S358" s="145" t="s">
        <v>254</v>
      </c>
      <c r="T358" s="145" t="s">
        <v>193</v>
      </c>
      <c r="U358" s="145">
        <v>0</v>
      </c>
      <c r="V358" s="145">
        <f>ROUND(E358*U358,2)</f>
        <v>0</v>
      </c>
      <c r="W358" s="145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 t="s">
        <v>404</v>
      </c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</row>
    <row r="359" spans="1:60" outlineLevel="1" x14ac:dyDescent="0.2">
      <c r="A359" s="143"/>
      <c r="B359" s="144"/>
      <c r="C359" s="175" t="s">
        <v>204</v>
      </c>
      <c r="D359" s="146"/>
      <c r="E359" s="147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 t="s">
        <v>199</v>
      </c>
      <c r="AH359" s="136">
        <v>0</v>
      </c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</row>
    <row r="360" spans="1:60" outlineLevel="1" x14ac:dyDescent="0.2">
      <c r="A360" s="143"/>
      <c r="B360" s="144"/>
      <c r="C360" s="175" t="s">
        <v>551</v>
      </c>
      <c r="D360" s="146"/>
      <c r="E360" s="147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 t="s">
        <v>199</v>
      </c>
      <c r="AH360" s="136">
        <v>0</v>
      </c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</row>
    <row r="361" spans="1:60" outlineLevel="1" x14ac:dyDescent="0.2">
      <c r="A361" s="143"/>
      <c r="B361" s="144"/>
      <c r="C361" s="175" t="s">
        <v>555</v>
      </c>
      <c r="D361" s="146"/>
      <c r="E361" s="147">
        <v>1.0150000000000001</v>
      </c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 t="s">
        <v>199</v>
      </c>
      <c r="AH361" s="136">
        <v>0</v>
      </c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</row>
    <row r="362" spans="1:60" outlineLevel="1" x14ac:dyDescent="0.2">
      <c r="A362" s="143"/>
      <c r="B362" s="144"/>
      <c r="C362" s="176" t="s">
        <v>201</v>
      </c>
      <c r="D362" s="148"/>
      <c r="E362" s="149">
        <v>1.0150000000000001</v>
      </c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 t="s">
        <v>199</v>
      </c>
      <c r="AH362" s="136">
        <v>1</v>
      </c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  <c r="AV362" s="136"/>
      <c r="AW362" s="136"/>
      <c r="AX362" s="136"/>
      <c r="AY362" s="136"/>
      <c r="AZ362" s="136"/>
      <c r="BA362" s="136"/>
      <c r="BB362" s="136"/>
      <c r="BC362" s="136"/>
      <c r="BD362" s="136"/>
      <c r="BE362" s="136"/>
      <c r="BF362" s="136"/>
      <c r="BG362" s="136"/>
      <c r="BH362" s="136"/>
    </row>
    <row r="363" spans="1:60" x14ac:dyDescent="0.2">
      <c r="A363" s="151" t="s">
        <v>187</v>
      </c>
      <c r="B363" s="152" t="s">
        <v>149</v>
      </c>
      <c r="C363" s="172" t="s">
        <v>150</v>
      </c>
      <c r="D363" s="153"/>
      <c r="E363" s="154"/>
      <c r="F363" s="155"/>
      <c r="G363" s="155">
        <f>SUMIF(AG364:AG364,"&lt;&gt;NOR",G364:G364)</f>
        <v>0</v>
      </c>
      <c r="H363" s="155"/>
      <c r="I363" s="155">
        <f>SUM(I364:I364)</f>
        <v>0</v>
      </c>
      <c r="J363" s="155"/>
      <c r="K363" s="155">
        <f>SUM(K364:K364)</f>
        <v>0</v>
      </c>
      <c r="L363" s="155"/>
      <c r="M363" s="155">
        <f>SUM(M364:M364)</f>
        <v>0</v>
      </c>
      <c r="N363" s="155"/>
      <c r="O363" s="155">
        <f>SUM(O364:O364)</f>
        <v>0</v>
      </c>
      <c r="P363" s="155"/>
      <c r="Q363" s="156">
        <f>SUM(Q364:Q364)</f>
        <v>0</v>
      </c>
      <c r="R363" s="150"/>
      <c r="S363" s="150"/>
      <c r="T363" s="150"/>
      <c r="U363" s="150"/>
      <c r="V363" s="150">
        <f>SUM(V364:V364)</f>
        <v>3.24</v>
      </c>
      <c r="W363" s="150"/>
      <c r="AG363" t="s">
        <v>188</v>
      </c>
    </row>
    <row r="364" spans="1:60" outlineLevel="1" x14ac:dyDescent="0.2">
      <c r="A364" s="164">
        <v>79</v>
      </c>
      <c r="B364" s="165" t="s">
        <v>556</v>
      </c>
      <c r="C364" s="173" t="s">
        <v>557</v>
      </c>
      <c r="D364" s="166" t="s">
        <v>197</v>
      </c>
      <c r="E364" s="167">
        <v>27</v>
      </c>
      <c r="F364" s="168"/>
      <c r="G364" s="169">
        <f>ROUND(E364*F364,2)</f>
        <v>0</v>
      </c>
      <c r="H364" s="168"/>
      <c r="I364" s="169">
        <f>ROUND(E364*H364,2)</f>
        <v>0</v>
      </c>
      <c r="J364" s="168"/>
      <c r="K364" s="169">
        <f>ROUND(E364*J364,2)</f>
        <v>0</v>
      </c>
      <c r="L364" s="169">
        <v>21</v>
      </c>
      <c r="M364" s="169">
        <f>G364*(1+L364/100)</f>
        <v>0</v>
      </c>
      <c r="N364" s="169">
        <v>0</v>
      </c>
      <c r="O364" s="169">
        <f>ROUND(E364*N364,2)</f>
        <v>0</v>
      </c>
      <c r="P364" s="169">
        <v>0</v>
      </c>
      <c r="Q364" s="170">
        <f>ROUND(E364*P364,2)</f>
        <v>0</v>
      </c>
      <c r="R364" s="145"/>
      <c r="S364" s="145" t="s">
        <v>254</v>
      </c>
      <c r="T364" s="145" t="s">
        <v>255</v>
      </c>
      <c r="U364" s="145">
        <v>0.12000000000000001</v>
      </c>
      <c r="V364" s="145">
        <f>ROUND(E364*U364,2)</f>
        <v>3.24</v>
      </c>
      <c r="W364" s="145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 t="s">
        <v>194</v>
      </c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  <c r="AV364" s="136"/>
      <c r="AW364" s="136"/>
      <c r="AX364" s="136"/>
      <c r="AY364" s="136"/>
      <c r="AZ364" s="136"/>
      <c r="BA364" s="136"/>
      <c r="BB364" s="136"/>
      <c r="BC364" s="136"/>
      <c r="BD364" s="136"/>
      <c r="BE364" s="136"/>
      <c r="BF364" s="136"/>
      <c r="BG364" s="136"/>
      <c r="BH364" s="136"/>
    </row>
    <row r="365" spans="1:60" x14ac:dyDescent="0.2">
      <c r="A365" s="151" t="s">
        <v>187</v>
      </c>
      <c r="B365" s="152" t="s">
        <v>151</v>
      </c>
      <c r="C365" s="172" t="s">
        <v>152</v>
      </c>
      <c r="D365" s="153"/>
      <c r="E365" s="154"/>
      <c r="F365" s="155"/>
      <c r="G365" s="155">
        <f>SUMIF(AG366:AG366,"&lt;&gt;NOR",G366:G366)</f>
        <v>0</v>
      </c>
      <c r="H365" s="155"/>
      <c r="I365" s="155">
        <f>SUM(I366:I366)</f>
        <v>0</v>
      </c>
      <c r="J365" s="155"/>
      <c r="K365" s="155">
        <f>SUM(K366:K366)</f>
        <v>0</v>
      </c>
      <c r="L365" s="155"/>
      <c r="M365" s="155">
        <f>SUM(M366:M366)</f>
        <v>0</v>
      </c>
      <c r="N365" s="155"/>
      <c r="O365" s="155">
        <f>SUM(O366:O366)</f>
        <v>0</v>
      </c>
      <c r="P365" s="155"/>
      <c r="Q365" s="156">
        <f>SUM(Q366:Q366)</f>
        <v>0</v>
      </c>
      <c r="R365" s="150"/>
      <c r="S365" s="150"/>
      <c r="T365" s="150"/>
      <c r="U365" s="150"/>
      <c r="V365" s="150">
        <f>SUM(V366:V366)</f>
        <v>378.6</v>
      </c>
      <c r="W365" s="150"/>
      <c r="AG365" t="s">
        <v>188</v>
      </c>
    </row>
    <row r="366" spans="1:60" ht="22.5" outlineLevel="1" x14ac:dyDescent="0.2">
      <c r="A366" s="164">
        <v>80</v>
      </c>
      <c r="B366" s="165" t="s">
        <v>558</v>
      </c>
      <c r="C366" s="173" t="s">
        <v>559</v>
      </c>
      <c r="D366" s="166" t="s">
        <v>403</v>
      </c>
      <c r="E366" s="167">
        <v>3805.0117200000004</v>
      </c>
      <c r="F366" s="168"/>
      <c r="G366" s="169">
        <f>ROUND(E366*F366,2)</f>
        <v>0</v>
      </c>
      <c r="H366" s="168"/>
      <c r="I366" s="169">
        <f>ROUND(E366*H366,2)</f>
        <v>0</v>
      </c>
      <c r="J366" s="168"/>
      <c r="K366" s="169">
        <f>ROUND(E366*J366,2)</f>
        <v>0</v>
      </c>
      <c r="L366" s="169">
        <v>21</v>
      </c>
      <c r="M366" s="169">
        <f>G366*(1+L366/100)</f>
        <v>0</v>
      </c>
      <c r="N366" s="169">
        <v>0</v>
      </c>
      <c r="O366" s="169">
        <f>ROUND(E366*N366,2)</f>
        <v>0</v>
      </c>
      <c r="P366" s="169">
        <v>0</v>
      </c>
      <c r="Q366" s="170">
        <f>ROUND(E366*P366,2)</f>
        <v>0</v>
      </c>
      <c r="R366" s="145"/>
      <c r="S366" s="145" t="s">
        <v>254</v>
      </c>
      <c r="T366" s="145" t="s">
        <v>255</v>
      </c>
      <c r="U366" s="145">
        <v>9.9500000000000005E-2</v>
      </c>
      <c r="V366" s="145">
        <f>ROUND(E366*U366,2)</f>
        <v>378.6</v>
      </c>
      <c r="W366" s="145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 t="s">
        <v>560</v>
      </c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  <c r="BG366" s="136"/>
      <c r="BH366" s="136"/>
    </row>
    <row r="367" spans="1:60" x14ac:dyDescent="0.2">
      <c r="A367" s="151" t="s">
        <v>187</v>
      </c>
      <c r="B367" s="152" t="s">
        <v>157</v>
      </c>
      <c r="C367" s="172" t="s">
        <v>158</v>
      </c>
      <c r="D367" s="153"/>
      <c r="E367" s="154"/>
      <c r="F367" s="155"/>
      <c r="G367" s="155">
        <f>SUMIF(AG368:AG374,"&lt;&gt;NOR",G368:G374)</f>
        <v>0</v>
      </c>
      <c r="H367" s="155"/>
      <c r="I367" s="155">
        <f>SUM(I368:I374)</f>
        <v>0</v>
      </c>
      <c r="J367" s="155"/>
      <c r="K367" s="155">
        <f>SUM(K368:K374)</f>
        <v>0</v>
      </c>
      <c r="L367" s="155"/>
      <c r="M367" s="155">
        <f>SUM(M368:M374)</f>
        <v>0</v>
      </c>
      <c r="N367" s="155"/>
      <c r="O367" s="155">
        <f>SUM(O368:O374)</f>
        <v>0</v>
      </c>
      <c r="P367" s="155"/>
      <c r="Q367" s="156">
        <f>SUM(Q368:Q374)</f>
        <v>0</v>
      </c>
      <c r="R367" s="150"/>
      <c r="S367" s="150"/>
      <c r="T367" s="150"/>
      <c r="U367" s="150"/>
      <c r="V367" s="150">
        <f>SUM(V368:V374)</f>
        <v>0.73</v>
      </c>
      <c r="W367" s="150"/>
      <c r="AG367" t="s">
        <v>188</v>
      </c>
    </row>
    <row r="368" spans="1:60" outlineLevel="1" x14ac:dyDescent="0.2">
      <c r="A368" s="164">
        <v>81</v>
      </c>
      <c r="B368" s="165" t="s">
        <v>561</v>
      </c>
      <c r="C368" s="173" t="s">
        <v>562</v>
      </c>
      <c r="D368" s="166" t="s">
        <v>403</v>
      </c>
      <c r="E368" s="167">
        <v>73.37</v>
      </c>
      <c r="F368" s="168"/>
      <c r="G368" s="169">
        <f>ROUND(E368*F368,2)</f>
        <v>0</v>
      </c>
      <c r="H368" s="168"/>
      <c r="I368" s="169">
        <f>ROUND(E368*H368,2)</f>
        <v>0</v>
      </c>
      <c r="J368" s="168"/>
      <c r="K368" s="169">
        <f>ROUND(E368*J368,2)</f>
        <v>0</v>
      </c>
      <c r="L368" s="169">
        <v>21</v>
      </c>
      <c r="M368" s="169">
        <f>G368*(1+L368/100)</f>
        <v>0</v>
      </c>
      <c r="N368" s="169">
        <v>0</v>
      </c>
      <c r="O368" s="169">
        <f>ROUND(E368*N368,2)</f>
        <v>0</v>
      </c>
      <c r="P368" s="169">
        <v>0</v>
      </c>
      <c r="Q368" s="170">
        <f>ROUND(E368*P368,2)</f>
        <v>0</v>
      </c>
      <c r="R368" s="145"/>
      <c r="S368" s="145" t="s">
        <v>254</v>
      </c>
      <c r="T368" s="145" t="s">
        <v>255</v>
      </c>
      <c r="U368" s="145">
        <v>0.01</v>
      </c>
      <c r="V368" s="145">
        <f>ROUND(E368*U368,2)</f>
        <v>0.73</v>
      </c>
      <c r="W368" s="145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 t="s">
        <v>563</v>
      </c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</row>
    <row r="369" spans="1:60" outlineLevel="1" x14ac:dyDescent="0.2">
      <c r="A369" s="157">
        <v>82</v>
      </c>
      <c r="B369" s="158" t="s">
        <v>564</v>
      </c>
      <c r="C369" s="174" t="s">
        <v>565</v>
      </c>
      <c r="D369" s="159" t="s">
        <v>403</v>
      </c>
      <c r="E369" s="160">
        <v>1027.18</v>
      </c>
      <c r="F369" s="161"/>
      <c r="G369" s="162">
        <f>ROUND(E369*F369,2)</f>
        <v>0</v>
      </c>
      <c r="H369" s="161"/>
      <c r="I369" s="162">
        <f>ROUND(E369*H369,2)</f>
        <v>0</v>
      </c>
      <c r="J369" s="161"/>
      <c r="K369" s="162">
        <f>ROUND(E369*J369,2)</f>
        <v>0</v>
      </c>
      <c r="L369" s="162">
        <v>21</v>
      </c>
      <c r="M369" s="162">
        <f>G369*(1+L369/100)</f>
        <v>0</v>
      </c>
      <c r="N369" s="162">
        <v>0</v>
      </c>
      <c r="O369" s="162">
        <f>ROUND(E369*N369,2)</f>
        <v>0</v>
      </c>
      <c r="P369" s="162">
        <v>0</v>
      </c>
      <c r="Q369" s="163">
        <f>ROUND(E369*P369,2)</f>
        <v>0</v>
      </c>
      <c r="R369" s="145"/>
      <c r="S369" s="145" t="s">
        <v>254</v>
      </c>
      <c r="T369" s="145" t="s">
        <v>255</v>
      </c>
      <c r="U369" s="145">
        <v>0</v>
      </c>
      <c r="V369" s="145">
        <f>ROUND(E369*U369,2)</f>
        <v>0</v>
      </c>
      <c r="W369" s="145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 t="s">
        <v>194</v>
      </c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  <c r="BG369" s="136"/>
      <c r="BH369" s="136"/>
    </row>
    <row r="370" spans="1:60" outlineLevel="1" x14ac:dyDescent="0.2">
      <c r="A370" s="143"/>
      <c r="B370" s="144"/>
      <c r="C370" s="175" t="s">
        <v>204</v>
      </c>
      <c r="D370" s="146"/>
      <c r="E370" s="147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 t="s">
        <v>199</v>
      </c>
      <c r="AH370" s="136">
        <v>0</v>
      </c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  <c r="BG370" s="136"/>
      <c r="BH370" s="136"/>
    </row>
    <row r="371" spans="1:60" outlineLevel="1" x14ac:dyDescent="0.2">
      <c r="A371" s="143"/>
      <c r="B371" s="144"/>
      <c r="C371" s="175" t="s">
        <v>359</v>
      </c>
      <c r="D371" s="146"/>
      <c r="E371" s="147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 t="s">
        <v>199</v>
      </c>
      <c r="AH371" s="136">
        <v>0</v>
      </c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  <c r="AV371" s="136"/>
      <c r="AW371" s="136"/>
      <c r="AX371" s="136"/>
      <c r="AY371" s="136"/>
      <c r="AZ371" s="136"/>
      <c r="BA371" s="136"/>
      <c r="BB371" s="136"/>
      <c r="BC371" s="136"/>
      <c r="BD371" s="136"/>
      <c r="BE371" s="136"/>
      <c r="BF371" s="136"/>
      <c r="BG371" s="136"/>
      <c r="BH371" s="136"/>
    </row>
    <row r="372" spans="1:60" ht="22.5" outlineLevel="1" x14ac:dyDescent="0.2">
      <c r="A372" s="143"/>
      <c r="B372" s="144"/>
      <c r="C372" s="175" t="s">
        <v>360</v>
      </c>
      <c r="D372" s="146"/>
      <c r="E372" s="147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 t="s">
        <v>199</v>
      </c>
      <c r="AH372" s="136">
        <v>0</v>
      </c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  <c r="AV372" s="136"/>
      <c r="AW372" s="136"/>
      <c r="AX372" s="136"/>
      <c r="AY372" s="136"/>
      <c r="AZ372" s="136"/>
      <c r="BA372" s="136"/>
      <c r="BB372" s="136"/>
      <c r="BC372" s="136"/>
      <c r="BD372" s="136"/>
      <c r="BE372" s="136"/>
      <c r="BF372" s="136"/>
      <c r="BG372" s="136"/>
      <c r="BH372" s="136"/>
    </row>
    <row r="373" spans="1:60" outlineLevel="1" x14ac:dyDescent="0.2">
      <c r="A373" s="143"/>
      <c r="B373" s="144"/>
      <c r="C373" s="175" t="s">
        <v>566</v>
      </c>
      <c r="D373" s="146"/>
      <c r="E373" s="147">
        <v>1027.18</v>
      </c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 t="s">
        <v>199</v>
      </c>
      <c r="AH373" s="136">
        <v>0</v>
      </c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  <c r="AV373" s="136"/>
      <c r="AW373" s="136"/>
      <c r="AX373" s="136"/>
      <c r="AY373" s="136"/>
      <c r="AZ373" s="136"/>
      <c r="BA373" s="136"/>
      <c r="BB373" s="136"/>
      <c r="BC373" s="136"/>
      <c r="BD373" s="136"/>
      <c r="BE373" s="136"/>
      <c r="BF373" s="136"/>
      <c r="BG373" s="136"/>
      <c r="BH373" s="136"/>
    </row>
    <row r="374" spans="1:60" outlineLevel="1" x14ac:dyDescent="0.2">
      <c r="A374" s="143"/>
      <c r="B374" s="144"/>
      <c r="C374" s="176" t="s">
        <v>201</v>
      </c>
      <c r="D374" s="148"/>
      <c r="E374" s="149">
        <v>1027.18</v>
      </c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 t="s">
        <v>199</v>
      </c>
      <c r="AH374" s="136">
        <v>1</v>
      </c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  <c r="BF374" s="136"/>
      <c r="BG374" s="136"/>
      <c r="BH374" s="136"/>
    </row>
    <row r="375" spans="1:60" x14ac:dyDescent="0.2">
      <c r="A375" s="3"/>
      <c r="B375" s="4"/>
      <c r="C375" s="177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AE375">
        <v>15</v>
      </c>
      <c r="AF375">
        <v>21</v>
      </c>
    </row>
    <row r="376" spans="1:60" x14ac:dyDescent="0.2">
      <c r="A376" s="139"/>
      <c r="B376" s="140" t="s">
        <v>31</v>
      </c>
      <c r="C376" s="178"/>
      <c r="D376" s="141"/>
      <c r="E376" s="142"/>
      <c r="F376" s="142"/>
      <c r="G376" s="171">
        <f>G8+G189+G204+G229+G240+G363+G365+G367</f>
        <v>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AE376">
        <f>SUMIF(L7:L374,AE375,G7:G374)</f>
        <v>0</v>
      </c>
      <c r="AF376">
        <f>SUMIF(L7:L374,AF375,G7:G374)</f>
        <v>0</v>
      </c>
      <c r="AG376" t="s">
        <v>247</v>
      </c>
    </row>
    <row r="377" spans="1:60" x14ac:dyDescent="0.2">
      <c r="A377" s="3"/>
      <c r="B377" s="4"/>
      <c r="C377" s="177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60" x14ac:dyDescent="0.2">
      <c r="A378" s="3"/>
      <c r="B378" s="4"/>
      <c r="C378" s="177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60" x14ac:dyDescent="0.2">
      <c r="A379" s="256" t="s">
        <v>248</v>
      </c>
      <c r="B379" s="256"/>
      <c r="C379" s="257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60" x14ac:dyDescent="0.2">
      <c r="A380" s="237"/>
      <c r="B380" s="238"/>
      <c r="C380" s="239"/>
      <c r="D380" s="238"/>
      <c r="E380" s="238"/>
      <c r="F380" s="238"/>
      <c r="G380" s="240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AG380" t="s">
        <v>249</v>
      </c>
    </row>
    <row r="381" spans="1:60" x14ac:dyDescent="0.2">
      <c r="A381" s="241"/>
      <c r="B381" s="242"/>
      <c r="C381" s="243"/>
      <c r="D381" s="242"/>
      <c r="E381" s="242"/>
      <c r="F381" s="242"/>
      <c r="G381" s="24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60" x14ac:dyDescent="0.2">
      <c r="A382" s="241"/>
      <c r="B382" s="242"/>
      <c r="C382" s="243"/>
      <c r="D382" s="242"/>
      <c r="E382" s="242"/>
      <c r="F382" s="242"/>
      <c r="G382" s="24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60" x14ac:dyDescent="0.2">
      <c r="A383" s="241"/>
      <c r="B383" s="242"/>
      <c r="C383" s="243"/>
      <c r="D383" s="242"/>
      <c r="E383" s="242"/>
      <c r="F383" s="242"/>
      <c r="G383" s="24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60" x14ac:dyDescent="0.2">
      <c r="A384" s="245"/>
      <c r="B384" s="246"/>
      <c r="C384" s="247"/>
      <c r="D384" s="246"/>
      <c r="E384" s="246"/>
      <c r="F384" s="246"/>
      <c r="G384" s="248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33" x14ac:dyDescent="0.2">
      <c r="A385" s="3"/>
      <c r="B385" s="4"/>
      <c r="C385" s="177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33" x14ac:dyDescent="0.2">
      <c r="C386" s="179"/>
      <c r="D386" s="10"/>
      <c r="AG386" t="s">
        <v>250</v>
      </c>
    </row>
    <row r="387" spans="1:33" x14ac:dyDescent="0.2">
      <c r="D387" s="10"/>
    </row>
    <row r="388" spans="1:33" x14ac:dyDescent="0.2">
      <c r="D388" s="10"/>
    </row>
    <row r="389" spans="1:33" x14ac:dyDescent="0.2">
      <c r="D389" s="10"/>
    </row>
    <row r="390" spans="1:33" x14ac:dyDescent="0.2">
      <c r="D390" s="10"/>
    </row>
    <row r="391" spans="1:33" x14ac:dyDescent="0.2">
      <c r="D391" s="10"/>
    </row>
    <row r="392" spans="1:33" x14ac:dyDescent="0.2">
      <c r="D392" s="10"/>
    </row>
    <row r="393" spans="1:33" x14ac:dyDescent="0.2">
      <c r="D393" s="10"/>
    </row>
    <row r="394" spans="1:33" x14ac:dyDescent="0.2">
      <c r="D394" s="10"/>
    </row>
    <row r="395" spans="1:33" x14ac:dyDescent="0.2">
      <c r="D395" s="10"/>
    </row>
    <row r="396" spans="1:33" x14ac:dyDescent="0.2">
      <c r="D396" s="10"/>
    </row>
    <row r="397" spans="1:33" x14ac:dyDescent="0.2">
      <c r="D397" s="10"/>
    </row>
    <row r="398" spans="1:33" x14ac:dyDescent="0.2">
      <c r="D398" s="10"/>
    </row>
    <row r="399" spans="1:33" x14ac:dyDescent="0.2">
      <c r="D399" s="10"/>
    </row>
    <row r="400" spans="1:33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80:G384"/>
    <mergeCell ref="A1:G1"/>
    <mergeCell ref="C2:G2"/>
    <mergeCell ref="C3:G3"/>
    <mergeCell ref="C4:G4"/>
    <mergeCell ref="A379:C37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984E-3752-44DD-A7AC-C3579170048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49</v>
      </c>
      <c r="C3" s="250" t="s">
        <v>50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53</v>
      </c>
      <c r="C4" s="253" t="s">
        <v>54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SUMIF(AG9:AG113,"&lt;&gt;NOR",G9:G113)</f>
        <v>0</v>
      </c>
      <c r="H8" s="155"/>
      <c r="I8" s="155">
        <f>SUM(I9:I113)</f>
        <v>0</v>
      </c>
      <c r="J8" s="155"/>
      <c r="K8" s="155">
        <f>SUM(K9:K113)</f>
        <v>0</v>
      </c>
      <c r="L8" s="155"/>
      <c r="M8" s="155">
        <f>SUM(M9:M113)</f>
        <v>0</v>
      </c>
      <c r="N8" s="155"/>
      <c r="O8" s="155">
        <f>SUM(O9:O113)</f>
        <v>553.78</v>
      </c>
      <c r="P8" s="155"/>
      <c r="Q8" s="156">
        <f>SUM(Q9:Q113)</f>
        <v>0</v>
      </c>
      <c r="R8" s="150"/>
      <c r="S8" s="150"/>
      <c r="T8" s="150"/>
      <c r="U8" s="150"/>
      <c r="V8" s="150">
        <f>SUM(V9:V113)</f>
        <v>812.46</v>
      </c>
      <c r="W8" s="150"/>
      <c r="AG8" t="s">
        <v>188</v>
      </c>
    </row>
    <row r="9" spans="1:60" outlineLevel="1" x14ac:dyDescent="0.2">
      <c r="A9" s="157">
        <v>1</v>
      </c>
      <c r="B9" s="158" t="s">
        <v>266</v>
      </c>
      <c r="C9" s="174" t="s">
        <v>267</v>
      </c>
      <c r="D9" s="159" t="s">
        <v>197</v>
      </c>
      <c r="E9" s="160">
        <v>2.8000000000000003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8.6900000000000015E-3</v>
      </c>
      <c r="O9" s="162">
        <f>ROUND(E9*N9,2)</f>
        <v>0.02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0.70300000000000007</v>
      </c>
      <c r="V9" s="145">
        <f>ROUND(E9*U9,2)</f>
        <v>1.97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567</v>
      </c>
      <c r="D11" s="146"/>
      <c r="E11" s="147">
        <v>2.8000000000000003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6" t="s">
        <v>201</v>
      </c>
      <c r="D12" s="148"/>
      <c r="E12" s="149">
        <v>2.8000000000000003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1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57">
        <v>2</v>
      </c>
      <c r="B13" s="158" t="s">
        <v>272</v>
      </c>
      <c r="C13" s="174" t="s">
        <v>273</v>
      </c>
      <c r="D13" s="159" t="s">
        <v>197</v>
      </c>
      <c r="E13" s="160">
        <v>1.4000000000000001</v>
      </c>
      <c r="F13" s="161"/>
      <c r="G13" s="162">
        <f>ROUND(E13*F13,2)</f>
        <v>0</v>
      </c>
      <c r="H13" s="161"/>
      <c r="I13" s="162">
        <f>ROUND(E13*H13,2)</f>
        <v>0</v>
      </c>
      <c r="J13" s="161"/>
      <c r="K13" s="162">
        <f>ROUND(E13*J13,2)</f>
        <v>0</v>
      </c>
      <c r="L13" s="162">
        <v>21</v>
      </c>
      <c r="M13" s="162">
        <f>G13*(1+L13/100)</f>
        <v>0</v>
      </c>
      <c r="N13" s="162">
        <v>1.0700000000000001E-2</v>
      </c>
      <c r="O13" s="162">
        <f>ROUND(E13*N13,2)</f>
        <v>0.01</v>
      </c>
      <c r="P13" s="162">
        <v>0</v>
      </c>
      <c r="Q13" s="163">
        <f>ROUND(E13*P13,2)</f>
        <v>0</v>
      </c>
      <c r="R13" s="145"/>
      <c r="S13" s="145" t="s">
        <v>254</v>
      </c>
      <c r="T13" s="145" t="s">
        <v>255</v>
      </c>
      <c r="U13" s="145">
        <v>0.90800000000000003</v>
      </c>
      <c r="V13" s="145">
        <f>ROUND(E13*U13,2)</f>
        <v>1.27</v>
      </c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194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5" t="s">
        <v>204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568</v>
      </c>
      <c r="D15" s="146"/>
      <c r="E15" s="147">
        <v>1.4000000000000001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6" t="s">
        <v>201</v>
      </c>
      <c r="D16" s="148"/>
      <c r="E16" s="149">
        <v>1.4000000000000001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1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57">
        <v>3</v>
      </c>
      <c r="B17" s="158" t="s">
        <v>285</v>
      </c>
      <c r="C17" s="174" t="s">
        <v>286</v>
      </c>
      <c r="D17" s="159" t="s">
        <v>197</v>
      </c>
      <c r="E17" s="160">
        <v>2.8000000000000003</v>
      </c>
      <c r="F17" s="161"/>
      <c r="G17" s="162">
        <f>ROUND(E17*F17,2)</f>
        <v>0</v>
      </c>
      <c r="H17" s="161"/>
      <c r="I17" s="162">
        <f>ROUND(E17*H17,2)</f>
        <v>0</v>
      </c>
      <c r="J17" s="161"/>
      <c r="K17" s="162">
        <f>ROUND(E17*J17,2)</f>
        <v>0</v>
      </c>
      <c r="L17" s="162">
        <v>21</v>
      </c>
      <c r="M17" s="162">
        <f>G17*(1+L17/100)</f>
        <v>0</v>
      </c>
      <c r="N17" s="162">
        <v>6.9630000000000011E-2</v>
      </c>
      <c r="O17" s="162">
        <f>ROUND(E17*N17,2)</f>
        <v>0.19</v>
      </c>
      <c r="P17" s="162">
        <v>0</v>
      </c>
      <c r="Q17" s="163">
        <f>ROUND(E17*P17,2)</f>
        <v>0</v>
      </c>
      <c r="R17" s="145"/>
      <c r="S17" s="145" t="s">
        <v>254</v>
      </c>
      <c r="T17" s="145" t="s">
        <v>255</v>
      </c>
      <c r="U17" s="145">
        <v>1.2460000000000002</v>
      </c>
      <c r="V17" s="145">
        <f>ROUND(E17*U17,2)</f>
        <v>3.49</v>
      </c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194</v>
      </c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43"/>
      <c r="B18" s="144"/>
      <c r="C18" s="175" t="s">
        <v>204</v>
      </c>
      <c r="D18" s="146"/>
      <c r="E18" s="147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569</v>
      </c>
      <c r="D19" s="146"/>
      <c r="E19" s="147">
        <v>1.4000000000000001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ht="22.5" outlineLevel="1" x14ac:dyDescent="0.2">
      <c r="A20" s="143"/>
      <c r="B20" s="144"/>
      <c r="C20" s="175" t="s">
        <v>570</v>
      </c>
      <c r="D20" s="146"/>
      <c r="E20" s="147">
        <v>1.4000000000000001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6" t="s">
        <v>201</v>
      </c>
      <c r="D21" s="148"/>
      <c r="E21" s="149">
        <v>2.8000000000000003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1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ht="22.5" outlineLevel="1" x14ac:dyDescent="0.2">
      <c r="A22" s="157">
        <v>4</v>
      </c>
      <c r="B22" s="158" t="s">
        <v>290</v>
      </c>
      <c r="C22" s="174" t="s">
        <v>291</v>
      </c>
      <c r="D22" s="159" t="s">
        <v>292</v>
      </c>
      <c r="E22" s="160">
        <v>192.35025000000002</v>
      </c>
      <c r="F22" s="161"/>
      <c r="G22" s="162">
        <f>ROUND(E22*F22,2)</f>
        <v>0</v>
      </c>
      <c r="H22" s="161"/>
      <c r="I22" s="162">
        <f>ROUND(E22*H22,2)</f>
        <v>0</v>
      </c>
      <c r="J22" s="161"/>
      <c r="K22" s="162">
        <f>ROUND(E22*J22,2)</f>
        <v>0</v>
      </c>
      <c r="L22" s="162">
        <v>21</v>
      </c>
      <c r="M22" s="162">
        <f>G22*(1+L22/100)</f>
        <v>0</v>
      </c>
      <c r="N22" s="162">
        <v>0</v>
      </c>
      <c r="O22" s="162">
        <f>ROUND(E22*N22,2)</f>
        <v>0</v>
      </c>
      <c r="P22" s="162">
        <v>0</v>
      </c>
      <c r="Q22" s="163">
        <f>ROUND(E22*P22,2)</f>
        <v>0</v>
      </c>
      <c r="R22" s="145"/>
      <c r="S22" s="145" t="s">
        <v>254</v>
      </c>
      <c r="T22" s="145" t="s">
        <v>255</v>
      </c>
      <c r="U22" s="145">
        <v>0.12000000000000001</v>
      </c>
      <c r="V22" s="145">
        <f>ROUND(E22*U22,2)</f>
        <v>23.08</v>
      </c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194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204</v>
      </c>
      <c r="D23" s="146"/>
      <c r="E23" s="147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22.5" outlineLevel="1" x14ac:dyDescent="0.2">
      <c r="A24" s="143"/>
      <c r="B24" s="144"/>
      <c r="C24" s="175" t="s">
        <v>293</v>
      </c>
      <c r="D24" s="146"/>
      <c r="E24" s="147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ht="33.75" outlineLevel="1" x14ac:dyDescent="0.2">
      <c r="A25" s="143"/>
      <c r="B25" s="144"/>
      <c r="C25" s="175" t="s">
        <v>571</v>
      </c>
      <c r="D25" s="146"/>
      <c r="E25" s="147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572</v>
      </c>
      <c r="D26" s="146"/>
      <c r="E26" s="147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84" t="s">
        <v>296</v>
      </c>
      <c r="D27" s="180"/>
      <c r="E27" s="181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85" t="s">
        <v>573</v>
      </c>
      <c r="D28" s="180"/>
      <c r="E28" s="181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2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ht="33.75" outlineLevel="1" x14ac:dyDescent="0.2">
      <c r="A29" s="143"/>
      <c r="B29" s="144"/>
      <c r="C29" s="185" t="s">
        <v>574</v>
      </c>
      <c r="D29" s="180"/>
      <c r="E29" s="181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2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85" t="s">
        <v>575</v>
      </c>
      <c r="D30" s="180"/>
      <c r="E30" s="181">
        <v>34.216000000000001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2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85" t="s">
        <v>576</v>
      </c>
      <c r="D31" s="180"/>
      <c r="E31" s="181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2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ht="33.75" outlineLevel="1" x14ac:dyDescent="0.2">
      <c r="A32" s="143"/>
      <c r="B32" s="144"/>
      <c r="C32" s="185" t="s">
        <v>577</v>
      </c>
      <c r="D32" s="180"/>
      <c r="E32" s="181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2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85" t="s">
        <v>578</v>
      </c>
      <c r="D33" s="180"/>
      <c r="E33" s="181">
        <v>40.376000000000005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2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85" t="s">
        <v>579</v>
      </c>
      <c r="D34" s="180"/>
      <c r="E34" s="181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2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ht="22.5" outlineLevel="1" x14ac:dyDescent="0.2">
      <c r="A35" s="143"/>
      <c r="B35" s="144"/>
      <c r="C35" s="185" t="s">
        <v>580</v>
      </c>
      <c r="D35" s="180"/>
      <c r="E35" s="181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2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ht="33.75" outlineLevel="1" x14ac:dyDescent="0.2">
      <c r="A36" s="143"/>
      <c r="B36" s="144"/>
      <c r="C36" s="185" t="s">
        <v>577</v>
      </c>
      <c r="D36" s="180"/>
      <c r="E36" s="181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2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85" t="s">
        <v>581</v>
      </c>
      <c r="D37" s="180"/>
      <c r="E37" s="181">
        <v>310.10850000000005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2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86" t="s">
        <v>306</v>
      </c>
      <c r="D38" s="182"/>
      <c r="E38" s="183">
        <v>384.70050000000003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3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84" t="s">
        <v>307</v>
      </c>
      <c r="D39" s="180"/>
      <c r="E39" s="181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5" t="s">
        <v>582</v>
      </c>
      <c r="D40" s="146"/>
      <c r="E40" s="147">
        <v>192.35025000000002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6" t="s">
        <v>201</v>
      </c>
      <c r="D41" s="148"/>
      <c r="E41" s="149">
        <v>192.35025000000002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1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57">
        <v>5</v>
      </c>
      <c r="B42" s="158" t="s">
        <v>314</v>
      </c>
      <c r="C42" s="174" t="s">
        <v>315</v>
      </c>
      <c r="D42" s="159" t="s">
        <v>292</v>
      </c>
      <c r="E42" s="160">
        <v>48.087560000000003</v>
      </c>
      <c r="F42" s="161"/>
      <c r="G42" s="162">
        <f>ROUND(E42*F42,2)</f>
        <v>0</v>
      </c>
      <c r="H42" s="161"/>
      <c r="I42" s="162">
        <f>ROUND(E42*H42,2)</f>
        <v>0</v>
      </c>
      <c r="J42" s="161"/>
      <c r="K42" s="162">
        <f>ROUND(E42*J42,2)</f>
        <v>0</v>
      </c>
      <c r="L42" s="162">
        <v>21</v>
      </c>
      <c r="M42" s="162">
        <f>G42*(1+L42/100)</f>
        <v>0</v>
      </c>
      <c r="N42" s="162">
        <v>0</v>
      </c>
      <c r="O42" s="162">
        <f>ROUND(E42*N42,2)</f>
        <v>0</v>
      </c>
      <c r="P42" s="162">
        <v>0</v>
      </c>
      <c r="Q42" s="163">
        <f>ROUND(E42*P42,2)</f>
        <v>0</v>
      </c>
      <c r="R42" s="145"/>
      <c r="S42" s="145" t="s">
        <v>254</v>
      </c>
      <c r="T42" s="145" t="s">
        <v>255</v>
      </c>
      <c r="U42" s="145">
        <v>8.4000000000000005E-2</v>
      </c>
      <c r="V42" s="145">
        <f>ROUND(E42*U42,2)</f>
        <v>4.04</v>
      </c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194</v>
      </c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5" t="s">
        <v>583</v>
      </c>
      <c r="D43" s="146"/>
      <c r="E43" s="147">
        <v>48.087560000000003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0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6" t="s">
        <v>201</v>
      </c>
      <c r="D44" s="148"/>
      <c r="E44" s="149">
        <v>48.087560000000003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1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ht="22.5" outlineLevel="1" x14ac:dyDescent="0.2">
      <c r="A45" s="157">
        <v>6</v>
      </c>
      <c r="B45" s="158" t="s">
        <v>317</v>
      </c>
      <c r="C45" s="174" t="s">
        <v>318</v>
      </c>
      <c r="D45" s="159" t="s">
        <v>292</v>
      </c>
      <c r="E45" s="160">
        <v>192.35025000000002</v>
      </c>
      <c r="F45" s="161"/>
      <c r="G45" s="162">
        <f>ROUND(E45*F45,2)</f>
        <v>0</v>
      </c>
      <c r="H45" s="161"/>
      <c r="I45" s="162">
        <f>ROUND(E45*H45,2)</f>
        <v>0</v>
      </c>
      <c r="J45" s="161"/>
      <c r="K45" s="162">
        <f>ROUND(E45*J45,2)</f>
        <v>0</v>
      </c>
      <c r="L45" s="162">
        <v>21</v>
      </c>
      <c r="M45" s="162">
        <f>G45*(1+L45/100)</f>
        <v>0</v>
      </c>
      <c r="N45" s="162">
        <v>0</v>
      </c>
      <c r="O45" s="162">
        <f>ROUND(E45*N45,2)</f>
        <v>0</v>
      </c>
      <c r="P45" s="162">
        <v>0</v>
      </c>
      <c r="Q45" s="163">
        <f>ROUND(E45*P45,2)</f>
        <v>0</v>
      </c>
      <c r="R45" s="145"/>
      <c r="S45" s="145" t="s">
        <v>254</v>
      </c>
      <c r="T45" s="145" t="s">
        <v>255</v>
      </c>
      <c r="U45" s="145">
        <v>0.25</v>
      </c>
      <c r="V45" s="145">
        <f>ROUND(E45*U45,2)</f>
        <v>48.09</v>
      </c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194</v>
      </c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5" t="s">
        <v>584</v>
      </c>
      <c r="D46" s="146"/>
      <c r="E46" s="147">
        <v>192.35025000000002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6" t="s">
        <v>201</v>
      </c>
      <c r="D47" s="148"/>
      <c r="E47" s="149">
        <v>192.35025000000002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1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57">
        <v>7</v>
      </c>
      <c r="B48" s="158" t="s">
        <v>321</v>
      </c>
      <c r="C48" s="174" t="s">
        <v>322</v>
      </c>
      <c r="D48" s="159" t="s">
        <v>292</v>
      </c>
      <c r="E48" s="160">
        <v>48.087560000000003</v>
      </c>
      <c r="F48" s="161"/>
      <c r="G48" s="162">
        <f>ROUND(E48*F48,2)</f>
        <v>0</v>
      </c>
      <c r="H48" s="161"/>
      <c r="I48" s="162">
        <f>ROUND(E48*H48,2)</f>
        <v>0</v>
      </c>
      <c r="J48" s="161"/>
      <c r="K48" s="162">
        <f>ROUND(E48*J48,2)</f>
        <v>0</v>
      </c>
      <c r="L48" s="162">
        <v>21</v>
      </c>
      <c r="M48" s="162">
        <f>G48*(1+L48/100)</f>
        <v>0</v>
      </c>
      <c r="N48" s="162">
        <v>0</v>
      </c>
      <c r="O48" s="162">
        <f>ROUND(E48*N48,2)</f>
        <v>0</v>
      </c>
      <c r="P48" s="162">
        <v>0</v>
      </c>
      <c r="Q48" s="163">
        <f>ROUND(E48*P48,2)</f>
        <v>0</v>
      </c>
      <c r="R48" s="145"/>
      <c r="S48" s="145" t="s">
        <v>254</v>
      </c>
      <c r="T48" s="145" t="s">
        <v>255</v>
      </c>
      <c r="U48" s="145">
        <v>0.14830000000000002</v>
      </c>
      <c r="V48" s="145">
        <f>ROUND(E48*U48,2)</f>
        <v>7.13</v>
      </c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194</v>
      </c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5" t="s">
        <v>583</v>
      </c>
      <c r="D49" s="146"/>
      <c r="E49" s="147">
        <v>48.087560000000003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0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6" t="s">
        <v>201</v>
      </c>
      <c r="D50" s="148"/>
      <c r="E50" s="149">
        <v>48.087560000000003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1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57">
        <v>8</v>
      </c>
      <c r="B51" s="158" t="s">
        <v>330</v>
      </c>
      <c r="C51" s="174" t="s">
        <v>331</v>
      </c>
      <c r="D51" s="159" t="s">
        <v>292</v>
      </c>
      <c r="E51" s="160">
        <v>15.075000000000001</v>
      </c>
      <c r="F51" s="161"/>
      <c r="G51" s="162">
        <f>ROUND(E51*F51,2)</f>
        <v>0</v>
      </c>
      <c r="H51" s="161"/>
      <c r="I51" s="162">
        <f>ROUND(E51*H51,2)</f>
        <v>0</v>
      </c>
      <c r="J51" s="161"/>
      <c r="K51" s="162">
        <f>ROUND(E51*J51,2)</f>
        <v>0</v>
      </c>
      <c r="L51" s="162">
        <v>21</v>
      </c>
      <c r="M51" s="162">
        <f>G51*(1+L51/100)</f>
        <v>0</v>
      </c>
      <c r="N51" s="162">
        <v>0</v>
      </c>
      <c r="O51" s="162">
        <f>ROUND(E51*N51,2)</f>
        <v>0</v>
      </c>
      <c r="P51" s="162">
        <v>0</v>
      </c>
      <c r="Q51" s="163">
        <f>ROUND(E51*P51,2)</f>
        <v>0</v>
      </c>
      <c r="R51" s="145"/>
      <c r="S51" s="145" t="s">
        <v>254</v>
      </c>
      <c r="T51" s="145" t="s">
        <v>255</v>
      </c>
      <c r="U51" s="145">
        <v>4.6550000000000002</v>
      </c>
      <c r="V51" s="145">
        <f>ROUND(E51*U51,2)</f>
        <v>70.17</v>
      </c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194</v>
      </c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5" t="s">
        <v>204</v>
      </c>
      <c r="D52" s="146"/>
      <c r="E52" s="147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ht="22.5" outlineLevel="1" x14ac:dyDescent="0.2">
      <c r="A53" s="143"/>
      <c r="B53" s="144"/>
      <c r="C53" s="175" t="s">
        <v>332</v>
      </c>
      <c r="D53" s="146"/>
      <c r="E53" s="147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5" t="s">
        <v>333</v>
      </c>
      <c r="D54" s="146"/>
      <c r="E54" s="147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0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585</v>
      </c>
      <c r="D55" s="146"/>
      <c r="E55" s="147">
        <v>15.075000000000001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6" t="s">
        <v>201</v>
      </c>
      <c r="D56" s="148"/>
      <c r="E56" s="149">
        <v>15.075000000000001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1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57">
        <v>9</v>
      </c>
      <c r="B57" s="158" t="s">
        <v>335</v>
      </c>
      <c r="C57" s="174" t="s">
        <v>336</v>
      </c>
      <c r="D57" s="159" t="s">
        <v>253</v>
      </c>
      <c r="E57" s="160">
        <v>537.45500000000004</v>
      </c>
      <c r="F57" s="161"/>
      <c r="G57" s="162">
        <f>ROUND(E57*F57,2)</f>
        <v>0</v>
      </c>
      <c r="H57" s="161"/>
      <c r="I57" s="162">
        <f>ROUND(E57*H57,2)</f>
        <v>0</v>
      </c>
      <c r="J57" s="161"/>
      <c r="K57" s="162">
        <f>ROUND(E57*J57,2)</f>
        <v>0</v>
      </c>
      <c r="L57" s="162">
        <v>21</v>
      </c>
      <c r="M57" s="162">
        <f>G57*(1+L57/100)</f>
        <v>0</v>
      </c>
      <c r="N57" s="162">
        <v>8.6000000000000009E-4</v>
      </c>
      <c r="O57" s="162">
        <f>ROUND(E57*N57,2)</f>
        <v>0.46</v>
      </c>
      <c r="P57" s="162">
        <v>0</v>
      </c>
      <c r="Q57" s="163">
        <f>ROUND(E57*P57,2)</f>
        <v>0</v>
      </c>
      <c r="R57" s="145"/>
      <c r="S57" s="145" t="s">
        <v>254</v>
      </c>
      <c r="T57" s="145" t="s">
        <v>193</v>
      </c>
      <c r="U57" s="145">
        <v>0.47900000000000004</v>
      </c>
      <c r="V57" s="145">
        <f>ROUND(E57*U57,2)</f>
        <v>257.44</v>
      </c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194</v>
      </c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5" t="s">
        <v>586</v>
      </c>
      <c r="D58" s="146"/>
      <c r="E58" s="147">
        <v>65.52000000000001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587</v>
      </c>
      <c r="D59" s="146"/>
      <c r="E59" s="147">
        <v>70.56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5" t="s">
        <v>588</v>
      </c>
      <c r="D60" s="146"/>
      <c r="E60" s="147">
        <v>401.375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0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6" t="s">
        <v>201</v>
      </c>
      <c r="D61" s="148"/>
      <c r="E61" s="149">
        <v>537.45500000000004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1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64">
        <v>10</v>
      </c>
      <c r="B62" s="165" t="s">
        <v>341</v>
      </c>
      <c r="C62" s="173" t="s">
        <v>342</v>
      </c>
      <c r="D62" s="166" t="s">
        <v>253</v>
      </c>
      <c r="E62" s="167">
        <v>537.45500000000004</v>
      </c>
      <c r="F62" s="168"/>
      <c r="G62" s="169">
        <f>ROUND(E62*F62,2)</f>
        <v>0</v>
      </c>
      <c r="H62" s="168"/>
      <c r="I62" s="169">
        <f>ROUND(E62*H62,2)</f>
        <v>0</v>
      </c>
      <c r="J62" s="168"/>
      <c r="K62" s="169">
        <f>ROUND(E62*J62,2)</f>
        <v>0</v>
      </c>
      <c r="L62" s="169">
        <v>21</v>
      </c>
      <c r="M62" s="169">
        <f>G62*(1+L62/100)</f>
        <v>0</v>
      </c>
      <c r="N62" s="169">
        <v>0</v>
      </c>
      <c r="O62" s="169">
        <f>ROUND(E62*N62,2)</f>
        <v>0</v>
      </c>
      <c r="P62" s="169">
        <v>0</v>
      </c>
      <c r="Q62" s="170">
        <f>ROUND(E62*P62,2)</f>
        <v>0</v>
      </c>
      <c r="R62" s="145"/>
      <c r="S62" s="145" t="s">
        <v>254</v>
      </c>
      <c r="T62" s="145" t="s">
        <v>193</v>
      </c>
      <c r="U62" s="145">
        <v>0.32700000000000001</v>
      </c>
      <c r="V62" s="145">
        <f>ROUND(E62*U62,2)</f>
        <v>175.75</v>
      </c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194</v>
      </c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57">
        <v>11</v>
      </c>
      <c r="B63" s="158" t="s">
        <v>343</v>
      </c>
      <c r="C63" s="174" t="s">
        <v>344</v>
      </c>
      <c r="D63" s="159" t="s">
        <v>292</v>
      </c>
      <c r="E63" s="160">
        <v>15.075000000000001</v>
      </c>
      <c r="F63" s="161"/>
      <c r="G63" s="162">
        <f>ROUND(E63*F63,2)</f>
        <v>0</v>
      </c>
      <c r="H63" s="161"/>
      <c r="I63" s="162">
        <f>ROUND(E63*H63,2)</f>
        <v>0</v>
      </c>
      <c r="J63" s="161"/>
      <c r="K63" s="162">
        <f>ROUND(E63*J63,2)</f>
        <v>0</v>
      </c>
      <c r="L63" s="162">
        <v>21</v>
      </c>
      <c r="M63" s="162">
        <f>G63*(1+L63/100)</f>
        <v>0</v>
      </c>
      <c r="N63" s="162">
        <v>0</v>
      </c>
      <c r="O63" s="162">
        <f>ROUND(E63*N63,2)</f>
        <v>0</v>
      </c>
      <c r="P63" s="162">
        <v>0</v>
      </c>
      <c r="Q63" s="163">
        <f>ROUND(E63*P63,2)</f>
        <v>0</v>
      </c>
      <c r="R63" s="145"/>
      <c r="S63" s="145" t="s">
        <v>254</v>
      </c>
      <c r="T63" s="145" t="s">
        <v>255</v>
      </c>
      <c r="U63" s="145">
        <v>0.34500000000000003</v>
      </c>
      <c r="V63" s="145">
        <f>ROUND(E63*U63,2)</f>
        <v>5.2</v>
      </c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194</v>
      </c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333</v>
      </c>
      <c r="D64" s="146"/>
      <c r="E64" s="14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589</v>
      </c>
      <c r="D65" s="146"/>
      <c r="E65" s="147">
        <v>15.075000000000001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6" t="s">
        <v>201</v>
      </c>
      <c r="D66" s="148"/>
      <c r="E66" s="149">
        <v>15.075000000000001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1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57">
        <v>12</v>
      </c>
      <c r="B67" s="158" t="s">
        <v>346</v>
      </c>
      <c r="C67" s="174" t="s">
        <v>347</v>
      </c>
      <c r="D67" s="159" t="s">
        <v>292</v>
      </c>
      <c r="E67" s="160">
        <v>211.58528000000001</v>
      </c>
      <c r="F67" s="161"/>
      <c r="G67" s="162">
        <f>ROUND(E67*F67,2)</f>
        <v>0</v>
      </c>
      <c r="H67" s="161"/>
      <c r="I67" s="162">
        <f>ROUND(E67*H67,2)</f>
        <v>0</v>
      </c>
      <c r="J67" s="161"/>
      <c r="K67" s="162">
        <f>ROUND(E67*J67,2)</f>
        <v>0</v>
      </c>
      <c r="L67" s="162">
        <v>21</v>
      </c>
      <c r="M67" s="162">
        <f>G67*(1+L67/100)</f>
        <v>0</v>
      </c>
      <c r="N67" s="162">
        <v>0</v>
      </c>
      <c r="O67" s="162">
        <f>ROUND(E67*N67,2)</f>
        <v>0</v>
      </c>
      <c r="P67" s="162">
        <v>0</v>
      </c>
      <c r="Q67" s="163">
        <f>ROUND(E67*P67,2)</f>
        <v>0</v>
      </c>
      <c r="R67" s="145"/>
      <c r="S67" s="145" t="s">
        <v>254</v>
      </c>
      <c r="T67" s="145" t="s">
        <v>255</v>
      </c>
      <c r="U67" s="145">
        <v>0.51900000000000002</v>
      </c>
      <c r="V67" s="145">
        <f>ROUND(E67*U67,2)</f>
        <v>109.81</v>
      </c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194</v>
      </c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590</v>
      </c>
      <c r="D68" s="146"/>
      <c r="E68" s="147">
        <v>211.58528000000001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6" t="s">
        <v>201</v>
      </c>
      <c r="D69" s="148"/>
      <c r="E69" s="149">
        <v>211.58528000000001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1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ht="22.5" outlineLevel="1" x14ac:dyDescent="0.2">
      <c r="A70" s="157">
        <v>13</v>
      </c>
      <c r="B70" s="158" t="s">
        <v>353</v>
      </c>
      <c r="C70" s="174" t="s">
        <v>354</v>
      </c>
      <c r="D70" s="159" t="s">
        <v>292</v>
      </c>
      <c r="E70" s="160">
        <v>385.60050000000001</v>
      </c>
      <c r="F70" s="161"/>
      <c r="G70" s="162">
        <f>ROUND(E70*F70,2)</f>
        <v>0</v>
      </c>
      <c r="H70" s="161"/>
      <c r="I70" s="162">
        <f>ROUND(E70*H70,2)</f>
        <v>0</v>
      </c>
      <c r="J70" s="161"/>
      <c r="K70" s="162">
        <f>ROUND(E70*J70,2)</f>
        <v>0</v>
      </c>
      <c r="L70" s="162">
        <v>21</v>
      </c>
      <c r="M70" s="162">
        <f>G70*(1+L70/100)</f>
        <v>0</v>
      </c>
      <c r="N70" s="162">
        <v>0</v>
      </c>
      <c r="O70" s="162">
        <f>ROUND(E70*N70,2)</f>
        <v>0</v>
      </c>
      <c r="P70" s="162">
        <v>0</v>
      </c>
      <c r="Q70" s="163">
        <f>ROUND(E70*P70,2)</f>
        <v>0</v>
      </c>
      <c r="R70" s="145"/>
      <c r="S70" s="145" t="s">
        <v>254</v>
      </c>
      <c r="T70" s="145" t="s">
        <v>255</v>
      </c>
      <c r="U70" s="145">
        <v>1.1000000000000001E-2</v>
      </c>
      <c r="V70" s="145">
        <f>ROUND(E70*U70,2)</f>
        <v>4.24</v>
      </c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194</v>
      </c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591</v>
      </c>
      <c r="D71" s="146"/>
      <c r="E71" s="147">
        <v>385.60050000000001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6" t="s">
        <v>201</v>
      </c>
      <c r="D72" s="148"/>
      <c r="E72" s="149">
        <v>385.60050000000001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1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57">
        <v>14</v>
      </c>
      <c r="B73" s="158" t="s">
        <v>357</v>
      </c>
      <c r="C73" s="174" t="s">
        <v>358</v>
      </c>
      <c r="D73" s="159" t="s">
        <v>292</v>
      </c>
      <c r="E73" s="160">
        <v>1928.0025000000001</v>
      </c>
      <c r="F73" s="161"/>
      <c r="G73" s="162">
        <f>ROUND(E73*F73,2)</f>
        <v>0</v>
      </c>
      <c r="H73" s="161"/>
      <c r="I73" s="162">
        <f>ROUND(E73*H73,2)</f>
        <v>0</v>
      </c>
      <c r="J73" s="161"/>
      <c r="K73" s="162">
        <f>ROUND(E73*J73,2)</f>
        <v>0</v>
      </c>
      <c r="L73" s="162">
        <v>21</v>
      </c>
      <c r="M73" s="162">
        <f>G73*(1+L73/100)</f>
        <v>0</v>
      </c>
      <c r="N73" s="162">
        <v>0</v>
      </c>
      <c r="O73" s="162">
        <f>ROUND(E73*N73,2)</f>
        <v>0</v>
      </c>
      <c r="P73" s="162">
        <v>0</v>
      </c>
      <c r="Q73" s="163">
        <f>ROUND(E73*P73,2)</f>
        <v>0</v>
      </c>
      <c r="R73" s="145"/>
      <c r="S73" s="145" t="s">
        <v>254</v>
      </c>
      <c r="T73" s="145" t="s">
        <v>255</v>
      </c>
      <c r="U73" s="145">
        <v>0</v>
      </c>
      <c r="V73" s="145">
        <f>ROUND(E73*U73,2)</f>
        <v>0</v>
      </c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194</v>
      </c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204</v>
      </c>
      <c r="D74" s="146"/>
      <c r="E74" s="147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359</v>
      </c>
      <c r="D75" s="146"/>
      <c r="E75" s="147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ht="22.5" outlineLevel="1" x14ac:dyDescent="0.2">
      <c r="A76" s="143"/>
      <c r="B76" s="144"/>
      <c r="C76" s="175" t="s">
        <v>360</v>
      </c>
      <c r="D76" s="146"/>
      <c r="E76" s="147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592</v>
      </c>
      <c r="D77" s="146"/>
      <c r="E77" s="147">
        <v>1928.0025000000001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6" t="s">
        <v>201</v>
      </c>
      <c r="D78" s="148"/>
      <c r="E78" s="149">
        <v>1928.0025000000001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1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57">
        <v>15</v>
      </c>
      <c r="B79" s="158" t="s">
        <v>368</v>
      </c>
      <c r="C79" s="174" t="s">
        <v>369</v>
      </c>
      <c r="D79" s="159" t="s">
        <v>292</v>
      </c>
      <c r="E79" s="160">
        <v>385.60050000000001</v>
      </c>
      <c r="F79" s="161"/>
      <c r="G79" s="162">
        <f>ROUND(E79*F79,2)</f>
        <v>0</v>
      </c>
      <c r="H79" s="161"/>
      <c r="I79" s="162">
        <f>ROUND(E79*H79,2)</f>
        <v>0</v>
      </c>
      <c r="J79" s="161"/>
      <c r="K79" s="162">
        <f>ROUND(E79*J79,2)</f>
        <v>0</v>
      </c>
      <c r="L79" s="162">
        <v>21</v>
      </c>
      <c r="M79" s="162">
        <f>G79*(1+L79/100)</f>
        <v>0</v>
      </c>
      <c r="N79" s="162">
        <v>0</v>
      </c>
      <c r="O79" s="162">
        <f>ROUND(E79*N79,2)</f>
        <v>0</v>
      </c>
      <c r="P79" s="162">
        <v>0</v>
      </c>
      <c r="Q79" s="163">
        <f>ROUND(E79*P79,2)</f>
        <v>0</v>
      </c>
      <c r="R79" s="145"/>
      <c r="S79" s="145" t="s">
        <v>254</v>
      </c>
      <c r="T79" s="145" t="s">
        <v>255</v>
      </c>
      <c r="U79" s="145">
        <v>9.0000000000000011E-3</v>
      </c>
      <c r="V79" s="145">
        <f>ROUND(E79*U79,2)</f>
        <v>3.47</v>
      </c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194</v>
      </c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593</v>
      </c>
      <c r="D80" s="146"/>
      <c r="E80" s="147">
        <v>21.970000000000002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594</v>
      </c>
      <c r="D81" s="146"/>
      <c r="E81" s="147">
        <v>29.790000000000003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595</v>
      </c>
      <c r="D82" s="146"/>
      <c r="E82" s="147">
        <v>61.32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596</v>
      </c>
      <c r="D83" s="146"/>
      <c r="E83" s="147">
        <v>23.93599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6" t="s">
        <v>201</v>
      </c>
      <c r="D84" s="148"/>
      <c r="E84" s="149">
        <v>137.01599000000002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1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376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597</v>
      </c>
      <c r="D86" s="146"/>
      <c r="E86" s="147">
        <v>248.58451000000002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6" t="s">
        <v>201</v>
      </c>
      <c r="D87" s="148"/>
      <c r="E87" s="149">
        <v>248.58451000000002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1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57">
        <v>16</v>
      </c>
      <c r="B88" s="158" t="s">
        <v>378</v>
      </c>
      <c r="C88" s="174" t="s">
        <v>379</v>
      </c>
      <c r="D88" s="159" t="s">
        <v>292</v>
      </c>
      <c r="E88" s="160">
        <v>247.68451000000002</v>
      </c>
      <c r="F88" s="161"/>
      <c r="G88" s="162">
        <f>ROUND(E88*F88,2)</f>
        <v>0</v>
      </c>
      <c r="H88" s="161"/>
      <c r="I88" s="162">
        <f>ROUND(E88*H88,2)</f>
        <v>0</v>
      </c>
      <c r="J88" s="161"/>
      <c r="K88" s="162">
        <f>ROUND(E88*J88,2)</f>
        <v>0</v>
      </c>
      <c r="L88" s="162">
        <v>21</v>
      </c>
      <c r="M88" s="162">
        <f>G88*(1+L88/100)</f>
        <v>0</v>
      </c>
      <c r="N88" s="162">
        <v>0</v>
      </c>
      <c r="O88" s="162">
        <f>ROUND(E88*N88,2)</f>
        <v>0</v>
      </c>
      <c r="P88" s="162">
        <v>0</v>
      </c>
      <c r="Q88" s="163">
        <f>ROUND(E88*P88,2)</f>
        <v>0</v>
      </c>
      <c r="R88" s="145"/>
      <c r="S88" s="145" t="s">
        <v>254</v>
      </c>
      <c r="T88" s="145" t="s">
        <v>255</v>
      </c>
      <c r="U88" s="145">
        <v>0.20200000000000001</v>
      </c>
      <c r="V88" s="145">
        <f>ROUND(E88*U88,2)</f>
        <v>50.03</v>
      </c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194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204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380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598</v>
      </c>
      <c r="D91" s="146"/>
      <c r="E91" s="147">
        <v>384.70050000000003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599</v>
      </c>
      <c r="D92" s="146"/>
      <c r="E92" s="147">
        <v>-137.01598999999999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6" t="s">
        <v>201</v>
      </c>
      <c r="D93" s="148"/>
      <c r="E93" s="149">
        <v>247.68451000000002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1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57">
        <v>17</v>
      </c>
      <c r="B94" s="158" t="s">
        <v>383</v>
      </c>
      <c r="C94" s="174" t="s">
        <v>384</v>
      </c>
      <c r="D94" s="159" t="s">
        <v>292</v>
      </c>
      <c r="E94" s="160">
        <v>29.790000000000003</v>
      </c>
      <c r="F94" s="161"/>
      <c r="G94" s="162">
        <f>ROUND(E94*F94,2)</f>
        <v>0</v>
      </c>
      <c r="H94" s="161"/>
      <c r="I94" s="162">
        <f>ROUND(E94*H94,2)</f>
        <v>0</v>
      </c>
      <c r="J94" s="161"/>
      <c r="K94" s="162">
        <f>ROUND(E94*J94,2)</f>
        <v>0</v>
      </c>
      <c r="L94" s="162">
        <v>21</v>
      </c>
      <c r="M94" s="162">
        <f>G94*(1+L94/100)</f>
        <v>0</v>
      </c>
      <c r="N94" s="162">
        <v>0</v>
      </c>
      <c r="O94" s="162">
        <f>ROUND(E94*N94,2)</f>
        <v>0</v>
      </c>
      <c r="P94" s="162">
        <v>0</v>
      </c>
      <c r="Q94" s="163">
        <f>ROUND(E94*P94,2)</f>
        <v>0</v>
      </c>
      <c r="R94" s="145"/>
      <c r="S94" s="145" t="s">
        <v>254</v>
      </c>
      <c r="T94" s="145" t="s">
        <v>255</v>
      </c>
      <c r="U94" s="145">
        <v>1.5870000000000002</v>
      </c>
      <c r="V94" s="145">
        <f>ROUND(E94*U94,2)</f>
        <v>47.28</v>
      </c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194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204</v>
      </c>
      <c r="D95" s="146"/>
      <c r="E95" s="147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ht="45" outlineLevel="1" x14ac:dyDescent="0.2">
      <c r="A96" s="143"/>
      <c r="B96" s="144"/>
      <c r="C96" s="175" t="s">
        <v>600</v>
      </c>
      <c r="D96" s="146"/>
      <c r="E96" s="147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601</v>
      </c>
      <c r="D97" s="146"/>
      <c r="E97" s="147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602</v>
      </c>
      <c r="D98" s="146"/>
      <c r="E98" s="147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603</v>
      </c>
      <c r="D99" s="146"/>
      <c r="E99" s="147">
        <v>3.64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604</v>
      </c>
      <c r="D100" s="146"/>
      <c r="E100" s="147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605</v>
      </c>
      <c r="D101" s="146"/>
      <c r="E101" s="147">
        <v>3.9200000000000004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606</v>
      </c>
      <c r="D102" s="146"/>
      <c r="E102" s="147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607</v>
      </c>
      <c r="D103" s="146"/>
      <c r="E103" s="147">
        <v>22.23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6" t="s">
        <v>201</v>
      </c>
      <c r="D104" s="148"/>
      <c r="E104" s="149">
        <v>29.790000000000003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1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57">
        <v>18</v>
      </c>
      <c r="B105" s="158" t="s">
        <v>406</v>
      </c>
      <c r="C105" s="174" t="s">
        <v>407</v>
      </c>
      <c r="D105" s="159" t="s">
        <v>403</v>
      </c>
      <c r="E105" s="160">
        <v>57.733020000000003</v>
      </c>
      <c r="F105" s="161"/>
      <c r="G105" s="162">
        <f>ROUND(E105*F105,2)</f>
        <v>0</v>
      </c>
      <c r="H105" s="161"/>
      <c r="I105" s="162">
        <f>ROUND(E105*H105,2)</f>
        <v>0</v>
      </c>
      <c r="J105" s="161"/>
      <c r="K105" s="162">
        <f>ROUND(E105*J105,2)</f>
        <v>0</v>
      </c>
      <c r="L105" s="162">
        <v>21</v>
      </c>
      <c r="M105" s="162">
        <f>G105*(1+L105/100)</f>
        <v>0</v>
      </c>
      <c r="N105" s="162">
        <v>1</v>
      </c>
      <c r="O105" s="162">
        <f>ROUND(E105*N105,2)</f>
        <v>57.73</v>
      </c>
      <c r="P105" s="162">
        <v>0</v>
      </c>
      <c r="Q105" s="163">
        <f>ROUND(E105*P105,2)</f>
        <v>0</v>
      </c>
      <c r="R105" s="145"/>
      <c r="S105" s="145" t="s">
        <v>192</v>
      </c>
      <c r="T105" s="145" t="s">
        <v>193</v>
      </c>
      <c r="U105" s="145">
        <v>0</v>
      </c>
      <c r="V105" s="145">
        <f>ROUND(E105*U105,2)</f>
        <v>0</v>
      </c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404</v>
      </c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5" t="s">
        <v>204</v>
      </c>
      <c r="D106" s="146"/>
      <c r="E106" s="147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ht="22.5" outlineLevel="1" x14ac:dyDescent="0.2">
      <c r="A107" s="143"/>
      <c r="B107" s="144"/>
      <c r="C107" s="175" t="s">
        <v>608</v>
      </c>
      <c r="D107" s="146"/>
      <c r="E107" s="147">
        <v>57.733020000000003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6" t="s">
        <v>201</v>
      </c>
      <c r="D108" s="148"/>
      <c r="E108" s="149">
        <v>57.733020000000003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1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57">
        <v>19</v>
      </c>
      <c r="B109" s="158" t="s">
        <v>409</v>
      </c>
      <c r="C109" s="174" t="s">
        <v>410</v>
      </c>
      <c r="D109" s="159" t="s">
        <v>403</v>
      </c>
      <c r="E109" s="160">
        <v>495.36902000000003</v>
      </c>
      <c r="F109" s="161"/>
      <c r="G109" s="162">
        <f>ROUND(E109*F109,2)</f>
        <v>0</v>
      </c>
      <c r="H109" s="161"/>
      <c r="I109" s="162">
        <f>ROUND(E109*H109,2)</f>
        <v>0</v>
      </c>
      <c r="J109" s="161"/>
      <c r="K109" s="162">
        <f>ROUND(E109*J109,2)</f>
        <v>0</v>
      </c>
      <c r="L109" s="162">
        <v>21</v>
      </c>
      <c r="M109" s="162">
        <f>G109*(1+L109/100)</f>
        <v>0</v>
      </c>
      <c r="N109" s="162">
        <v>1</v>
      </c>
      <c r="O109" s="162">
        <f>ROUND(E109*N109,2)</f>
        <v>495.37</v>
      </c>
      <c r="P109" s="162">
        <v>0</v>
      </c>
      <c r="Q109" s="163">
        <f>ROUND(E109*P109,2)</f>
        <v>0</v>
      </c>
      <c r="R109" s="145" t="s">
        <v>411</v>
      </c>
      <c r="S109" s="145" t="s">
        <v>254</v>
      </c>
      <c r="T109" s="145" t="s">
        <v>193</v>
      </c>
      <c r="U109" s="145">
        <v>0</v>
      </c>
      <c r="V109" s="145">
        <f>ROUND(E109*U109,2)</f>
        <v>0</v>
      </c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404</v>
      </c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204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380</v>
      </c>
      <c r="D111" s="146"/>
      <c r="E111" s="147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609</v>
      </c>
      <c r="D112" s="146"/>
      <c r="E112" s="147">
        <v>495.36902000000003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495.36902000000003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x14ac:dyDescent="0.2">
      <c r="A114" s="151" t="s">
        <v>187</v>
      </c>
      <c r="B114" s="152" t="s">
        <v>135</v>
      </c>
      <c r="C114" s="172" t="s">
        <v>136</v>
      </c>
      <c r="D114" s="153"/>
      <c r="E114" s="154"/>
      <c r="F114" s="155"/>
      <c r="G114" s="155">
        <f>SUMIF(AG115:AG128,"&lt;&gt;NOR",G115:G128)</f>
        <v>0</v>
      </c>
      <c r="H114" s="155"/>
      <c r="I114" s="155">
        <f>SUM(I115:I128)</f>
        <v>0</v>
      </c>
      <c r="J114" s="155"/>
      <c r="K114" s="155">
        <f>SUM(K115:K128)</f>
        <v>0</v>
      </c>
      <c r="L114" s="155"/>
      <c r="M114" s="155">
        <f>SUM(M115:M128)</f>
        <v>0</v>
      </c>
      <c r="N114" s="155"/>
      <c r="O114" s="155">
        <f>SUM(O115:O128)</f>
        <v>37.14</v>
      </c>
      <c r="P114" s="155"/>
      <c r="Q114" s="156">
        <f>SUM(Q115:Q128)</f>
        <v>0</v>
      </c>
      <c r="R114" s="150"/>
      <c r="S114" s="150"/>
      <c r="T114" s="150"/>
      <c r="U114" s="150"/>
      <c r="V114" s="150">
        <f>SUM(V115:V128)</f>
        <v>34.94</v>
      </c>
      <c r="W114" s="150"/>
      <c r="AG114" t="s">
        <v>188</v>
      </c>
    </row>
    <row r="115" spans="1:60" outlineLevel="1" x14ac:dyDescent="0.2">
      <c r="A115" s="157">
        <v>20</v>
      </c>
      <c r="B115" s="158" t="s">
        <v>413</v>
      </c>
      <c r="C115" s="174" t="s">
        <v>414</v>
      </c>
      <c r="D115" s="159" t="s">
        <v>197</v>
      </c>
      <c r="E115" s="160">
        <v>167.5</v>
      </c>
      <c r="F115" s="161"/>
      <c r="G115" s="162">
        <f>ROUND(E115*F115,2)</f>
        <v>0</v>
      </c>
      <c r="H115" s="161"/>
      <c r="I115" s="162">
        <f>ROUND(E115*H115,2)</f>
        <v>0</v>
      </c>
      <c r="J115" s="161"/>
      <c r="K115" s="162">
        <f>ROUND(E115*J115,2)</f>
        <v>0</v>
      </c>
      <c r="L115" s="162">
        <v>21</v>
      </c>
      <c r="M115" s="162">
        <f>G115*(1+L115/100)</f>
        <v>0</v>
      </c>
      <c r="N115" s="162">
        <v>0.22107000000000002</v>
      </c>
      <c r="O115" s="162">
        <f>ROUND(E115*N115,2)</f>
        <v>37.03</v>
      </c>
      <c r="P115" s="162">
        <v>0</v>
      </c>
      <c r="Q115" s="163">
        <f>ROUND(E115*P115,2)</f>
        <v>0</v>
      </c>
      <c r="R115" s="145"/>
      <c r="S115" s="145" t="s">
        <v>254</v>
      </c>
      <c r="T115" s="145" t="s">
        <v>255</v>
      </c>
      <c r="U115" s="145">
        <v>0.18500000000000003</v>
      </c>
      <c r="V115" s="145">
        <f>ROUND(E115*U115,2)</f>
        <v>30.99</v>
      </c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194</v>
      </c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204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610</v>
      </c>
      <c r="D117" s="146"/>
      <c r="E117" s="147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611</v>
      </c>
      <c r="D118" s="146"/>
      <c r="E118" s="147">
        <v>167.5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6" t="s">
        <v>201</v>
      </c>
      <c r="D119" s="148"/>
      <c r="E119" s="149">
        <v>167.5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1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57">
        <v>21</v>
      </c>
      <c r="B120" s="158" t="s">
        <v>417</v>
      </c>
      <c r="C120" s="174" t="s">
        <v>418</v>
      </c>
      <c r="D120" s="159" t="s">
        <v>253</v>
      </c>
      <c r="E120" s="160">
        <v>52.621680000000005</v>
      </c>
      <c r="F120" s="161"/>
      <c r="G120" s="162">
        <f>ROUND(E120*F120,2)</f>
        <v>0</v>
      </c>
      <c r="H120" s="161"/>
      <c r="I120" s="162">
        <f>ROUND(E120*H120,2)</f>
        <v>0</v>
      </c>
      <c r="J120" s="161"/>
      <c r="K120" s="162">
        <f>ROUND(E120*J120,2)</f>
        <v>0</v>
      </c>
      <c r="L120" s="162">
        <v>21</v>
      </c>
      <c r="M120" s="162">
        <f>G120*(1+L120/100)</f>
        <v>0</v>
      </c>
      <c r="N120" s="162">
        <v>1.8000000000000001E-4</v>
      </c>
      <c r="O120" s="162">
        <f>ROUND(E120*N120,2)</f>
        <v>0.01</v>
      </c>
      <c r="P120" s="162">
        <v>0</v>
      </c>
      <c r="Q120" s="163">
        <f>ROUND(E120*P120,2)</f>
        <v>0</v>
      </c>
      <c r="R120" s="145"/>
      <c r="S120" s="145" t="s">
        <v>254</v>
      </c>
      <c r="T120" s="145" t="s">
        <v>255</v>
      </c>
      <c r="U120" s="145">
        <v>7.5000000000000011E-2</v>
      </c>
      <c r="V120" s="145">
        <f>ROUND(E120*U120,2)</f>
        <v>3.95</v>
      </c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419</v>
      </c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612</v>
      </c>
      <c r="D121" s="146"/>
      <c r="E121" s="147">
        <v>52.621680000000005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6" t="s">
        <v>201</v>
      </c>
      <c r="D122" s="148"/>
      <c r="E122" s="149">
        <v>52.621680000000005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1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57">
        <v>22</v>
      </c>
      <c r="B123" s="158" t="s">
        <v>421</v>
      </c>
      <c r="C123" s="174" t="s">
        <v>422</v>
      </c>
      <c r="D123" s="159" t="s">
        <v>197</v>
      </c>
      <c r="E123" s="160">
        <v>169.17500000000001</v>
      </c>
      <c r="F123" s="161"/>
      <c r="G123" s="162">
        <f>ROUND(E123*F123,2)</f>
        <v>0</v>
      </c>
      <c r="H123" s="161"/>
      <c r="I123" s="162">
        <f>ROUND(E123*H123,2)</f>
        <v>0</v>
      </c>
      <c r="J123" s="161"/>
      <c r="K123" s="162">
        <f>ROUND(E123*J123,2)</f>
        <v>0</v>
      </c>
      <c r="L123" s="162">
        <v>21</v>
      </c>
      <c r="M123" s="162">
        <f>G123*(1+L123/100)</f>
        <v>0</v>
      </c>
      <c r="N123" s="162">
        <v>4.8000000000000001E-4</v>
      </c>
      <c r="O123" s="162">
        <f>ROUND(E123*N123,2)</f>
        <v>0.08</v>
      </c>
      <c r="P123" s="162">
        <v>0</v>
      </c>
      <c r="Q123" s="163">
        <f>ROUND(E123*P123,2)</f>
        <v>0</v>
      </c>
      <c r="R123" s="145" t="s">
        <v>411</v>
      </c>
      <c r="S123" s="145" t="s">
        <v>254</v>
      </c>
      <c r="T123" s="145" t="s">
        <v>255</v>
      </c>
      <c r="U123" s="145">
        <v>0</v>
      </c>
      <c r="V123" s="145">
        <f>ROUND(E123*U123,2)</f>
        <v>0</v>
      </c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404</v>
      </c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613</v>
      </c>
      <c r="D124" s="146"/>
      <c r="E124" s="147">
        <v>169.17500000000001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6" t="s">
        <v>201</v>
      </c>
      <c r="D125" s="148"/>
      <c r="E125" s="149">
        <v>169.17500000000001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1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57">
        <v>23</v>
      </c>
      <c r="B126" s="158" t="s">
        <v>424</v>
      </c>
      <c r="C126" s="174" t="s">
        <v>425</v>
      </c>
      <c r="D126" s="159" t="s">
        <v>253</v>
      </c>
      <c r="E126" s="160">
        <v>53.674110000000006</v>
      </c>
      <c r="F126" s="161"/>
      <c r="G126" s="162">
        <f>ROUND(E126*F126,2)</f>
        <v>0</v>
      </c>
      <c r="H126" s="161"/>
      <c r="I126" s="162">
        <f>ROUND(E126*H126,2)</f>
        <v>0</v>
      </c>
      <c r="J126" s="161"/>
      <c r="K126" s="162">
        <f>ROUND(E126*J126,2)</f>
        <v>0</v>
      </c>
      <c r="L126" s="162">
        <v>21</v>
      </c>
      <c r="M126" s="162">
        <f>G126*(1+L126/100)</f>
        <v>0</v>
      </c>
      <c r="N126" s="162">
        <v>3.0000000000000003E-4</v>
      </c>
      <c r="O126" s="162">
        <f>ROUND(E126*N126,2)</f>
        <v>0.02</v>
      </c>
      <c r="P126" s="162">
        <v>0</v>
      </c>
      <c r="Q126" s="163">
        <f>ROUND(E126*P126,2)</f>
        <v>0</v>
      </c>
      <c r="R126" s="145" t="s">
        <v>411</v>
      </c>
      <c r="S126" s="145" t="s">
        <v>254</v>
      </c>
      <c r="T126" s="145" t="s">
        <v>255</v>
      </c>
      <c r="U126" s="145">
        <v>0</v>
      </c>
      <c r="V126" s="145">
        <f>ROUND(E126*U126,2)</f>
        <v>0</v>
      </c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404</v>
      </c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614</v>
      </c>
      <c r="D127" s="146"/>
      <c r="E127" s="147">
        <v>53.674110000000006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6" t="s">
        <v>201</v>
      </c>
      <c r="D128" s="148"/>
      <c r="E128" s="149">
        <v>53.674110000000006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1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x14ac:dyDescent="0.2">
      <c r="A129" s="151" t="s">
        <v>187</v>
      </c>
      <c r="B129" s="152" t="s">
        <v>139</v>
      </c>
      <c r="C129" s="172" t="s">
        <v>140</v>
      </c>
      <c r="D129" s="153"/>
      <c r="E129" s="154"/>
      <c r="F129" s="155"/>
      <c r="G129" s="155">
        <f>SUMIF(AG130:AG145,"&lt;&gt;NOR",G130:G145)</f>
        <v>0</v>
      </c>
      <c r="H129" s="155"/>
      <c r="I129" s="155">
        <f>SUM(I130:I145)</f>
        <v>0</v>
      </c>
      <c r="J129" s="155"/>
      <c r="K129" s="155">
        <f>SUM(K130:K145)</f>
        <v>0</v>
      </c>
      <c r="L129" s="155"/>
      <c r="M129" s="155">
        <f>SUM(M130:M145)</f>
        <v>0</v>
      </c>
      <c r="N129" s="155"/>
      <c r="O129" s="155">
        <f>SUM(O130:O145)</f>
        <v>56.480000000000004</v>
      </c>
      <c r="P129" s="155"/>
      <c r="Q129" s="156">
        <f>SUM(Q130:Q145)</f>
        <v>0</v>
      </c>
      <c r="R129" s="150"/>
      <c r="S129" s="150"/>
      <c r="T129" s="150"/>
      <c r="U129" s="150"/>
      <c r="V129" s="150">
        <f>SUM(V130:V145)</f>
        <v>43.089999999999996</v>
      </c>
      <c r="W129" s="150"/>
      <c r="AG129" t="s">
        <v>188</v>
      </c>
    </row>
    <row r="130" spans="1:60" outlineLevel="1" x14ac:dyDescent="0.2">
      <c r="A130" s="157">
        <v>24</v>
      </c>
      <c r="B130" s="158" t="s">
        <v>427</v>
      </c>
      <c r="C130" s="174" t="s">
        <v>428</v>
      </c>
      <c r="D130" s="159" t="s">
        <v>292</v>
      </c>
      <c r="E130" s="160">
        <v>21.07</v>
      </c>
      <c r="F130" s="161"/>
      <c r="G130" s="162">
        <f>ROUND(E130*F130,2)</f>
        <v>0</v>
      </c>
      <c r="H130" s="161"/>
      <c r="I130" s="162">
        <f>ROUND(E130*H130,2)</f>
        <v>0</v>
      </c>
      <c r="J130" s="161"/>
      <c r="K130" s="162">
        <f>ROUND(E130*J130,2)</f>
        <v>0</v>
      </c>
      <c r="L130" s="162">
        <v>21</v>
      </c>
      <c r="M130" s="162">
        <f>G130*(1+L130/100)</f>
        <v>0</v>
      </c>
      <c r="N130" s="162">
        <v>1.7034</v>
      </c>
      <c r="O130" s="162">
        <f>ROUND(E130*N130,2)</f>
        <v>35.89</v>
      </c>
      <c r="P130" s="162">
        <v>0</v>
      </c>
      <c r="Q130" s="163">
        <f>ROUND(E130*P130,2)</f>
        <v>0</v>
      </c>
      <c r="R130" s="145"/>
      <c r="S130" s="145" t="s">
        <v>254</v>
      </c>
      <c r="T130" s="145" t="s">
        <v>255</v>
      </c>
      <c r="U130" s="145">
        <v>1.3030000000000002</v>
      </c>
      <c r="V130" s="145">
        <f>ROUND(E130*U130,2)</f>
        <v>27.45</v>
      </c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194</v>
      </c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5" t="s">
        <v>204</v>
      </c>
      <c r="D131" s="146"/>
      <c r="E131" s="147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0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ht="33.75" outlineLevel="1" x14ac:dyDescent="0.2">
      <c r="A132" s="143"/>
      <c r="B132" s="144"/>
      <c r="C132" s="175" t="s">
        <v>429</v>
      </c>
      <c r="D132" s="146"/>
      <c r="E132" s="147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615</v>
      </c>
      <c r="D133" s="146"/>
      <c r="E133" s="147">
        <v>21.07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6" t="s">
        <v>201</v>
      </c>
      <c r="D134" s="148"/>
      <c r="E134" s="149">
        <v>21.07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1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57">
        <v>25</v>
      </c>
      <c r="B135" s="158" t="s">
        <v>427</v>
      </c>
      <c r="C135" s="174" t="s">
        <v>428</v>
      </c>
      <c r="D135" s="159" t="s">
        <v>292</v>
      </c>
      <c r="E135" s="160">
        <v>11.088000000000001</v>
      </c>
      <c r="F135" s="161"/>
      <c r="G135" s="162">
        <f>ROUND(E135*F135,2)</f>
        <v>0</v>
      </c>
      <c r="H135" s="161"/>
      <c r="I135" s="162">
        <f>ROUND(E135*H135,2)</f>
        <v>0</v>
      </c>
      <c r="J135" s="161"/>
      <c r="K135" s="162">
        <f>ROUND(E135*J135,2)</f>
        <v>0</v>
      </c>
      <c r="L135" s="162">
        <v>21</v>
      </c>
      <c r="M135" s="162">
        <f>G135*(1+L135/100)</f>
        <v>0</v>
      </c>
      <c r="N135" s="162">
        <v>1.7034</v>
      </c>
      <c r="O135" s="162">
        <f>ROUND(E135*N135,2)</f>
        <v>18.89</v>
      </c>
      <c r="P135" s="162">
        <v>0</v>
      </c>
      <c r="Q135" s="163">
        <f>ROUND(E135*P135,2)</f>
        <v>0</v>
      </c>
      <c r="R135" s="145"/>
      <c r="S135" s="145" t="s">
        <v>254</v>
      </c>
      <c r="T135" s="145" t="s">
        <v>255</v>
      </c>
      <c r="U135" s="145">
        <v>1.3030000000000002</v>
      </c>
      <c r="V135" s="145">
        <f>ROUND(E135*U135,2)</f>
        <v>14.45</v>
      </c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194</v>
      </c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204</v>
      </c>
      <c r="D136" s="146"/>
      <c r="E136" s="147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ht="22.5" outlineLevel="1" x14ac:dyDescent="0.2">
      <c r="A137" s="143"/>
      <c r="B137" s="144"/>
      <c r="C137" s="175" t="s">
        <v>616</v>
      </c>
      <c r="D137" s="146"/>
      <c r="E137" s="147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0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5" t="s">
        <v>617</v>
      </c>
      <c r="D138" s="146"/>
      <c r="E138" s="147">
        <v>8.7360000000000007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5" t="s">
        <v>618</v>
      </c>
      <c r="D139" s="146"/>
      <c r="E139" s="147">
        <v>2.3520000000000003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0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6" t="s">
        <v>201</v>
      </c>
      <c r="D140" s="148"/>
      <c r="E140" s="149">
        <v>11.088000000000001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1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57">
        <v>26</v>
      </c>
      <c r="B141" s="158" t="s">
        <v>433</v>
      </c>
      <c r="C141" s="174" t="s">
        <v>434</v>
      </c>
      <c r="D141" s="159" t="s">
        <v>292</v>
      </c>
      <c r="E141" s="160">
        <v>0.9</v>
      </c>
      <c r="F141" s="161"/>
      <c r="G141" s="162">
        <f>ROUND(E141*F141,2)</f>
        <v>0</v>
      </c>
      <c r="H141" s="161"/>
      <c r="I141" s="162">
        <f>ROUND(E141*H141,2)</f>
        <v>0</v>
      </c>
      <c r="J141" s="161"/>
      <c r="K141" s="162">
        <f>ROUND(E141*J141,2)</f>
        <v>0</v>
      </c>
      <c r="L141" s="162">
        <v>21</v>
      </c>
      <c r="M141" s="162">
        <f>G141*(1+L141/100)</f>
        <v>0</v>
      </c>
      <c r="N141" s="162">
        <v>1.8907700000000001</v>
      </c>
      <c r="O141" s="162">
        <f>ROUND(E141*N141,2)</f>
        <v>1.7</v>
      </c>
      <c r="P141" s="162">
        <v>0</v>
      </c>
      <c r="Q141" s="163">
        <f>ROUND(E141*P141,2)</f>
        <v>0</v>
      </c>
      <c r="R141" s="145"/>
      <c r="S141" s="145" t="s">
        <v>192</v>
      </c>
      <c r="T141" s="145" t="s">
        <v>193</v>
      </c>
      <c r="U141" s="145">
        <v>1.3170000000000002</v>
      </c>
      <c r="V141" s="145">
        <f>ROUND(E141*U141,2)</f>
        <v>1.19</v>
      </c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194</v>
      </c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204</v>
      </c>
      <c r="D142" s="146"/>
      <c r="E142" s="147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ht="22.5" outlineLevel="1" x14ac:dyDescent="0.2">
      <c r="A143" s="143"/>
      <c r="B143" s="144"/>
      <c r="C143" s="175" t="s">
        <v>619</v>
      </c>
      <c r="D143" s="146"/>
      <c r="E143" s="147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0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5" t="s">
        <v>620</v>
      </c>
      <c r="D144" s="146"/>
      <c r="E144" s="147">
        <v>0.9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0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6" t="s">
        <v>201</v>
      </c>
      <c r="D145" s="148"/>
      <c r="E145" s="149">
        <v>0.9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1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x14ac:dyDescent="0.2">
      <c r="A146" s="151" t="s">
        <v>187</v>
      </c>
      <c r="B146" s="152" t="s">
        <v>145</v>
      </c>
      <c r="C146" s="172" t="s">
        <v>146</v>
      </c>
      <c r="D146" s="153"/>
      <c r="E146" s="154"/>
      <c r="F146" s="155"/>
      <c r="G146" s="155">
        <f>SUMIF(AG147:AG232,"&lt;&gt;NOR",G147:G232)</f>
        <v>0</v>
      </c>
      <c r="H146" s="155"/>
      <c r="I146" s="155">
        <f>SUM(I147:I232)</f>
        <v>0</v>
      </c>
      <c r="J146" s="155"/>
      <c r="K146" s="155">
        <f>SUM(K147:K232)</f>
        <v>0</v>
      </c>
      <c r="L146" s="155"/>
      <c r="M146" s="155">
        <f>SUM(M147:M232)</f>
        <v>0</v>
      </c>
      <c r="N146" s="155"/>
      <c r="O146" s="155">
        <f>SUM(O147:O232)</f>
        <v>169.17000000000007</v>
      </c>
      <c r="P146" s="155"/>
      <c r="Q146" s="156">
        <f>SUM(Q147:Q232)</f>
        <v>0</v>
      </c>
      <c r="R146" s="150"/>
      <c r="S146" s="150"/>
      <c r="T146" s="150"/>
      <c r="U146" s="150"/>
      <c r="V146" s="150">
        <f>SUM(V147:V232)</f>
        <v>147.06</v>
      </c>
      <c r="W146" s="150"/>
      <c r="AG146" t="s">
        <v>188</v>
      </c>
    </row>
    <row r="147" spans="1:60" outlineLevel="1" x14ac:dyDescent="0.2">
      <c r="A147" s="157">
        <v>27</v>
      </c>
      <c r="B147" s="158" t="s">
        <v>621</v>
      </c>
      <c r="C147" s="174" t="s">
        <v>622</v>
      </c>
      <c r="D147" s="159" t="s">
        <v>197</v>
      </c>
      <c r="E147" s="160">
        <v>150.5</v>
      </c>
      <c r="F147" s="161"/>
      <c r="G147" s="162">
        <f>ROUND(E147*F147,2)</f>
        <v>0</v>
      </c>
      <c r="H147" s="161"/>
      <c r="I147" s="162">
        <f>ROUND(E147*H147,2)</f>
        <v>0</v>
      </c>
      <c r="J147" s="161"/>
      <c r="K147" s="162">
        <f>ROUND(E147*J147,2)</f>
        <v>0</v>
      </c>
      <c r="L147" s="162">
        <v>21</v>
      </c>
      <c r="M147" s="162">
        <f>G147*(1+L147/100)</f>
        <v>0</v>
      </c>
      <c r="N147" s="162">
        <v>1.0000000000000001E-5</v>
      </c>
      <c r="O147" s="162">
        <f>ROUND(E147*N147,2)</f>
        <v>0</v>
      </c>
      <c r="P147" s="162">
        <v>0</v>
      </c>
      <c r="Q147" s="163">
        <f>ROUND(E147*P147,2)</f>
        <v>0</v>
      </c>
      <c r="R147" s="145"/>
      <c r="S147" s="145" t="s">
        <v>254</v>
      </c>
      <c r="T147" s="145" t="s">
        <v>255</v>
      </c>
      <c r="U147" s="145">
        <v>0.14500000000000002</v>
      </c>
      <c r="V147" s="145">
        <f>ROUND(E147*U147,2)</f>
        <v>21.82</v>
      </c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194</v>
      </c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5" t="s">
        <v>204</v>
      </c>
      <c r="D148" s="146"/>
      <c r="E148" s="147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0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610</v>
      </c>
      <c r="D149" s="146"/>
      <c r="E149" s="147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623</v>
      </c>
      <c r="D150" s="146"/>
      <c r="E150" s="147">
        <v>150.5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6" t="s">
        <v>201</v>
      </c>
      <c r="D151" s="148"/>
      <c r="E151" s="149">
        <v>150.5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1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57">
        <v>28</v>
      </c>
      <c r="B152" s="158" t="s">
        <v>624</v>
      </c>
      <c r="C152" s="174" t="s">
        <v>625</v>
      </c>
      <c r="D152" s="159" t="s">
        <v>224</v>
      </c>
      <c r="E152" s="160">
        <v>2</v>
      </c>
      <c r="F152" s="161"/>
      <c r="G152" s="162">
        <f>ROUND(E152*F152,2)</f>
        <v>0</v>
      </c>
      <c r="H152" s="161"/>
      <c r="I152" s="162">
        <f>ROUND(E152*H152,2)</f>
        <v>0</v>
      </c>
      <c r="J152" s="161"/>
      <c r="K152" s="162">
        <f>ROUND(E152*J152,2)</f>
        <v>0</v>
      </c>
      <c r="L152" s="162">
        <v>21</v>
      </c>
      <c r="M152" s="162">
        <f>G152*(1+L152/100)</f>
        <v>0</v>
      </c>
      <c r="N152" s="162">
        <v>8.0000000000000007E-5</v>
      </c>
      <c r="O152" s="162">
        <f>ROUND(E152*N152,2)</f>
        <v>0</v>
      </c>
      <c r="P152" s="162">
        <v>0</v>
      </c>
      <c r="Q152" s="163">
        <f>ROUND(E152*P152,2)</f>
        <v>0</v>
      </c>
      <c r="R152" s="145"/>
      <c r="S152" s="145" t="s">
        <v>254</v>
      </c>
      <c r="T152" s="145" t="s">
        <v>255</v>
      </c>
      <c r="U152" s="145">
        <v>0.55500000000000005</v>
      </c>
      <c r="V152" s="145">
        <f>ROUND(E152*U152,2)</f>
        <v>1.1100000000000001</v>
      </c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194</v>
      </c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75" t="s">
        <v>204</v>
      </c>
      <c r="D153" s="146"/>
      <c r="E153" s="147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0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outlineLevel="1" x14ac:dyDescent="0.2">
      <c r="A154" s="143"/>
      <c r="B154" s="144"/>
      <c r="C154" s="175" t="s">
        <v>610</v>
      </c>
      <c r="D154" s="146"/>
      <c r="E154" s="147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199</v>
      </c>
      <c r="AH154" s="136">
        <v>0</v>
      </c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5" t="s">
        <v>485</v>
      </c>
      <c r="D155" s="146"/>
      <c r="E155" s="147">
        <v>2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6" t="s">
        <v>201</v>
      </c>
      <c r="D156" s="148"/>
      <c r="E156" s="149">
        <v>2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1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57">
        <v>29</v>
      </c>
      <c r="B157" s="158" t="s">
        <v>626</v>
      </c>
      <c r="C157" s="174" t="s">
        <v>627</v>
      </c>
      <c r="D157" s="159" t="s">
        <v>224</v>
      </c>
      <c r="E157" s="160">
        <v>1</v>
      </c>
      <c r="F157" s="161"/>
      <c r="G157" s="162">
        <f>ROUND(E157*F157,2)</f>
        <v>0</v>
      </c>
      <c r="H157" s="161"/>
      <c r="I157" s="162">
        <f>ROUND(E157*H157,2)</f>
        <v>0</v>
      </c>
      <c r="J157" s="161"/>
      <c r="K157" s="162">
        <f>ROUND(E157*J157,2)</f>
        <v>0</v>
      </c>
      <c r="L157" s="162">
        <v>21</v>
      </c>
      <c r="M157" s="162">
        <f>G157*(1+L157/100)</f>
        <v>0</v>
      </c>
      <c r="N157" s="162">
        <v>9.0000000000000006E-5</v>
      </c>
      <c r="O157" s="162">
        <f>ROUND(E157*N157,2)</f>
        <v>0</v>
      </c>
      <c r="P157" s="162">
        <v>0</v>
      </c>
      <c r="Q157" s="163">
        <f>ROUND(E157*P157,2)</f>
        <v>0</v>
      </c>
      <c r="R157" s="145"/>
      <c r="S157" s="145" t="s">
        <v>254</v>
      </c>
      <c r="T157" s="145" t="s">
        <v>255</v>
      </c>
      <c r="U157" s="145">
        <v>0.6070000000000001</v>
      </c>
      <c r="V157" s="145">
        <f>ROUND(E157*U157,2)</f>
        <v>0.61</v>
      </c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194</v>
      </c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5" t="s">
        <v>204</v>
      </c>
      <c r="D158" s="146"/>
      <c r="E158" s="147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0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43"/>
      <c r="B159" s="144"/>
      <c r="C159" s="175" t="s">
        <v>610</v>
      </c>
      <c r="D159" s="146"/>
      <c r="E159" s="147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199</v>
      </c>
      <c r="AH159" s="136">
        <v>0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133</v>
      </c>
      <c r="D160" s="146"/>
      <c r="E160" s="147">
        <v>1</v>
      </c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6" t="s">
        <v>201</v>
      </c>
      <c r="D161" s="148"/>
      <c r="E161" s="149">
        <v>1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1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64">
        <v>30</v>
      </c>
      <c r="B162" s="165" t="s">
        <v>628</v>
      </c>
      <c r="C162" s="173" t="s">
        <v>629</v>
      </c>
      <c r="D162" s="166" t="s">
        <v>197</v>
      </c>
      <c r="E162" s="167">
        <v>150.5</v>
      </c>
      <c r="F162" s="168"/>
      <c r="G162" s="169">
        <f>ROUND(E162*F162,2)</f>
        <v>0</v>
      </c>
      <c r="H162" s="168"/>
      <c r="I162" s="169">
        <f>ROUND(E162*H162,2)</f>
        <v>0</v>
      </c>
      <c r="J162" s="168"/>
      <c r="K162" s="169">
        <f>ROUND(E162*J162,2)</f>
        <v>0</v>
      </c>
      <c r="L162" s="169">
        <v>21</v>
      </c>
      <c r="M162" s="169">
        <f>G162*(1+L162/100)</f>
        <v>0</v>
      </c>
      <c r="N162" s="169">
        <v>0</v>
      </c>
      <c r="O162" s="169">
        <f>ROUND(E162*N162,2)</f>
        <v>0</v>
      </c>
      <c r="P162" s="169">
        <v>0</v>
      </c>
      <c r="Q162" s="170">
        <f>ROUND(E162*P162,2)</f>
        <v>0</v>
      </c>
      <c r="R162" s="145"/>
      <c r="S162" s="145" t="s">
        <v>254</v>
      </c>
      <c r="T162" s="145" t="s">
        <v>255</v>
      </c>
      <c r="U162" s="145">
        <v>9.2000000000000012E-2</v>
      </c>
      <c r="V162" s="145">
        <f>ROUND(E162*U162,2)</f>
        <v>13.85</v>
      </c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194</v>
      </c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64">
        <v>31</v>
      </c>
      <c r="B163" s="165" t="s">
        <v>469</v>
      </c>
      <c r="C163" s="173" t="s">
        <v>470</v>
      </c>
      <c r="D163" s="166" t="s">
        <v>471</v>
      </c>
      <c r="E163" s="167">
        <v>1</v>
      </c>
      <c r="F163" s="168"/>
      <c r="G163" s="169">
        <f>ROUND(E163*F163,2)</f>
        <v>0</v>
      </c>
      <c r="H163" s="168"/>
      <c r="I163" s="169">
        <f>ROUND(E163*H163,2)</f>
        <v>0</v>
      </c>
      <c r="J163" s="168"/>
      <c r="K163" s="169">
        <f>ROUND(E163*J163,2)</f>
        <v>0</v>
      </c>
      <c r="L163" s="169">
        <v>21</v>
      </c>
      <c r="M163" s="169">
        <f>G163*(1+L163/100)</f>
        <v>0</v>
      </c>
      <c r="N163" s="169">
        <v>3.2000000000000003E-4</v>
      </c>
      <c r="O163" s="169">
        <f>ROUND(E163*N163,2)</f>
        <v>0</v>
      </c>
      <c r="P163" s="169">
        <v>0</v>
      </c>
      <c r="Q163" s="170">
        <f>ROUND(E163*P163,2)</f>
        <v>0</v>
      </c>
      <c r="R163" s="145"/>
      <c r="S163" s="145" t="s">
        <v>254</v>
      </c>
      <c r="T163" s="145" t="s">
        <v>255</v>
      </c>
      <c r="U163" s="145">
        <v>8.2000000000000011</v>
      </c>
      <c r="V163" s="145">
        <f>ROUND(E163*U163,2)</f>
        <v>8.1999999999999993</v>
      </c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194</v>
      </c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ht="22.5" outlineLevel="1" x14ac:dyDescent="0.2">
      <c r="A164" s="157">
        <v>32</v>
      </c>
      <c r="B164" s="158" t="s">
        <v>630</v>
      </c>
      <c r="C164" s="174" t="s">
        <v>631</v>
      </c>
      <c r="D164" s="159" t="s">
        <v>224</v>
      </c>
      <c r="E164" s="160">
        <v>3</v>
      </c>
      <c r="F164" s="161"/>
      <c r="G164" s="162">
        <f>ROUND(E164*F164,2)</f>
        <v>0</v>
      </c>
      <c r="H164" s="161"/>
      <c r="I164" s="162">
        <f>ROUND(E164*H164,2)</f>
        <v>0</v>
      </c>
      <c r="J164" s="161"/>
      <c r="K164" s="162">
        <f>ROUND(E164*J164,2)</f>
        <v>0</v>
      </c>
      <c r="L164" s="162">
        <v>21</v>
      </c>
      <c r="M164" s="162">
        <f>G164*(1+L164/100)</f>
        <v>0</v>
      </c>
      <c r="N164" s="162">
        <v>0</v>
      </c>
      <c r="O164" s="162">
        <f>ROUND(E164*N164,2)</f>
        <v>0</v>
      </c>
      <c r="P164" s="162">
        <v>0</v>
      </c>
      <c r="Q164" s="163">
        <f>ROUND(E164*P164,2)</f>
        <v>0</v>
      </c>
      <c r="R164" s="145"/>
      <c r="S164" s="145" t="s">
        <v>254</v>
      </c>
      <c r="T164" s="145" t="s">
        <v>255</v>
      </c>
      <c r="U164" s="145">
        <v>0.79</v>
      </c>
      <c r="V164" s="145">
        <f>ROUND(E164*U164,2)</f>
        <v>2.37</v>
      </c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194</v>
      </c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43"/>
      <c r="B165" s="144"/>
      <c r="C165" s="175" t="s">
        <v>204</v>
      </c>
      <c r="D165" s="146"/>
      <c r="E165" s="147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199</v>
      </c>
      <c r="AH165" s="136">
        <v>0</v>
      </c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75" t="s">
        <v>610</v>
      </c>
      <c r="D166" s="146"/>
      <c r="E166" s="147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0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43"/>
      <c r="B167" s="144"/>
      <c r="C167" s="175" t="s">
        <v>632</v>
      </c>
      <c r="D167" s="146"/>
      <c r="E167" s="147">
        <v>1</v>
      </c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0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5" t="s">
        <v>633</v>
      </c>
      <c r="D168" s="146"/>
      <c r="E168" s="147">
        <v>2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0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6" t="s">
        <v>201</v>
      </c>
      <c r="D169" s="148"/>
      <c r="E169" s="149">
        <v>3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1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ht="22.5" outlineLevel="1" x14ac:dyDescent="0.2">
      <c r="A170" s="157">
        <v>33</v>
      </c>
      <c r="B170" s="158" t="s">
        <v>472</v>
      </c>
      <c r="C170" s="174" t="s">
        <v>473</v>
      </c>
      <c r="D170" s="159" t="s">
        <v>224</v>
      </c>
      <c r="E170" s="160">
        <v>2</v>
      </c>
      <c r="F170" s="161"/>
      <c r="G170" s="162">
        <f>ROUND(E170*F170,2)</f>
        <v>0</v>
      </c>
      <c r="H170" s="161"/>
      <c r="I170" s="162">
        <f>ROUND(E170*H170,2)</f>
        <v>0</v>
      </c>
      <c r="J170" s="161"/>
      <c r="K170" s="162">
        <f>ROUND(E170*J170,2)</f>
        <v>0</v>
      </c>
      <c r="L170" s="162">
        <v>21</v>
      </c>
      <c r="M170" s="162">
        <f>G170*(1+L170/100)</f>
        <v>0</v>
      </c>
      <c r="N170" s="162">
        <v>0</v>
      </c>
      <c r="O170" s="162">
        <f>ROUND(E170*N170,2)</f>
        <v>0</v>
      </c>
      <c r="P170" s="162">
        <v>0</v>
      </c>
      <c r="Q170" s="163">
        <f>ROUND(E170*P170,2)</f>
        <v>0</v>
      </c>
      <c r="R170" s="145"/>
      <c r="S170" s="145" t="s">
        <v>254</v>
      </c>
      <c r="T170" s="145" t="s">
        <v>255</v>
      </c>
      <c r="U170" s="145">
        <v>0.94600000000000006</v>
      </c>
      <c r="V170" s="145">
        <f>ROUND(E170*U170,2)</f>
        <v>1.89</v>
      </c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194</v>
      </c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43"/>
      <c r="B171" s="144"/>
      <c r="C171" s="175" t="s">
        <v>204</v>
      </c>
      <c r="D171" s="146"/>
      <c r="E171" s="147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199</v>
      </c>
      <c r="AH171" s="136">
        <v>0</v>
      </c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5" t="s">
        <v>610</v>
      </c>
      <c r="D172" s="146"/>
      <c r="E172" s="147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0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43"/>
      <c r="B173" s="144"/>
      <c r="C173" s="175" t="s">
        <v>634</v>
      </c>
      <c r="D173" s="146"/>
      <c r="E173" s="147">
        <v>2</v>
      </c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199</v>
      </c>
      <c r="AH173" s="136">
        <v>0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6" t="s">
        <v>201</v>
      </c>
      <c r="D174" s="148"/>
      <c r="E174" s="149">
        <v>2</v>
      </c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1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ht="22.5" outlineLevel="1" x14ac:dyDescent="0.2">
      <c r="A175" s="157">
        <v>34</v>
      </c>
      <c r="B175" s="158" t="s">
        <v>476</v>
      </c>
      <c r="C175" s="174" t="s">
        <v>477</v>
      </c>
      <c r="D175" s="159" t="s">
        <v>224</v>
      </c>
      <c r="E175" s="160">
        <v>3</v>
      </c>
      <c r="F175" s="161"/>
      <c r="G175" s="162">
        <f>ROUND(E175*F175,2)</f>
        <v>0</v>
      </c>
      <c r="H175" s="161"/>
      <c r="I175" s="162">
        <f>ROUND(E175*H175,2)</f>
        <v>0</v>
      </c>
      <c r="J175" s="161"/>
      <c r="K175" s="162">
        <f>ROUND(E175*J175,2)</f>
        <v>0</v>
      </c>
      <c r="L175" s="162">
        <v>21</v>
      </c>
      <c r="M175" s="162">
        <f>G175*(1+L175/100)</f>
        <v>0</v>
      </c>
      <c r="N175" s="162">
        <v>0</v>
      </c>
      <c r="O175" s="162">
        <f>ROUND(E175*N175,2)</f>
        <v>0</v>
      </c>
      <c r="P175" s="162">
        <v>0</v>
      </c>
      <c r="Q175" s="163">
        <f>ROUND(E175*P175,2)</f>
        <v>0</v>
      </c>
      <c r="R175" s="145"/>
      <c r="S175" s="145" t="s">
        <v>254</v>
      </c>
      <c r="T175" s="145" t="s">
        <v>255</v>
      </c>
      <c r="U175" s="145">
        <v>0.9</v>
      </c>
      <c r="V175" s="145">
        <f>ROUND(E175*U175,2)</f>
        <v>2.7</v>
      </c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194</v>
      </c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43"/>
      <c r="B176" s="144"/>
      <c r="C176" s="175" t="s">
        <v>204</v>
      </c>
      <c r="D176" s="146"/>
      <c r="E176" s="147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0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43"/>
      <c r="B177" s="144"/>
      <c r="C177" s="175" t="s">
        <v>610</v>
      </c>
      <c r="D177" s="146"/>
      <c r="E177" s="147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199</v>
      </c>
      <c r="AH177" s="136">
        <v>0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75" t="s">
        <v>635</v>
      </c>
      <c r="D178" s="146"/>
      <c r="E178" s="147">
        <v>3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0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43"/>
      <c r="B179" s="144"/>
      <c r="C179" s="176" t="s">
        <v>201</v>
      </c>
      <c r="D179" s="148"/>
      <c r="E179" s="149">
        <v>3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199</v>
      </c>
      <c r="AH179" s="136">
        <v>1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ht="22.5" outlineLevel="1" x14ac:dyDescent="0.2">
      <c r="A180" s="157">
        <v>35</v>
      </c>
      <c r="B180" s="158" t="s">
        <v>636</v>
      </c>
      <c r="C180" s="174" t="s">
        <v>637</v>
      </c>
      <c r="D180" s="159" t="s">
        <v>224</v>
      </c>
      <c r="E180" s="160">
        <v>3</v>
      </c>
      <c r="F180" s="161"/>
      <c r="G180" s="162">
        <f>ROUND(E180*F180,2)</f>
        <v>0</v>
      </c>
      <c r="H180" s="161"/>
      <c r="I180" s="162">
        <f>ROUND(E180*H180,2)</f>
        <v>0</v>
      </c>
      <c r="J180" s="161"/>
      <c r="K180" s="162">
        <f>ROUND(E180*J180,2)</f>
        <v>0</v>
      </c>
      <c r="L180" s="162">
        <v>21</v>
      </c>
      <c r="M180" s="162">
        <f>G180*(1+L180/100)</f>
        <v>0</v>
      </c>
      <c r="N180" s="162">
        <v>0</v>
      </c>
      <c r="O180" s="162">
        <f>ROUND(E180*N180,2)</f>
        <v>0</v>
      </c>
      <c r="P180" s="162">
        <v>0</v>
      </c>
      <c r="Q180" s="163">
        <f>ROUND(E180*P180,2)</f>
        <v>0</v>
      </c>
      <c r="R180" s="145"/>
      <c r="S180" s="145" t="s">
        <v>254</v>
      </c>
      <c r="T180" s="145" t="s">
        <v>255</v>
      </c>
      <c r="U180" s="145">
        <v>2.2520000000000002</v>
      </c>
      <c r="V180" s="145">
        <f>ROUND(E180*U180,2)</f>
        <v>6.76</v>
      </c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194</v>
      </c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43"/>
      <c r="B181" s="144"/>
      <c r="C181" s="175" t="s">
        <v>204</v>
      </c>
      <c r="D181" s="146"/>
      <c r="E181" s="147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5" t="s">
        <v>610</v>
      </c>
      <c r="D182" s="146"/>
      <c r="E182" s="147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0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outlineLevel="1" x14ac:dyDescent="0.2">
      <c r="A183" s="143"/>
      <c r="B183" s="144"/>
      <c r="C183" s="175" t="s">
        <v>635</v>
      </c>
      <c r="D183" s="146"/>
      <c r="E183" s="147">
        <v>3</v>
      </c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199</v>
      </c>
      <c r="AH183" s="136">
        <v>0</v>
      </c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43"/>
      <c r="B184" s="144"/>
      <c r="C184" s="176" t="s">
        <v>201</v>
      </c>
      <c r="D184" s="148"/>
      <c r="E184" s="149">
        <v>3</v>
      </c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199</v>
      </c>
      <c r="AH184" s="136">
        <v>1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57">
        <v>36</v>
      </c>
      <c r="B185" s="158" t="s">
        <v>488</v>
      </c>
      <c r="C185" s="174" t="s">
        <v>489</v>
      </c>
      <c r="D185" s="159" t="s">
        <v>224</v>
      </c>
      <c r="E185" s="160">
        <v>3</v>
      </c>
      <c r="F185" s="161"/>
      <c r="G185" s="162">
        <f>ROUND(E185*F185,2)</f>
        <v>0</v>
      </c>
      <c r="H185" s="161"/>
      <c r="I185" s="162">
        <f>ROUND(E185*H185,2)</f>
        <v>0</v>
      </c>
      <c r="J185" s="161"/>
      <c r="K185" s="162">
        <f>ROUND(E185*J185,2)</f>
        <v>0</v>
      </c>
      <c r="L185" s="162">
        <v>21</v>
      </c>
      <c r="M185" s="162">
        <f>G185*(1+L185/100)</f>
        <v>0</v>
      </c>
      <c r="N185" s="162">
        <v>7.0200000000000002E-3</v>
      </c>
      <c r="O185" s="162">
        <f>ROUND(E185*N185,2)</f>
        <v>0.02</v>
      </c>
      <c r="P185" s="162">
        <v>0</v>
      </c>
      <c r="Q185" s="163">
        <f>ROUND(E185*P185,2)</f>
        <v>0</v>
      </c>
      <c r="R185" s="145"/>
      <c r="S185" s="145" t="s">
        <v>254</v>
      </c>
      <c r="T185" s="145" t="s">
        <v>255</v>
      </c>
      <c r="U185" s="145">
        <v>1.3140000000000001</v>
      </c>
      <c r="V185" s="145">
        <f>ROUND(E185*U185,2)</f>
        <v>3.94</v>
      </c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194</v>
      </c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43"/>
      <c r="B186" s="144"/>
      <c r="C186" s="175" t="s">
        <v>204</v>
      </c>
      <c r="D186" s="146"/>
      <c r="E186" s="147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199</v>
      </c>
      <c r="AH186" s="136">
        <v>0</v>
      </c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43"/>
      <c r="B187" s="144"/>
      <c r="C187" s="175" t="s">
        <v>610</v>
      </c>
      <c r="D187" s="146"/>
      <c r="E187" s="147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199</v>
      </c>
      <c r="AH187" s="136">
        <v>0</v>
      </c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5" t="s">
        <v>635</v>
      </c>
      <c r="D188" s="146"/>
      <c r="E188" s="147">
        <v>3</v>
      </c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outlineLevel="1" x14ac:dyDescent="0.2">
      <c r="A189" s="143"/>
      <c r="B189" s="144"/>
      <c r="C189" s="176" t="s">
        <v>201</v>
      </c>
      <c r="D189" s="148"/>
      <c r="E189" s="149">
        <v>3</v>
      </c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199</v>
      </c>
      <c r="AH189" s="136">
        <v>1</v>
      </c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ht="22.5" outlineLevel="1" x14ac:dyDescent="0.2">
      <c r="A190" s="157">
        <v>37</v>
      </c>
      <c r="B190" s="158" t="s">
        <v>638</v>
      </c>
      <c r="C190" s="174" t="s">
        <v>639</v>
      </c>
      <c r="D190" s="159" t="s">
        <v>292</v>
      </c>
      <c r="E190" s="160">
        <v>61.32</v>
      </c>
      <c r="F190" s="161"/>
      <c r="G190" s="162">
        <f>ROUND(E190*F190,2)</f>
        <v>0</v>
      </c>
      <c r="H190" s="161"/>
      <c r="I190" s="162">
        <f>ROUND(E190*H190,2)</f>
        <v>0</v>
      </c>
      <c r="J190" s="161"/>
      <c r="K190" s="162">
        <f>ROUND(E190*J190,2)</f>
        <v>0</v>
      </c>
      <c r="L190" s="162">
        <v>21</v>
      </c>
      <c r="M190" s="162">
        <f>G190*(1+L190/100)</f>
        <v>0</v>
      </c>
      <c r="N190" s="162">
        <v>2.5250000000000004</v>
      </c>
      <c r="O190" s="162">
        <f>ROUND(E190*N190,2)</f>
        <v>154.83000000000001</v>
      </c>
      <c r="P190" s="162">
        <v>0</v>
      </c>
      <c r="Q190" s="163">
        <f>ROUND(E190*P190,2)</f>
        <v>0</v>
      </c>
      <c r="R190" s="145"/>
      <c r="S190" s="145" t="s">
        <v>254</v>
      </c>
      <c r="T190" s="145" t="s">
        <v>255</v>
      </c>
      <c r="U190" s="145">
        <v>1.3030000000000002</v>
      </c>
      <c r="V190" s="145">
        <f>ROUND(E190*U190,2)</f>
        <v>79.900000000000006</v>
      </c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194</v>
      </c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outlineLevel="1" x14ac:dyDescent="0.2">
      <c r="A191" s="143"/>
      <c r="B191" s="144"/>
      <c r="C191" s="175" t="s">
        <v>204</v>
      </c>
      <c r="D191" s="146"/>
      <c r="E191" s="147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199</v>
      </c>
      <c r="AH191" s="136">
        <v>0</v>
      </c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outlineLevel="1" x14ac:dyDescent="0.2">
      <c r="A192" s="143"/>
      <c r="B192" s="144"/>
      <c r="C192" s="175" t="s">
        <v>610</v>
      </c>
      <c r="D192" s="146"/>
      <c r="E192" s="147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199</v>
      </c>
      <c r="AH192" s="136">
        <v>0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43"/>
      <c r="B193" s="144"/>
      <c r="C193" s="175" t="s">
        <v>640</v>
      </c>
      <c r="D193" s="146"/>
      <c r="E193" s="147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199</v>
      </c>
      <c r="AH193" s="136">
        <v>0</v>
      </c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ht="22.5" outlineLevel="1" x14ac:dyDescent="0.2">
      <c r="A194" s="143"/>
      <c r="B194" s="144"/>
      <c r="C194" s="175" t="s">
        <v>641</v>
      </c>
      <c r="D194" s="146"/>
      <c r="E194" s="147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199</v>
      </c>
      <c r="AH194" s="136">
        <v>0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75" t="s">
        <v>642</v>
      </c>
      <c r="D195" s="146"/>
      <c r="E195" s="147">
        <v>61.32</v>
      </c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199</v>
      </c>
      <c r="AH195" s="136">
        <v>0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43"/>
      <c r="B196" s="144"/>
      <c r="C196" s="176" t="s">
        <v>201</v>
      </c>
      <c r="D196" s="148"/>
      <c r="E196" s="149">
        <v>61.32</v>
      </c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199</v>
      </c>
      <c r="AH196" s="136">
        <v>1</v>
      </c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64">
        <v>38</v>
      </c>
      <c r="B197" s="165" t="s">
        <v>496</v>
      </c>
      <c r="C197" s="173" t="s">
        <v>497</v>
      </c>
      <c r="D197" s="166" t="s">
        <v>197</v>
      </c>
      <c r="E197" s="167">
        <v>150.5</v>
      </c>
      <c r="F197" s="168"/>
      <c r="G197" s="169">
        <f>ROUND(E197*F197,2)</f>
        <v>0</v>
      </c>
      <c r="H197" s="168"/>
      <c r="I197" s="169">
        <f>ROUND(E197*H197,2)</f>
        <v>0</v>
      </c>
      <c r="J197" s="168"/>
      <c r="K197" s="169">
        <f>ROUND(E197*J197,2)</f>
        <v>0</v>
      </c>
      <c r="L197" s="169">
        <v>21</v>
      </c>
      <c r="M197" s="169">
        <f>G197*(1+L197/100)</f>
        <v>0</v>
      </c>
      <c r="N197" s="169">
        <v>0</v>
      </c>
      <c r="O197" s="169">
        <f>ROUND(E197*N197,2)</f>
        <v>0</v>
      </c>
      <c r="P197" s="169">
        <v>0</v>
      </c>
      <c r="Q197" s="170">
        <f>ROUND(E197*P197,2)</f>
        <v>0</v>
      </c>
      <c r="R197" s="145"/>
      <c r="S197" s="145" t="s">
        <v>254</v>
      </c>
      <c r="T197" s="145" t="s">
        <v>255</v>
      </c>
      <c r="U197" s="145">
        <v>2.6000000000000002E-2</v>
      </c>
      <c r="V197" s="145">
        <f>ROUND(E197*U197,2)</f>
        <v>3.91</v>
      </c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194</v>
      </c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ht="22.5" outlineLevel="1" x14ac:dyDescent="0.2">
      <c r="A198" s="164">
        <v>39</v>
      </c>
      <c r="B198" s="165" t="s">
        <v>643</v>
      </c>
      <c r="C198" s="173" t="s">
        <v>644</v>
      </c>
      <c r="D198" s="166" t="s">
        <v>224</v>
      </c>
      <c r="E198" s="167">
        <v>1</v>
      </c>
      <c r="F198" s="168"/>
      <c r="G198" s="169">
        <f>ROUND(E198*F198,2)</f>
        <v>0</v>
      </c>
      <c r="H198" s="168"/>
      <c r="I198" s="169">
        <f>ROUND(E198*H198,2)</f>
        <v>0</v>
      </c>
      <c r="J198" s="168"/>
      <c r="K198" s="169">
        <f>ROUND(E198*J198,2)</f>
        <v>0</v>
      </c>
      <c r="L198" s="169">
        <v>21</v>
      </c>
      <c r="M198" s="169">
        <f>G198*(1+L198/100)</f>
        <v>0</v>
      </c>
      <c r="N198" s="169">
        <v>0</v>
      </c>
      <c r="O198" s="169">
        <f>ROUND(E198*N198,2)</f>
        <v>0</v>
      </c>
      <c r="P198" s="169">
        <v>0</v>
      </c>
      <c r="Q198" s="170">
        <f>ROUND(E198*P198,2)</f>
        <v>0</v>
      </c>
      <c r="R198" s="145"/>
      <c r="S198" s="145" t="s">
        <v>192</v>
      </c>
      <c r="T198" s="145" t="s">
        <v>193</v>
      </c>
      <c r="U198" s="145">
        <v>0</v>
      </c>
      <c r="V198" s="145">
        <f>ROUND(E198*U198,2)</f>
        <v>0</v>
      </c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194</v>
      </c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ht="22.5" outlineLevel="1" x14ac:dyDescent="0.2">
      <c r="A199" s="157">
        <v>40</v>
      </c>
      <c r="B199" s="158" t="s">
        <v>645</v>
      </c>
      <c r="C199" s="174" t="s">
        <v>646</v>
      </c>
      <c r="D199" s="159" t="s">
        <v>224</v>
      </c>
      <c r="E199" s="160">
        <v>25.459580000000003</v>
      </c>
      <c r="F199" s="161"/>
      <c r="G199" s="162">
        <f>ROUND(E199*F199,2)</f>
        <v>0</v>
      </c>
      <c r="H199" s="161"/>
      <c r="I199" s="162">
        <f>ROUND(E199*H199,2)</f>
        <v>0</v>
      </c>
      <c r="J199" s="161"/>
      <c r="K199" s="162">
        <f>ROUND(E199*J199,2)</f>
        <v>0</v>
      </c>
      <c r="L199" s="162">
        <v>21</v>
      </c>
      <c r="M199" s="162">
        <f>G199*(1+L199/100)</f>
        <v>0</v>
      </c>
      <c r="N199" s="162">
        <v>9.1900000000000009E-2</v>
      </c>
      <c r="O199" s="162">
        <f>ROUND(E199*N199,2)</f>
        <v>2.34</v>
      </c>
      <c r="P199" s="162">
        <v>0</v>
      </c>
      <c r="Q199" s="163">
        <f>ROUND(E199*P199,2)</f>
        <v>0</v>
      </c>
      <c r="R199" s="145" t="s">
        <v>411</v>
      </c>
      <c r="S199" s="145" t="s">
        <v>254</v>
      </c>
      <c r="T199" s="145" t="s">
        <v>193</v>
      </c>
      <c r="U199" s="145">
        <v>0</v>
      </c>
      <c r="V199" s="145">
        <f>ROUND(E199*U199,2)</f>
        <v>0</v>
      </c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404</v>
      </c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outlineLevel="1" x14ac:dyDescent="0.2">
      <c r="A200" s="143"/>
      <c r="B200" s="144"/>
      <c r="C200" s="175" t="s">
        <v>647</v>
      </c>
      <c r="D200" s="146"/>
      <c r="E200" s="147">
        <v>25.459580000000003</v>
      </c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 t="s">
        <v>199</v>
      </c>
      <c r="AH200" s="136">
        <v>0</v>
      </c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outlineLevel="1" x14ac:dyDescent="0.2">
      <c r="A201" s="143"/>
      <c r="B201" s="144"/>
      <c r="C201" s="176" t="s">
        <v>201</v>
      </c>
      <c r="D201" s="148"/>
      <c r="E201" s="149">
        <v>25.459580000000003</v>
      </c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199</v>
      </c>
      <c r="AH201" s="136">
        <v>1</v>
      </c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57">
        <v>41</v>
      </c>
      <c r="B202" s="158" t="s">
        <v>648</v>
      </c>
      <c r="C202" s="174" t="s">
        <v>649</v>
      </c>
      <c r="D202" s="159" t="s">
        <v>224</v>
      </c>
      <c r="E202" s="160">
        <v>1.0150000000000001</v>
      </c>
      <c r="F202" s="161"/>
      <c r="G202" s="162">
        <f>ROUND(E202*F202,2)</f>
        <v>0</v>
      </c>
      <c r="H202" s="161"/>
      <c r="I202" s="162">
        <f>ROUND(E202*H202,2)</f>
        <v>0</v>
      </c>
      <c r="J202" s="161"/>
      <c r="K202" s="162">
        <f>ROUND(E202*J202,2)</f>
        <v>0</v>
      </c>
      <c r="L202" s="162">
        <v>21</v>
      </c>
      <c r="M202" s="162">
        <f>G202*(1+L202/100)</f>
        <v>0</v>
      </c>
      <c r="N202" s="162">
        <v>1.0500000000000001E-2</v>
      </c>
      <c r="O202" s="162">
        <f>ROUND(E202*N202,2)</f>
        <v>0.01</v>
      </c>
      <c r="P202" s="162">
        <v>0</v>
      </c>
      <c r="Q202" s="163">
        <f>ROUND(E202*P202,2)</f>
        <v>0</v>
      </c>
      <c r="R202" s="145" t="s">
        <v>411</v>
      </c>
      <c r="S202" s="145" t="s">
        <v>254</v>
      </c>
      <c r="T202" s="145" t="s">
        <v>193</v>
      </c>
      <c r="U202" s="145">
        <v>0</v>
      </c>
      <c r="V202" s="145">
        <f>ROUND(E202*U202,2)</f>
        <v>0</v>
      </c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404</v>
      </c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43"/>
      <c r="B203" s="144"/>
      <c r="C203" s="175" t="s">
        <v>555</v>
      </c>
      <c r="D203" s="146"/>
      <c r="E203" s="147">
        <v>1.0150000000000001</v>
      </c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199</v>
      </c>
      <c r="AH203" s="136">
        <v>0</v>
      </c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43"/>
      <c r="B204" s="144"/>
      <c r="C204" s="176" t="s">
        <v>201</v>
      </c>
      <c r="D204" s="148"/>
      <c r="E204" s="149">
        <v>1.0150000000000001</v>
      </c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 t="s">
        <v>199</v>
      </c>
      <c r="AH204" s="136">
        <v>1</v>
      </c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outlineLevel="1" x14ac:dyDescent="0.2">
      <c r="A205" s="157">
        <v>42</v>
      </c>
      <c r="B205" s="158" t="s">
        <v>650</v>
      </c>
      <c r="C205" s="174" t="s">
        <v>651</v>
      </c>
      <c r="D205" s="159" t="s">
        <v>224</v>
      </c>
      <c r="E205" s="160">
        <v>1.0150000000000001</v>
      </c>
      <c r="F205" s="161"/>
      <c r="G205" s="162">
        <f>ROUND(E205*F205,2)</f>
        <v>0</v>
      </c>
      <c r="H205" s="161"/>
      <c r="I205" s="162">
        <f>ROUND(E205*H205,2)</f>
        <v>0</v>
      </c>
      <c r="J205" s="161"/>
      <c r="K205" s="162">
        <f>ROUND(E205*J205,2)</f>
        <v>0</v>
      </c>
      <c r="L205" s="162">
        <v>21</v>
      </c>
      <c r="M205" s="162">
        <f>G205*(1+L205/100)</f>
        <v>0</v>
      </c>
      <c r="N205" s="162">
        <v>1.1000000000000001E-2</v>
      </c>
      <c r="O205" s="162">
        <f>ROUND(E205*N205,2)</f>
        <v>0.01</v>
      </c>
      <c r="P205" s="162">
        <v>0</v>
      </c>
      <c r="Q205" s="163">
        <f>ROUND(E205*P205,2)</f>
        <v>0</v>
      </c>
      <c r="R205" s="145" t="s">
        <v>411</v>
      </c>
      <c r="S205" s="145" t="s">
        <v>254</v>
      </c>
      <c r="T205" s="145" t="s">
        <v>193</v>
      </c>
      <c r="U205" s="145">
        <v>0</v>
      </c>
      <c r="V205" s="145">
        <f>ROUND(E205*U205,2)</f>
        <v>0</v>
      </c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404</v>
      </c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outlineLevel="1" x14ac:dyDescent="0.2">
      <c r="A206" s="143"/>
      <c r="B206" s="144"/>
      <c r="C206" s="175" t="s">
        <v>555</v>
      </c>
      <c r="D206" s="146"/>
      <c r="E206" s="147">
        <v>1.0150000000000001</v>
      </c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 t="s">
        <v>199</v>
      </c>
      <c r="AH206" s="136">
        <v>0</v>
      </c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outlineLevel="1" x14ac:dyDescent="0.2">
      <c r="A207" s="143"/>
      <c r="B207" s="144"/>
      <c r="C207" s="176" t="s">
        <v>201</v>
      </c>
      <c r="D207" s="148"/>
      <c r="E207" s="149">
        <v>1.0150000000000001</v>
      </c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 t="s">
        <v>199</v>
      </c>
      <c r="AH207" s="136">
        <v>1</v>
      </c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outlineLevel="1" x14ac:dyDescent="0.2">
      <c r="A208" s="157">
        <v>43</v>
      </c>
      <c r="B208" s="158" t="s">
        <v>652</v>
      </c>
      <c r="C208" s="174" t="s">
        <v>653</v>
      </c>
      <c r="D208" s="159" t="s">
        <v>224</v>
      </c>
      <c r="E208" s="160">
        <v>1.0150000000000001</v>
      </c>
      <c r="F208" s="161"/>
      <c r="G208" s="162">
        <f>ROUND(E208*F208,2)</f>
        <v>0</v>
      </c>
      <c r="H208" s="161"/>
      <c r="I208" s="162">
        <f>ROUND(E208*H208,2)</f>
        <v>0</v>
      </c>
      <c r="J208" s="161"/>
      <c r="K208" s="162">
        <f>ROUND(E208*J208,2)</f>
        <v>0</v>
      </c>
      <c r="L208" s="162">
        <v>21</v>
      </c>
      <c r="M208" s="162">
        <f>G208*(1+L208/100)</f>
        <v>0</v>
      </c>
      <c r="N208" s="162">
        <v>4.15E-3</v>
      </c>
      <c r="O208" s="162">
        <f>ROUND(E208*N208,2)</f>
        <v>0</v>
      </c>
      <c r="P208" s="162">
        <v>0</v>
      </c>
      <c r="Q208" s="163">
        <f>ROUND(E208*P208,2)</f>
        <v>0</v>
      </c>
      <c r="R208" s="145" t="s">
        <v>411</v>
      </c>
      <c r="S208" s="145" t="s">
        <v>254</v>
      </c>
      <c r="T208" s="145" t="s">
        <v>193</v>
      </c>
      <c r="U208" s="145">
        <v>0</v>
      </c>
      <c r="V208" s="145">
        <f>ROUND(E208*U208,2)</f>
        <v>0</v>
      </c>
      <c r="W208" s="145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 t="s">
        <v>404</v>
      </c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60" outlineLevel="1" x14ac:dyDescent="0.2">
      <c r="A209" s="143"/>
      <c r="B209" s="144"/>
      <c r="C209" s="175" t="s">
        <v>555</v>
      </c>
      <c r="D209" s="146"/>
      <c r="E209" s="147">
        <v>1.0150000000000001</v>
      </c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 t="s">
        <v>199</v>
      </c>
      <c r="AH209" s="136">
        <v>0</v>
      </c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</row>
    <row r="210" spans="1:60" outlineLevel="1" x14ac:dyDescent="0.2">
      <c r="A210" s="143"/>
      <c r="B210" s="144"/>
      <c r="C210" s="176" t="s">
        <v>201</v>
      </c>
      <c r="D210" s="148"/>
      <c r="E210" s="149">
        <v>1.0150000000000001</v>
      </c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 t="s">
        <v>199</v>
      </c>
      <c r="AH210" s="136">
        <v>1</v>
      </c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</row>
    <row r="211" spans="1:60" ht="33.75" outlineLevel="1" x14ac:dyDescent="0.2">
      <c r="A211" s="164">
        <v>44</v>
      </c>
      <c r="B211" s="165" t="s">
        <v>535</v>
      </c>
      <c r="C211" s="173" t="s">
        <v>536</v>
      </c>
      <c r="D211" s="166" t="s">
        <v>224</v>
      </c>
      <c r="E211" s="167">
        <v>3</v>
      </c>
      <c r="F211" s="168"/>
      <c r="G211" s="169">
        <f>ROUND(E211*F211,2)</f>
        <v>0</v>
      </c>
      <c r="H211" s="168"/>
      <c r="I211" s="169">
        <f>ROUND(E211*H211,2)</f>
        <v>0</v>
      </c>
      <c r="J211" s="168"/>
      <c r="K211" s="169">
        <f>ROUND(E211*J211,2)</f>
        <v>0</v>
      </c>
      <c r="L211" s="169">
        <v>21</v>
      </c>
      <c r="M211" s="169">
        <f>G211*(1+L211/100)</f>
        <v>0</v>
      </c>
      <c r="N211" s="169">
        <v>0.11</v>
      </c>
      <c r="O211" s="169">
        <f>ROUND(E211*N211,2)</f>
        <v>0.33</v>
      </c>
      <c r="P211" s="169">
        <v>0</v>
      </c>
      <c r="Q211" s="170">
        <f>ROUND(E211*P211,2)</f>
        <v>0</v>
      </c>
      <c r="R211" s="145"/>
      <c r="S211" s="145" t="s">
        <v>192</v>
      </c>
      <c r="T211" s="145" t="s">
        <v>193</v>
      </c>
      <c r="U211" s="145">
        <v>0</v>
      </c>
      <c r="V211" s="145">
        <f>ROUND(E211*U211,2)</f>
        <v>0</v>
      </c>
      <c r="W211" s="145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 t="s">
        <v>520</v>
      </c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</row>
    <row r="212" spans="1:60" outlineLevel="1" x14ac:dyDescent="0.2">
      <c r="A212" s="164">
        <v>45</v>
      </c>
      <c r="B212" s="165" t="s">
        <v>518</v>
      </c>
      <c r="C212" s="173" t="s">
        <v>519</v>
      </c>
      <c r="D212" s="166" t="s">
        <v>224</v>
      </c>
      <c r="E212" s="167">
        <v>1</v>
      </c>
      <c r="F212" s="168"/>
      <c r="G212" s="169">
        <f>ROUND(E212*F212,2)</f>
        <v>0</v>
      </c>
      <c r="H212" s="168"/>
      <c r="I212" s="169">
        <f>ROUND(E212*H212,2)</f>
        <v>0</v>
      </c>
      <c r="J212" s="168"/>
      <c r="K212" s="169">
        <f>ROUND(E212*J212,2)</f>
        <v>0</v>
      </c>
      <c r="L212" s="169">
        <v>21</v>
      </c>
      <c r="M212" s="169">
        <f>G212*(1+L212/100)</f>
        <v>0</v>
      </c>
      <c r="N212" s="169">
        <v>3.9000000000000007E-2</v>
      </c>
      <c r="O212" s="169">
        <f>ROUND(E212*N212,2)</f>
        <v>0.04</v>
      </c>
      <c r="P212" s="169">
        <v>0</v>
      </c>
      <c r="Q212" s="170">
        <f>ROUND(E212*P212,2)</f>
        <v>0</v>
      </c>
      <c r="R212" s="145"/>
      <c r="S212" s="145" t="s">
        <v>192</v>
      </c>
      <c r="T212" s="145" t="s">
        <v>193</v>
      </c>
      <c r="U212" s="145">
        <v>0</v>
      </c>
      <c r="V212" s="145">
        <f>ROUND(E212*U212,2)</f>
        <v>0</v>
      </c>
      <c r="W212" s="145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 t="s">
        <v>520</v>
      </c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</row>
    <row r="213" spans="1:60" outlineLevel="1" x14ac:dyDescent="0.2">
      <c r="A213" s="164">
        <v>46</v>
      </c>
      <c r="B213" s="165" t="s">
        <v>525</v>
      </c>
      <c r="C213" s="173" t="s">
        <v>526</v>
      </c>
      <c r="D213" s="166" t="s">
        <v>224</v>
      </c>
      <c r="E213" s="167">
        <v>2</v>
      </c>
      <c r="F213" s="168"/>
      <c r="G213" s="169">
        <f>ROUND(E213*F213,2)</f>
        <v>0</v>
      </c>
      <c r="H213" s="168"/>
      <c r="I213" s="169">
        <f>ROUND(E213*H213,2)</f>
        <v>0</v>
      </c>
      <c r="J213" s="168"/>
      <c r="K213" s="169">
        <f>ROUND(E213*J213,2)</f>
        <v>0</v>
      </c>
      <c r="L213" s="169">
        <v>21</v>
      </c>
      <c r="M213" s="169">
        <f>G213*(1+L213/100)</f>
        <v>0</v>
      </c>
      <c r="N213" s="169">
        <v>3.9000000000000007E-2</v>
      </c>
      <c r="O213" s="169">
        <f>ROUND(E213*N213,2)</f>
        <v>0.08</v>
      </c>
      <c r="P213" s="169">
        <v>0</v>
      </c>
      <c r="Q213" s="170">
        <f>ROUND(E213*P213,2)</f>
        <v>0</v>
      </c>
      <c r="R213" s="145"/>
      <c r="S213" s="145" t="s">
        <v>192</v>
      </c>
      <c r="T213" s="145" t="s">
        <v>193</v>
      </c>
      <c r="U213" s="145">
        <v>0</v>
      </c>
      <c r="V213" s="145">
        <f>ROUND(E213*U213,2)</f>
        <v>0</v>
      </c>
      <c r="W213" s="145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 t="s">
        <v>520</v>
      </c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</row>
    <row r="214" spans="1:60" outlineLevel="1" x14ac:dyDescent="0.2">
      <c r="A214" s="164">
        <v>47</v>
      </c>
      <c r="B214" s="165" t="s">
        <v>523</v>
      </c>
      <c r="C214" s="173" t="s">
        <v>524</v>
      </c>
      <c r="D214" s="166" t="s">
        <v>224</v>
      </c>
      <c r="E214" s="167">
        <v>2</v>
      </c>
      <c r="F214" s="168"/>
      <c r="G214" s="169">
        <f>ROUND(E214*F214,2)</f>
        <v>0</v>
      </c>
      <c r="H214" s="168"/>
      <c r="I214" s="169">
        <f>ROUND(E214*H214,2)</f>
        <v>0</v>
      </c>
      <c r="J214" s="168"/>
      <c r="K214" s="169">
        <f>ROUND(E214*J214,2)</f>
        <v>0</v>
      </c>
      <c r="L214" s="169">
        <v>21</v>
      </c>
      <c r="M214" s="169">
        <f>G214*(1+L214/100)</f>
        <v>0</v>
      </c>
      <c r="N214" s="169">
        <v>3.9000000000000007E-2</v>
      </c>
      <c r="O214" s="169">
        <f>ROUND(E214*N214,2)</f>
        <v>0.08</v>
      </c>
      <c r="P214" s="169">
        <v>0</v>
      </c>
      <c r="Q214" s="170">
        <f>ROUND(E214*P214,2)</f>
        <v>0</v>
      </c>
      <c r="R214" s="145"/>
      <c r="S214" s="145" t="s">
        <v>192</v>
      </c>
      <c r="T214" s="145" t="s">
        <v>193</v>
      </c>
      <c r="U214" s="145">
        <v>0</v>
      </c>
      <c r="V214" s="145">
        <f>ROUND(E214*U214,2)</f>
        <v>0</v>
      </c>
      <c r="W214" s="145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 t="s">
        <v>520</v>
      </c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</row>
    <row r="215" spans="1:60" outlineLevel="1" x14ac:dyDescent="0.2">
      <c r="A215" s="157">
        <v>48</v>
      </c>
      <c r="B215" s="158" t="s">
        <v>507</v>
      </c>
      <c r="C215" s="174" t="s">
        <v>508</v>
      </c>
      <c r="D215" s="159" t="s">
        <v>224</v>
      </c>
      <c r="E215" s="160">
        <v>3.0300000000000002</v>
      </c>
      <c r="F215" s="161"/>
      <c r="G215" s="162">
        <f>ROUND(E215*F215,2)</f>
        <v>0</v>
      </c>
      <c r="H215" s="161"/>
      <c r="I215" s="162">
        <f>ROUND(E215*H215,2)</f>
        <v>0</v>
      </c>
      <c r="J215" s="161"/>
      <c r="K215" s="162">
        <f>ROUND(E215*J215,2)</f>
        <v>0</v>
      </c>
      <c r="L215" s="162">
        <v>21</v>
      </c>
      <c r="M215" s="162">
        <f>G215*(1+L215/100)</f>
        <v>0</v>
      </c>
      <c r="N215" s="162">
        <v>0.58500000000000008</v>
      </c>
      <c r="O215" s="162">
        <f>ROUND(E215*N215,2)</f>
        <v>1.77</v>
      </c>
      <c r="P215" s="162">
        <v>0</v>
      </c>
      <c r="Q215" s="163">
        <f>ROUND(E215*P215,2)</f>
        <v>0</v>
      </c>
      <c r="R215" s="145" t="s">
        <v>411</v>
      </c>
      <c r="S215" s="145" t="s">
        <v>254</v>
      </c>
      <c r="T215" s="145" t="s">
        <v>193</v>
      </c>
      <c r="U215" s="145">
        <v>0</v>
      </c>
      <c r="V215" s="145">
        <f>ROUND(E215*U215,2)</f>
        <v>0</v>
      </c>
      <c r="W215" s="145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 t="s">
        <v>404</v>
      </c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</row>
    <row r="216" spans="1:60" outlineLevel="1" x14ac:dyDescent="0.2">
      <c r="A216" s="143"/>
      <c r="B216" s="144"/>
      <c r="C216" s="175" t="s">
        <v>517</v>
      </c>
      <c r="D216" s="146"/>
      <c r="E216" s="147">
        <v>3.0300000000000002</v>
      </c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 t="s">
        <v>199</v>
      </c>
      <c r="AH216" s="136">
        <v>0</v>
      </c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</row>
    <row r="217" spans="1:60" outlineLevel="1" x14ac:dyDescent="0.2">
      <c r="A217" s="143"/>
      <c r="B217" s="144"/>
      <c r="C217" s="176" t="s">
        <v>201</v>
      </c>
      <c r="D217" s="148"/>
      <c r="E217" s="149">
        <v>3.0300000000000002</v>
      </c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 t="s">
        <v>199</v>
      </c>
      <c r="AH217" s="136">
        <v>1</v>
      </c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</row>
    <row r="218" spans="1:60" outlineLevel="1" x14ac:dyDescent="0.2">
      <c r="A218" s="157">
        <v>49</v>
      </c>
      <c r="B218" s="158" t="s">
        <v>654</v>
      </c>
      <c r="C218" s="174" t="s">
        <v>655</v>
      </c>
      <c r="D218" s="159" t="s">
        <v>224</v>
      </c>
      <c r="E218" s="160">
        <v>1.01</v>
      </c>
      <c r="F218" s="161"/>
      <c r="G218" s="162">
        <f>ROUND(E218*F218,2)</f>
        <v>0</v>
      </c>
      <c r="H218" s="161"/>
      <c r="I218" s="162">
        <f>ROUND(E218*H218,2)</f>
        <v>0</v>
      </c>
      <c r="J218" s="161"/>
      <c r="K218" s="162">
        <f>ROUND(E218*J218,2)</f>
        <v>0</v>
      </c>
      <c r="L218" s="162">
        <v>21</v>
      </c>
      <c r="M218" s="162">
        <f>G218*(1+L218/100)</f>
        <v>0</v>
      </c>
      <c r="N218" s="162">
        <v>0.25</v>
      </c>
      <c r="O218" s="162">
        <f>ROUND(E218*N218,2)</f>
        <v>0.25</v>
      </c>
      <c r="P218" s="162">
        <v>0</v>
      </c>
      <c r="Q218" s="163">
        <f>ROUND(E218*P218,2)</f>
        <v>0</v>
      </c>
      <c r="R218" s="145" t="s">
        <v>411</v>
      </c>
      <c r="S218" s="145" t="s">
        <v>254</v>
      </c>
      <c r="T218" s="145" t="s">
        <v>193</v>
      </c>
      <c r="U218" s="145">
        <v>0</v>
      </c>
      <c r="V218" s="145">
        <f>ROUND(E218*U218,2)</f>
        <v>0</v>
      </c>
      <c r="W218" s="145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 t="s">
        <v>404</v>
      </c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</row>
    <row r="219" spans="1:60" outlineLevel="1" x14ac:dyDescent="0.2">
      <c r="A219" s="143"/>
      <c r="B219" s="144"/>
      <c r="C219" s="175" t="s">
        <v>500</v>
      </c>
      <c r="D219" s="146"/>
      <c r="E219" s="147">
        <v>1.01</v>
      </c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 t="s">
        <v>199</v>
      </c>
      <c r="AH219" s="136">
        <v>0</v>
      </c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</row>
    <row r="220" spans="1:60" outlineLevel="1" x14ac:dyDescent="0.2">
      <c r="A220" s="143"/>
      <c r="B220" s="144"/>
      <c r="C220" s="176" t="s">
        <v>201</v>
      </c>
      <c r="D220" s="148"/>
      <c r="E220" s="149">
        <v>1.01</v>
      </c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 t="s">
        <v>199</v>
      </c>
      <c r="AH220" s="136">
        <v>1</v>
      </c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</row>
    <row r="221" spans="1:60" outlineLevel="1" x14ac:dyDescent="0.2">
      <c r="A221" s="157">
        <v>50</v>
      </c>
      <c r="B221" s="158" t="s">
        <v>656</v>
      </c>
      <c r="C221" s="174" t="s">
        <v>657</v>
      </c>
      <c r="D221" s="159" t="s">
        <v>224</v>
      </c>
      <c r="E221" s="160">
        <v>2.02</v>
      </c>
      <c r="F221" s="161"/>
      <c r="G221" s="162">
        <f>ROUND(E221*F221,2)</f>
        <v>0</v>
      </c>
      <c r="H221" s="161"/>
      <c r="I221" s="162">
        <f>ROUND(E221*H221,2)</f>
        <v>0</v>
      </c>
      <c r="J221" s="161"/>
      <c r="K221" s="162">
        <f>ROUND(E221*J221,2)</f>
        <v>0</v>
      </c>
      <c r="L221" s="162">
        <v>21</v>
      </c>
      <c r="M221" s="162">
        <f>G221*(1+L221/100)</f>
        <v>0</v>
      </c>
      <c r="N221" s="162">
        <v>0.5</v>
      </c>
      <c r="O221" s="162">
        <f>ROUND(E221*N221,2)</f>
        <v>1.01</v>
      </c>
      <c r="P221" s="162">
        <v>0</v>
      </c>
      <c r="Q221" s="163">
        <f>ROUND(E221*P221,2)</f>
        <v>0</v>
      </c>
      <c r="R221" s="145" t="s">
        <v>411</v>
      </c>
      <c r="S221" s="145" t="s">
        <v>254</v>
      </c>
      <c r="T221" s="145" t="s">
        <v>193</v>
      </c>
      <c r="U221" s="145">
        <v>0</v>
      </c>
      <c r="V221" s="145">
        <f>ROUND(E221*U221,2)</f>
        <v>0</v>
      </c>
      <c r="W221" s="145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 t="s">
        <v>404</v>
      </c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</row>
    <row r="222" spans="1:60" outlineLevel="1" x14ac:dyDescent="0.2">
      <c r="A222" s="143"/>
      <c r="B222" s="144"/>
      <c r="C222" s="175" t="s">
        <v>658</v>
      </c>
      <c r="D222" s="146"/>
      <c r="E222" s="147">
        <v>2.02</v>
      </c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 t="s">
        <v>199</v>
      </c>
      <c r="AH222" s="136">
        <v>0</v>
      </c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</row>
    <row r="223" spans="1:60" outlineLevel="1" x14ac:dyDescent="0.2">
      <c r="A223" s="143"/>
      <c r="B223" s="144"/>
      <c r="C223" s="176" t="s">
        <v>201</v>
      </c>
      <c r="D223" s="148"/>
      <c r="E223" s="149">
        <v>2.02</v>
      </c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 t="s">
        <v>199</v>
      </c>
      <c r="AH223" s="136">
        <v>1</v>
      </c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</row>
    <row r="224" spans="1:60" outlineLevel="1" x14ac:dyDescent="0.2">
      <c r="A224" s="157">
        <v>51</v>
      </c>
      <c r="B224" s="158" t="s">
        <v>659</v>
      </c>
      <c r="C224" s="174" t="s">
        <v>660</v>
      </c>
      <c r="D224" s="159" t="s">
        <v>224</v>
      </c>
      <c r="E224" s="160">
        <v>2.02</v>
      </c>
      <c r="F224" s="161"/>
      <c r="G224" s="162">
        <f>ROUND(E224*F224,2)</f>
        <v>0</v>
      </c>
      <c r="H224" s="161"/>
      <c r="I224" s="162">
        <f>ROUND(E224*H224,2)</f>
        <v>0</v>
      </c>
      <c r="J224" s="161"/>
      <c r="K224" s="162">
        <f>ROUND(E224*J224,2)</f>
        <v>0</v>
      </c>
      <c r="L224" s="162">
        <v>21</v>
      </c>
      <c r="M224" s="162">
        <f>G224*(1+L224/100)</f>
        <v>0</v>
      </c>
      <c r="N224" s="162">
        <v>1</v>
      </c>
      <c r="O224" s="162">
        <f>ROUND(E224*N224,2)</f>
        <v>2.02</v>
      </c>
      <c r="P224" s="162">
        <v>0</v>
      </c>
      <c r="Q224" s="163">
        <f>ROUND(E224*P224,2)</f>
        <v>0</v>
      </c>
      <c r="R224" s="145" t="s">
        <v>411</v>
      </c>
      <c r="S224" s="145" t="s">
        <v>254</v>
      </c>
      <c r="T224" s="145" t="s">
        <v>193</v>
      </c>
      <c r="U224" s="145">
        <v>0</v>
      </c>
      <c r="V224" s="145">
        <f>ROUND(E224*U224,2)</f>
        <v>0</v>
      </c>
      <c r="W224" s="145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 t="s">
        <v>404</v>
      </c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</row>
    <row r="225" spans="1:60" outlineLevel="1" x14ac:dyDescent="0.2">
      <c r="A225" s="143"/>
      <c r="B225" s="144"/>
      <c r="C225" s="175" t="s">
        <v>658</v>
      </c>
      <c r="D225" s="146"/>
      <c r="E225" s="147">
        <v>2.02</v>
      </c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 t="s">
        <v>199</v>
      </c>
      <c r="AH225" s="136">
        <v>0</v>
      </c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</row>
    <row r="226" spans="1:60" outlineLevel="1" x14ac:dyDescent="0.2">
      <c r="A226" s="143"/>
      <c r="B226" s="144"/>
      <c r="C226" s="176" t="s">
        <v>201</v>
      </c>
      <c r="D226" s="148"/>
      <c r="E226" s="149">
        <v>2.02</v>
      </c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 t="s">
        <v>199</v>
      </c>
      <c r="AH226" s="136">
        <v>1</v>
      </c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</row>
    <row r="227" spans="1:60" outlineLevel="1" x14ac:dyDescent="0.2">
      <c r="A227" s="157">
        <v>52</v>
      </c>
      <c r="B227" s="158" t="s">
        <v>661</v>
      </c>
      <c r="C227" s="174" t="s">
        <v>662</v>
      </c>
      <c r="D227" s="159" t="s">
        <v>224</v>
      </c>
      <c r="E227" s="160">
        <v>3.0300000000000002</v>
      </c>
      <c r="F227" s="161"/>
      <c r="G227" s="162">
        <f>ROUND(E227*F227,2)</f>
        <v>0</v>
      </c>
      <c r="H227" s="161"/>
      <c r="I227" s="162">
        <f>ROUND(E227*H227,2)</f>
        <v>0</v>
      </c>
      <c r="J227" s="161"/>
      <c r="K227" s="162">
        <f>ROUND(E227*J227,2)</f>
        <v>0</v>
      </c>
      <c r="L227" s="162">
        <v>21</v>
      </c>
      <c r="M227" s="162">
        <f>G227*(1+L227/100)</f>
        <v>0</v>
      </c>
      <c r="N227" s="162">
        <v>2.1</v>
      </c>
      <c r="O227" s="162">
        <f>ROUND(E227*N227,2)</f>
        <v>6.36</v>
      </c>
      <c r="P227" s="162">
        <v>0</v>
      </c>
      <c r="Q227" s="163">
        <f>ROUND(E227*P227,2)</f>
        <v>0</v>
      </c>
      <c r="R227" s="145" t="s">
        <v>411</v>
      </c>
      <c r="S227" s="145" t="s">
        <v>254</v>
      </c>
      <c r="T227" s="145" t="s">
        <v>193</v>
      </c>
      <c r="U227" s="145">
        <v>0</v>
      </c>
      <c r="V227" s="145">
        <f>ROUND(E227*U227,2)</f>
        <v>0</v>
      </c>
      <c r="W227" s="145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 t="s">
        <v>404</v>
      </c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</row>
    <row r="228" spans="1:60" outlineLevel="1" x14ac:dyDescent="0.2">
      <c r="A228" s="143"/>
      <c r="B228" s="144"/>
      <c r="C228" s="175" t="s">
        <v>517</v>
      </c>
      <c r="D228" s="146"/>
      <c r="E228" s="147">
        <v>3.0300000000000002</v>
      </c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 t="s">
        <v>199</v>
      </c>
      <c r="AH228" s="136">
        <v>0</v>
      </c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</row>
    <row r="229" spans="1:60" outlineLevel="1" x14ac:dyDescent="0.2">
      <c r="A229" s="143"/>
      <c r="B229" s="144"/>
      <c r="C229" s="176" t="s">
        <v>201</v>
      </c>
      <c r="D229" s="148"/>
      <c r="E229" s="149">
        <v>3.0300000000000002</v>
      </c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 t="s">
        <v>199</v>
      </c>
      <c r="AH229" s="136">
        <v>1</v>
      </c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</row>
    <row r="230" spans="1:60" outlineLevel="1" x14ac:dyDescent="0.2">
      <c r="A230" s="157">
        <v>53</v>
      </c>
      <c r="B230" s="158" t="s">
        <v>531</v>
      </c>
      <c r="C230" s="174" t="s">
        <v>532</v>
      </c>
      <c r="D230" s="159" t="s">
        <v>224</v>
      </c>
      <c r="E230" s="160">
        <v>8</v>
      </c>
      <c r="F230" s="161"/>
      <c r="G230" s="162">
        <f>ROUND(E230*F230,2)</f>
        <v>0</v>
      </c>
      <c r="H230" s="161"/>
      <c r="I230" s="162">
        <f>ROUND(E230*H230,2)</f>
        <v>0</v>
      </c>
      <c r="J230" s="161"/>
      <c r="K230" s="162">
        <f>ROUND(E230*J230,2)</f>
        <v>0</v>
      </c>
      <c r="L230" s="162">
        <v>21</v>
      </c>
      <c r="M230" s="162">
        <f>G230*(1+L230/100)</f>
        <v>0</v>
      </c>
      <c r="N230" s="162">
        <v>2E-3</v>
      </c>
      <c r="O230" s="162">
        <f>ROUND(E230*N230,2)</f>
        <v>0.02</v>
      </c>
      <c r="P230" s="162">
        <v>0</v>
      </c>
      <c r="Q230" s="163">
        <f>ROUND(E230*P230,2)</f>
        <v>0</v>
      </c>
      <c r="R230" s="145" t="s">
        <v>411</v>
      </c>
      <c r="S230" s="145" t="s">
        <v>254</v>
      </c>
      <c r="T230" s="145" t="s">
        <v>193</v>
      </c>
      <c r="U230" s="145">
        <v>0</v>
      </c>
      <c r="V230" s="145">
        <f>ROUND(E230*U230,2)</f>
        <v>0</v>
      </c>
      <c r="W230" s="145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 t="s">
        <v>404</v>
      </c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</row>
    <row r="231" spans="1:60" outlineLevel="1" x14ac:dyDescent="0.2">
      <c r="A231" s="143"/>
      <c r="B231" s="144"/>
      <c r="C231" s="175" t="s">
        <v>145</v>
      </c>
      <c r="D231" s="146"/>
      <c r="E231" s="147">
        <v>8</v>
      </c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 t="s">
        <v>199</v>
      </c>
      <c r="AH231" s="136">
        <v>0</v>
      </c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</row>
    <row r="232" spans="1:60" outlineLevel="1" x14ac:dyDescent="0.2">
      <c r="A232" s="143"/>
      <c r="B232" s="144"/>
      <c r="C232" s="176" t="s">
        <v>201</v>
      </c>
      <c r="D232" s="148"/>
      <c r="E232" s="149">
        <v>8</v>
      </c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 t="s">
        <v>199</v>
      </c>
      <c r="AH232" s="136">
        <v>1</v>
      </c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</row>
    <row r="233" spans="1:60" x14ac:dyDescent="0.2">
      <c r="A233" s="151" t="s">
        <v>187</v>
      </c>
      <c r="B233" s="152" t="s">
        <v>151</v>
      </c>
      <c r="C233" s="172" t="s">
        <v>152</v>
      </c>
      <c r="D233" s="153"/>
      <c r="E233" s="154"/>
      <c r="F233" s="155"/>
      <c r="G233" s="155">
        <f>SUMIF(AG234:AG234,"&lt;&gt;NOR",G234:G234)</f>
        <v>0</v>
      </c>
      <c r="H233" s="155"/>
      <c r="I233" s="155">
        <f>SUM(I234:I234)</f>
        <v>0</v>
      </c>
      <c r="J233" s="155"/>
      <c r="K233" s="155">
        <f>SUM(K234:K234)</f>
        <v>0</v>
      </c>
      <c r="L233" s="155"/>
      <c r="M233" s="155">
        <f>SUM(M234:M234)</f>
        <v>0</v>
      </c>
      <c r="N233" s="155"/>
      <c r="O233" s="155">
        <f>SUM(O234:O234)</f>
        <v>0</v>
      </c>
      <c r="P233" s="155"/>
      <c r="Q233" s="156">
        <f>SUM(Q234:Q234)</f>
        <v>0</v>
      </c>
      <c r="R233" s="150"/>
      <c r="S233" s="150"/>
      <c r="T233" s="150"/>
      <c r="U233" s="150"/>
      <c r="V233" s="150">
        <f>SUM(V234:V234)</f>
        <v>172.71</v>
      </c>
      <c r="W233" s="150"/>
      <c r="AG233" t="s">
        <v>188</v>
      </c>
    </row>
    <row r="234" spans="1:60" outlineLevel="1" x14ac:dyDescent="0.2">
      <c r="A234" s="157">
        <v>54</v>
      </c>
      <c r="B234" s="158" t="s">
        <v>663</v>
      </c>
      <c r="C234" s="174" t="s">
        <v>664</v>
      </c>
      <c r="D234" s="159" t="s">
        <v>403</v>
      </c>
      <c r="E234" s="160">
        <v>816.59512000000007</v>
      </c>
      <c r="F234" s="161"/>
      <c r="G234" s="162">
        <f>ROUND(E234*F234,2)</f>
        <v>0</v>
      </c>
      <c r="H234" s="161"/>
      <c r="I234" s="162">
        <f>ROUND(E234*H234,2)</f>
        <v>0</v>
      </c>
      <c r="J234" s="161"/>
      <c r="K234" s="162">
        <f>ROUND(E234*J234,2)</f>
        <v>0</v>
      </c>
      <c r="L234" s="162">
        <v>21</v>
      </c>
      <c r="M234" s="162">
        <f>G234*(1+L234/100)</f>
        <v>0</v>
      </c>
      <c r="N234" s="162">
        <v>0</v>
      </c>
      <c r="O234" s="162">
        <f>ROUND(E234*N234,2)</f>
        <v>0</v>
      </c>
      <c r="P234" s="162">
        <v>0</v>
      </c>
      <c r="Q234" s="163">
        <f>ROUND(E234*P234,2)</f>
        <v>0</v>
      </c>
      <c r="R234" s="145"/>
      <c r="S234" s="145" t="s">
        <v>254</v>
      </c>
      <c r="T234" s="145" t="s">
        <v>255</v>
      </c>
      <c r="U234" s="145">
        <v>0.21150000000000002</v>
      </c>
      <c r="V234" s="145">
        <f>ROUND(E234*U234,2)</f>
        <v>172.71</v>
      </c>
      <c r="W234" s="145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 t="s">
        <v>560</v>
      </c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</row>
    <row r="235" spans="1:60" x14ac:dyDescent="0.2">
      <c r="A235" s="3"/>
      <c r="B235" s="4"/>
      <c r="C235" s="177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AE235">
        <v>15</v>
      </c>
      <c r="AF235">
        <v>21</v>
      </c>
    </row>
    <row r="236" spans="1:60" x14ac:dyDescent="0.2">
      <c r="A236" s="139"/>
      <c r="B236" s="140" t="s">
        <v>31</v>
      </c>
      <c r="C236" s="178"/>
      <c r="D236" s="141"/>
      <c r="E236" s="142"/>
      <c r="F236" s="142"/>
      <c r="G236" s="171">
        <f>G8+G114+G129+G146+G233</f>
        <v>0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AE236">
        <f>SUMIF(L7:L234,AE235,G7:G234)</f>
        <v>0</v>
      </c>
      <c r="AF236">
        <f>SUMIF(L7:L234,AF235,G7:G234)</f>
        <v>0</v>
      </c>
      <c r="AG236" t="s">
        <v>247</v>
      </c>
    </row>
    <row r="237" spans="1:60" x14ac:dyDescent="0.2">
      <c r="A237" s="3"/>
      <c r="B237" s="4"/>
      <c r="C237" s="177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60" x14ac:dyDescent="0.2">
      <c r="A238" s="3"/>
      <c r="B238" s="4"/>
      <c r="C238" s="177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60" x14ac:dyDescent="0.2">
      <c r="A239" s="256" t="s">
        <v>248</v>
      </c>
      <c r="B239" s="256"/>
      <c r="C239" s="257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60" x14ac:dyDescent="0.2">
      <c r="A240" s="237"/>
      <c r="B240" s="238"/>
      <c r="C240" s="239"/>
      <c r="D240" s="238"/>
      <c r="E240" s="238"/>
      <c r="F240" s="238"/>
      <c r="G240" s="240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AG240" t="s">
        <v>249</v>
      </c>
    </row>
    <row r="241" spans="1:33" x14ac:dyDescent="0.2">
      <c r="A241" s="241"/>
      <c r="B241" s="242"/>
      <c r="C241" s="243"/>
      <c r="D241" s="242"/>
      <c r="E241" s="242"/>
      <c r="F241" s="242"/>
      <c r="G241" s="24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33" x14ac:dyDescent="0.2">
      <c r="A242" s="241"/>
      <c r="B242" s="242"/>
      <c r="C242" s="243"/>
      <c r="D242" s="242"/>
      <c r="E242" s="242"/>
      <c r="F242" s="242"/>
      <c r="G242" s="24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33" x14ac:dyDescent="0.2">
      <c r="A243" s="241"/>
      <c r="B243" s="242"/>
      <c r="C243" s="243"/>
      <c r="D243" s="242"/>
      <c r="E243" s="242"/>
      <c r="F243" s="242"/>
      <c r="G243" s="24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33" x14ac:dyDescent="0.2">
      <c r="A244" s="245"/>
      <c r="B244" s="246"/>
      <c r="C244" s="247"/>
      <c r="D244" s="246"/>
      <c r="E244" s="246"/>
      <c r="F244" s="246"/>
      <c r="G244" s="24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33" x14ac:dyDescent="0.2">
      <c r="A245" s="3"/>
      <c r="B245" s="4"/>
      <c r="C245" s="177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33" x14ac:dyDescent="0.2">
      <c r="C246" s="179"/>
      <c r="D246" s="10"/>
      <c r="AG246" t="s">
        <v>250</v>
      </c>
    </row>
    <row r="247" spans="1:33" x14ac:dyDescent="0.2">
      <c r="D247" s="10"/>
    </row>
    <row r="248" spans="1:33" x14ac:dyDescent="0.2">
      <c r="D248" s="10"/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40:G244"/>
    <mergeCell ref="A1:G1"/>
    <mergeCell ref="C2:G2"/>
    <mergeCell ref="C3:G3"/>
    <mergeCell ref="C4:G4"/>
    <mergeCell ref="A239:C23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FF7A-F599-4C81-A068-435E1DC5F3B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49</v>
      </c>
      <c r="C3" s="250" t="s">
        <v>50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55</v>
      </c>
      <c r="C4" s="253" t="s">
        <v>56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SUMIF(AG9:AG74,"&lt;&gt;NOR",G9:G74)</f>
        <v>0</v>
      </c>
      <c r="H8" s="155"/>
      <c r="I8" s="155">
        <f>SUM(I9:I74)</f>
        <v>0</v>
      </c>
      <c r="J8" s="155"/>
      <c r="K8" s="155">
        <f>SUM(K9:K74)</f>
        <v>0</v>
      </c>
      <c r="L8" s="155"/>
      <c r="M8" s="155">
        <f>SUM(M9:M74)</f>
        <v>0</v>
      </c>
      <c r="N8" s="155"/>
      <c r="O8" s="155">
        <f>SUM(O9:O74)</f>
        <v>57.11</v>
      </c>
      <c r="P8" s="155"/>
      <c r="Q8" s="156">
        <f>SUM(Q9:Q74)</f>
        <v>0</v>
      </c>
      <c r="R8" s="150"/>
      <c r="S8" s="150"/>
      <c r="T8" s="150"/>
      <c r="U8" s="150"/>
      <c r="V8" s="150">
        <f>SUM(V9:V74)</f>
        <v>48.679999999999993</v>
      </c>
      <c r="W8" s="150"/>
      <c r="AG8" t="s">
        <v>188</v>
      </c>
    </row>
    <row r="9" spans="1:60" outlineLevel="1" x14ac:dyDescent="0.2">
      <c r="A9" s="157">
        <v>1</v>
      </c>
      <c r="B9" s="158" t="s">
        <v>266</v>
      </c>
      <c r="C9" s="174" t="s">
        <v>267</v>
      </c>
      <c r="D9" s="159" t="s">
        <v>197</v>
      </c>
      <c r="E9" s="160">
        <v>1.1000000000000001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8.6900000000000015E-3</v>
      </c>
      <c r="O9" s="162">
        <f>ROUND(E9*N9,2)</f>
        <v>0.01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0.70300000000000007</v>
      </c>
      <c r="V9" s="145">
        <f>ROUND(E9*U9,2)</f>
        <v>0.77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665</v>
      </c>
      <c r="D11" s="146"/>
      <c r="E11" s="147">
        <v>1.1000000000000001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6" t="s">
        <v>201</v>
      </c>
      <c r="D12" s="148"/>
      <c r="E12" s="149">
        <v>1.1000000000000001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1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57">
        <v>2</v>
      </c>
      <c r="B13" s="158" t="s">
        <v>272</v>
      </c>
      <c r="C13" s="174" t="s">
        <v>273</v>
      </c>
      <c r="D13" s="159" t="s">
        <v>197</v>
      </c>
      <c r="E13" s="160">
        <v>1.1000000000000001</v>
      </c>
      <c r="F13" s="161"/>
      <c r="G13" s="162">
        <f>ROUND(E13*F13,2)</f>
        <v>0</v>
      </c>
      <c r="H13" s="161"/>
      <c r="I13" s="162">
        <f>ROUND(E13*H13,2)</f>
        <v>0</v>
      </c>
      <c r="J13" s="161"/>
      <c r="K13" s="162">
        <f>ROUND(E13*J13,2)</f>
        <v>0</v>
      </c>
      <c r="L13" s="162">
        <v>21</v>
      </c>
      <c r="M13" s="162">
        <f>G13*(1+L13/100)</f>
        <v>0</v>
      </c>
      <c r="N13" s="162">
        <v>1.0700000000000001E-2</v>
      </c>
      <c r="O13" s="162">
        <f>ROUND(E13*N13,2)</f>
        <v>0.01</v>
      </c>
      <c r="P13" s="162">
        <v>0</v>
      </c>
      <c r="Q13" s="163">
        <f>ROUND(E13*P13,2)</f>
        <v>0</v>
      </c>
      <c r="R13" s="145"/>
      <c r="S13" s="145" t="s">
        <v>254</v>
      </c>
      <c r="T13" s="145" t="s">
        <v>255</v>
      </c>
      <c r="U13" s="145">
        <v>0.90800000000000003</v>
      </c>
      <c r="V13" s="145">
        <f>ROUND(E13*U13,2)</f>
        <v>1</v>
      </c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194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5" t="s">
        <v>204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666</v>
      </c>
      <c r="D15" s="146"/>
      <c r="E15" s="147">
        <v>1.1000000000000001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6" t="s">
        <v>201</v>
      </c>
      <c r="D16" s="148"/>
      <c r="E16" s="149">
        <v>1.1000000000000001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1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57">
        <v>3</v>
      </c>
      <c r="B17" s="158" t="s">
        <v>285</v>
      </c>
      <c r="C17" s="174" t="s">
        <v>286</v>
      </c>
      <c r="D17" s="159" t="s">
        <v>197</v>
      </c>
      <c r="E17" s="160">
        <v>3.3000000000000003</v>
      </c>
      <c r="F17" s="161"/>
      <c r="G17" s="162">
        <f>ROUND(E17*F17,2)</f>
        <v>0</v>
      </c>
      <c r="H17" s="161"/>
      <c r="I17" s="162">
        <f>ROUND(E17*H17,2)</f>
        <v>0</v>
      </c>
      <c r="J17" s="161"/>
      <c r="K17" s="162">
        <f>ROUND(E17*J17,2)</f>
        <v>0</v>
      </c>
      <c r="L17" s="162">
        <v>21</v>
      </c>
      <c r="M17" s="162">
        <f>G17*(1+L17/100)</f>
        <v>0</v>
      </c>
      <c r="N17" s="162">
        <v>6.9630000000000011E-2</v>
      </c>
      <c r="O17" s="162">
        <f>ROUND(E17*N17,2)</f>
        <v>0.23</v>
      </c>
      <c r="P17" s="162">
        <v>0</v>
      </c>
      <c r="Q17" s="163">
        <f>ROUND(E17*P17,2)</f>
        <v>0</v>
      </c>
      <c r="R17" s="145"/>
      <c r="S17" s="145" t="s">
        <v>254</v>
      </c>
      <c r="T17" s="145" t="s">
        <v>255</v>
      </c>
      <c r="U17" s="145">
        <v>1.2460000000000002</v>
      </c>
      <c r="V17" s="145">
        <f>ROUND(E17*U17,2)</f>
        <v>4.1100000000000003</v>
      </c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194</v>
      </c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43"/>
      <c r="B18" s="144"/>
      <c r="C18" s="175" t="s">
        <v>204</v>
      </c>
      <c r="D18" s="146"/>
      <c r="E18" s="147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667</v>
      </c>
      <c r="D19" s="146"/>
      <c r="E19" s="147">
        <v>1.1000000000000001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ht="22.5" outlineLevel="1" x14ac:dyDescent="0.2">
      <c r="A20" s="143"/>
      <c r="B20" s="144"/>
      <c r="C20" s="175" t="s">
        <v>668</v>
      </c>
      <c r="D20" s="146"/>
      <c r="E20" s="147">
        <v>2.2000000000000002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6" t="s">
        <v>201</v>
      </c>
      <c r="D21" s="148"/>
      <c r="E21" s="149">
        <v>3.3000000000000003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1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ht="22.5" outlineLevel="1" x14ac:dyDescent="0.2">
      <c r="A22" s="157">
        <v>4</v>
      </c>
      <c r="B22" s="158" t="s">
        <v>290</v>
      </c>
      <c r="C22" s="174" t="s">
        <v>291</v>
      </c>
      <c r="D22" s="159" t="s">
        <v>292</v>
      </c>
      <c r="E22" s="160">
        <v>16.192</v>
      </c>
      <c r="F22" s="161"/>
      <c r="G22" s="162">
        <f>ROUND(E22*F22,2)</f>
        <v>0</v>
      </c>
      <c r="H22" s="161"/>
      <c r="I22" s="162">
        <f>ROUND(E22*H22,2)</f>
        <v>0</v>
      </c>
      <c r="J22" s="161"/>
      <c r="K22" s="162">
        <f>ROUND(E22*J22,2)</f>
        <v>0</v>
      </c>
      <c r="L22" s="162">
        <v>21</v>
      </c>
      <c r="M22" s="162">
        <f>G22*(1+L22/100)</f>
        <v>0</v>
      </c>
      <c r="N22" s="162">
        <v>0</v>
      </c>
      <c r="O22" s="162">
        <f>ROUND(E22*N22,2)</f>
        <v>0</v>
      </c>
      <c r="P22" s="162">
        <v>0</v>
      </c>
      <c r="Q22" s="163">
        <f>ROUND(E22*P22,2)</f>
        <v>0</v>
      </c>
      <c r="R22" s="145"/>
      <c r="S22" s="145" t="s">
        <v>254</v>
      </c>
      <c r="T22" s="145" t="s">
        <v>255</v>
      </c>
      <c r="U22" s="145">
        <v>0.12000000000000001</v>
      </c>
      <c r="V22" s="145">
        <f>ROUND(E22*U22,2)</f>
        <v>1.94</v>
      </c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194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204</v>
      </c>
      <c r="D23" s="146"/>
      <c r="E23" s="147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22.5" outlineLevel="1" x14ac:dyDescent="0.2">
      <c r="A24" s="143"/>
      <c r="B24" s="144"/>
      <c r="C24" s="175" t="s">
        <v>293</v>
      </c>
      <c r="D24" s="146"/>
      <c r="E24" s="147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ht="33.75" outlineLevel="1" x14ac:dyDescent="0.2">
      <c r="A25" s="143"/>
      <c r="B25" s="144"/>
      <c r="C25" s="175" t="s">
        <v>669</v>
      </c>
      <c r="D25" s="146"/>
      <c r="E25" s="147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670</v>
      </c>
      <c r="D26" s="146"/>
      <c r="E26" s="147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75" t="s">
        <v>671</v>
      </c>
      <c r="D27" s="146"/>
      <c r="E27" s="147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ht="33.75" outlineLevel="1" x14ac:dyDescent="0.2">
      <c r="A28" s="143"/>
      <c r="B28" s="144"/>
      <c r="C28" s="175" t="s">
        <v>672</v>
      </c>
      <c r="D28" s="146"/>
      <c r="E28" s="147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75" t="s">
        <v>673</v>
      </c>
      <c r="D29" s="146"/>
      <c r="E29" s="147">
        <v>16.192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6" t="s">
        <v>201</v>
      </c>
      <c r="D30" s="148"/>
      <c r="E30" s="149">
        <v>16.192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1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57">
        <v>5</v>
      </c>
      <c r="B31" s="158" t="s">
        <v>314</v>
      </c>
      <c r="C31" s="174" t="s">
        <v>315</v>
      </c>
      <c r="D31" s="159" t="s">
        <v>292</v>
      </c>
      <c r="E31" s="160">
        <v>4.048</v>
      </c>
      <c r="F31" s="161"/>
      <c r="G31" s="162">
        <f>ROUND(E31*F31,2)</f>
        <v>0</v>
      </c>
      <c r="H31" s="161"/>
      <c r="I31" s="162">
        <f>ROUND(E31*H31,2)</f>
        <v>0</v>
      </c>
      <c r="J31" s="161"/>
      <c r="K31" s="162">
        <f>ROUND(E31*J31,2)</f>
        <v>0</v>
      </c>
      <c r="L31" s="162">
        <v>21</v>
      </c>
      <c r="M31" s="162">
        <f>G31*(1+L31/100)</f>
        <v>0</v>
      </c>
      <c r="N31" s="162">
        <v>0</v>
      </c>
      <c r="O31" s="162">
        <f>ROUND(E31*N31,2)</f>
        <v>0</v>
      </c>
      <c r="P31" s="162">
        <v>0</v>
      </c>
      <c r="Q31" s="163">
        <f>ROUND(E31*P31,2)</f>
        <v>0</v>
      </c>
      <c r="R31" s="145"/>
      <c r="S31" s="145" t="s">
        <v>254</v>
      </c>
      <c r="T31" s="145" t="s">
        <v>255</v>
      </c>
      <c r="U31" s="145">
        <v>8.4000000000000005E-2</v>
      </c>
      <c r="V31" s="145">
        <f>ROUND(E31*U31,2)</f>
        <v>0.34</v>
      </c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194</v>
      </c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75" t="s">
        <v>674</v>
      </c>
      <c r="D32" s="146"/>
      <c r="E32" s="147">
        <v>4.048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0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6" t="s">
        <v>201</v>
      </c>
      <c r="D33" s="148"/>
      <c r="E33" s="149">
        <v>4.048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1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57">
        <v>6</v>
      </c>
      <c r="B34" s="158" t="s">
        <v>335</v>
      </c>
      <c r="C34" s="174" t="s">
        <v>336</v>
      </c>
      <c r="D34" s="159" t="s">
        <v>253</v>
      </c>
      <c r="E34" s="160">
        <v>36.800000000000004</v>
      </c>
      <c r="F34" s="161"/>
      <c r="G34" s="162">
        <f>ROUND(E34*F34,2)</f>
        <v>0</v>
      </c>
      <c r="H34" s="161"/>
      <c r="I34" s="162">
        <f>ROUND(E34*H34,2)</f>
        <v>0</v>
      </c>
      <c r="J34" s="161"/>
      <c r="K34" s="162">
        <f>ROUND(E34*J34,2)</f>
        <v>0</v>
      </c>
      <c r="L34" s="162">
        <v>21</v>
      </c>
      <c r="M34" s="162">
        <f>G34*(1+L34/100)</f>
        <v>0</v>
      </c>
      <c r="N34" s="162">
        <v>8.6000000000000009E-4</v>
      </c>
      <c r="O34" s="162">
        <f>ROUND(E34*N34,2)</f>
        <v>0.03</v>
      </c>
      <c r="P34" s="162">
        <v>0</v>
      </c>
      <c r="Q34" s="163">
        <f>ROUND(E34*P34,2)</f>
        <v>0</v>
      </c>
      <c r="R34" s="145"/>
      <c r="S34" s="145" t="s">
        <v>254</v>
      </c>
      <c r="T34" s="145" t="s">
        <v>193</v>
      </c>
      <c r="U34" s="145">
        <v>0.47900000000000004</v>
      </c>
      <c r="V34" s="145">
        <f>ROUND(E34*U34,2)</f>
        <v>17.63</v>
      </c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194</v>
      </c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5" t="s">
        <v>675</v>
      </c>
      <c r="D35" s="146"/>
      <c r="E35" s="147">
        <v>36.800000000000004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0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6" t="s">
        <v>201</v>
      </c>
      <c r="D36" s="148"/>
      <c r="E36" s="149">
        <v>36.800000000000004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1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64">
        <v>7</v>
      </c>
      <c r="B37" s="165" t="s">
        <v>341</v>
      </c>
      <c r="C37" s="173" t="s">
        <v>342</v>
      </c>
      <c r="D37" s="166" t="s">
        <v>253</v>
      </c>
      <c r="E37" s="167">
        <v>36.800000000000004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21</v>
      </c>
      <c r="M37" s="169">
        <f>G37*(1+L37/100)</f>
        <v>0</v>
      </c>
      <c r="N37" s="169">
        <v>0</v>
      </c>
      <c r="O37" s="169">
        <f>ROUND(E37*N37,2)</f>
        <v>0</v>
      </c>
      <c r="P37" s="169">
        <v>0</v>
      </c>
      <c r="Q37" s="170">
        <f>ROUND(E37*P37,2)</f>
        <v>0</v>
      </c>
      <c r="R37" s="145"/>
      <c r="S37" s="145" t="s">
        <v>254</v>
      </c>
      <c r="T37" s="145" t="s">
        <v>193</v>
      </c>
      <c r="U37" s="145">
        <v>0.32700000000000001</v>
      </c>
      <c r="V37" s="145">
        <f>ROUND(E37*U37,2)</f>
        <v>12.03</v>
      </c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194</v>
      </c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64">
        <v>8</v>
      </c>
      <c r="B38" s="165" t="s">
        <v>343</v>
      </c>
      <c r="C38" s="173" t="s">
        <v>344</v>
      </c>
      <c r="D38" s="166" t="s">
        <v>292</v>
      </c>
      <c r="E38" s="167">
        <v>16.192</v>
      </c>
      <c r="F38" s="168"/>
      <c r="G38" s="169">
        <f>ROUND(E38*F38,2)</f>
        <v>0</v>
      </c>
      <c r="H38" s="168"/>
      <c r="I38" s="169">
        <f>ROUND(E38*H38,2)</f>
        <v>0</v>
      </c>
      <c r="J38" s="168"/>
      <c r="K38" s="169">
        <f>ROUND(E38*J38,2)</f>
        <v>0</v>
      </c>
      <c r="L38" s="169">
        <v>21</v>
      </c>
      <c r="M38" s="169">
        <f>G38*(1+L38/100)</f>
        <v>0</v>
      </c>
      <c r="N38" s="169">
        <v>0</v>
      </c>
      <c r="O38" s="169">
        <f>ROUND(E38*N38,2)</f>
        <v>0</v>
      </c>
      <c r="P38" s="169">
        <v>0</v>
      </c>
      <c r="Q38" s="170">
        <f>ROUND(E38*P38,2)</f>
        <v>0</v>
      </c>
      <c r="R38" s="145"/>
      <c r="S38" s="145" t="s">
        <v>254</v>
      </c>
      <c r="T38" s="145" t="s">
        <v>255</v>
      </c>
      <c r="U38" s="145">
        <v>0.34500000000000003</v>
      </c>
      <c r="V38" s="145">
        <f>ROUND(E38*U38,2)</f>
        <v>5.59</v>
      </c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194</v>
      </c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ht="22.5" outlineLevel="1" x14ac:dyDescent="0.2">
      <c r="A39" s="164">
        <v>9</v>
      </c>
      <c r="B39" s="165" t="s">
        <v>353</v>
      </c>
      <c r="C39" s="173" t="s">
        <v>354</v>
      </c>
      <c r="D39" s="166" t="s">
        <v>292</v>
      </c>
      <c r="E39" s="167">
        <v>16.192</v>
      </c>
      <c r="F39" s="168"/>
      <c r="G39" s="169">
        <f>ROUND(E39*F39,2)</f>
        <v>0</v>
      </c>
      <c r="H39" s="168"/>
      <c r="I39" s="169">
        <f>ROUND(E39*H39,2)</f>
        <v>0</v>
      </c>
      <c r="J39" s="168"/>
      <c r="K39" s="169">
        <f>ROUND(E39*J39,2)</f>
        <v>0</v>
      </c>
      <c r="L39" s="169">
        <v>21</v>
      </c>
      <c r="M39" s="169">
        <f>G39*(1+L39/100)</f>
        <v>0</v>
      </c>
      <c r="N39" s="169">
        <v>0</v>
      </c>
      <c r="O39" s="169">
        <f>ROUND(E39*N39,2)</f>
        <v>0</v>
      </c>
      <c r="P39" s="169">
        <v>0</v>
      </c>
      <c r="Q39" s="170">
        <f>ROUND(E39*P39,2)</f>
        <v>0</v>
      </c>
      <c r="R39" s="145"/>
      <c r="S39" s="145" t="s">
        <v>254</v>
      </c>
      <c r="T39" s="145" t="s">
        <v>255</v>
      </c>
      <c r="U39" s="145">
        <v>1.1000000000000001E-2</v>
      </c>
      <c r="V39" s="145">
        <f>ROUND(E39*U39,2)</f>
        <v>0.18</v>
      </c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194</v>
      </c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57">
        <v>10</v>
      </c>
      <c r="B40" s="158" t="s">
        <v>357</v>
      </c>
      <c r="C40" s="174" t="s">
        <v>358</v>
      </c>
      <c r="D40" s="159" t="s">
        <v>292</v>
      </c>
      <c r="E40" s="160">
        <v>80.960000000000008</v>
      </c>
      <c r="F40" s="161"/>
      <c r="G40" s="162">
        <f>ROUND(E40*F40,2)</f>
        <v>0</v>
      </c>
      <c r="H40" s="161"/>
      <c r="I40" s="162">
        <f>ROUND(E40*H40,2)</f>
        <v>0</v>
      </c>
      <c r="J40" s="161"/>
      <c r="K40" s="162">
        <f>ROUND(E40*J40,2)</f>
        <v>0</v>
      </c>
      <c r="L40" s="162">
        <v>21</v>
      </c>
      <c r="M40" s="162">
        <f>G40*(1+L40/100)</f>
        <v>0</v>
      </c>
      <c r="N40" s="162">
        <v>0</v>
      </c>
      <c r="O40" s="162">
        <f>ROUND(E40*N40,2)</f>
        <v>0</v>
      </c>
      <c r="P40" s="162">
        <v>0</v>
      </c>
      <c r="Q40" s="163">
        <f>ROUND(E40*P40,2)</f>
        <v>0</v>
      </c>
      <c r="R40" s="145"/>
      <c r="S40" s="145" t="s">
        <v>254</v>
      </c>
      <c r="T40" s="145" t="s">
        <v>255</v>
      </c>
      <c r="U40" s="145">
        <v>0</v>
      </c>
      <c r="V40" s="145">
        <f>ROUND(E40*U40,2)</f>
        <v>0</v>
      </c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194</v>
      </c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5" t="s">
        <v>204</v>
      </c>
      <c r="D41" s="146"/>
      <c r="E41" s="147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0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5" t="s">
        <v>359</v>
      </c>
      <c r="D42" s="146"/>
      <c r="E42" s="147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ht="22.5" outlineLevel="1" x14ac:dyDescent="0.2">
      <c r="A43" s="143"/>
      <c r="B43" s="144"/>
      <c r="C43" s="175" t="s">
        <v>360</v>
      </c>
      <c r="D43" s="146"/>
      <c r="E43" s="147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0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5" t="s">
        <v>676</v>
      </c>
      <c r="D44" s="146"/>
      <c r="E44" s="147">
        <v>80.960000000000008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6" t="s">
        <v>201</v>
      </c>
      <c r="D45" s="148"/>
      <c r="E45" s="149">
        <v>80.960000000000008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1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57">
        <v>11</v>
      </c>
      <c r="B46" s="158" t="s">
        <v>368</v>
      </c>
      <c r="C46" s="174" t="s">
        <v>369</v>
      </c>
      <c r="D46" s="159" t="s">
        <v>292</v>
      </c>
      <c r="E46" s="160">
        <v>16.192</v>
      </c>
      <c r="F46" s="161"/>
      <c r="G46" s="162">
        <f>ROUND(E46*F46,2)</f>
        <v>0</v>
      </c>
      <c r="H46" s="161"/>
      <c r="I46" s="162">
        <f>ROUND(E46*H46,2)</f>
        <v>0</v>
      </c>
      <c r="J46" s="161"/>
      <c r="K46" s="162">
        <f>ROUND(E46*J46,2)</f>
        <v>0</v>
      </c>
      <c r="L46" s="162">
        <v>21</v>
      </c>
      <c r="M46" s="162">
        <f>G46*(1+L46/100)</f>
        <v>0</v>
      </c>
      <c r="N46" s="162">
        <v>0</v>
      </c>
      <c r="O46" s="162">
        <f>ROUND(E46*N46,2)</f>
        <v>0</v>
      </c>
      <c r="P46" s="162">
        <v>0</v>
      </c>
      <c r="Q46" s="163">
        <f>ROUND(E46*P46,2)</f>
        <v>0</v>
      </c>
      <c r="R46" s="145"/>
      <c r="S46" s="145" t="s">
        <v>254</v>
      </c>
      <c r="T46" s="145" t="s">
        <v>255</v>
      </c>
      <c r="U46" s="145">
        <v>9.0000000000000011E-3</v>
      </c>
      <c r="V46" s="145">
        <f>ROUND(E46*U46,2)</f>
        <v>0.15</v>
      </c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194</v>
      </c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5" t="s">
        <v>677</v>
      </c>
      <c r="D47" s="146"/>
      <c r="E47" s="147">
        <v>1.1800000000000002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5" t="s">
        <v>678</v>
      </c>
      <c r="D48" s="146"/>
      <c r="E48" s="147">
        <v>1.76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5" t="s">
        <v>679</v>
      </c>
      <c r="D49" s="146"/>
      <c r="E49" s="147">
        <v>1.9200000000000002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0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5" t="s">
        <v>680</v>
      </c>
      <c r="D50" s="146"/>
      <c r="E50" s="147">
        <v>0.70513000000000003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6" t="s">
        <v>201</v>
      </c>
      <c r="D51" s="148"/>
      <c r="E51" s="149">
        <v>5.5651300000000008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1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5" t="s">
        <v>376</v>
      </c>
      <c r="D52" s="146"/>
      <c r="E52" s="147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681</v>
      </c>
      <c r="D53" s="146"/>
      <c r="E53" s="147">
        <v>10.62687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6" t="s">
        <v>201</v>
      </c>
      <c r="D54" s="148"/>
      <c r="E54" s="149">
        <v>10.62687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1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57">
        <v>12</v>
      </c>
      <c r="B55" s="158" t="s">
        <v>378</v>
      </c>
      <c r="C55" s="174" t="s">
        <v>379</v>
      </c>
      <c r="D55" s="159" t="s">
        <v>292</v>
      </c>
      <c r="E55" s="160">
        <v>10.62687</v>
      </c>
      <c r="F55" s="161"/>
      <c r="G55" s="162">
        <f>ROUND(E55*F55,2)</f>
        <v>0</v>
      </c>
      <c r="H55" s="161"/>
      <c r="I55" s="162">
        <f>ROUND(E55*H55,2)</f>
        <v>0</v>
      </c>
      <c r="J55" s="161"/>
      <c r="K55" s="162">
        <f>ROUND(E55*J55,2)</f>
        <v>0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3">
        <f>ROUND(E55*P55,2)</f>
        <v>0</v>
      </c>
      <c r="R55" s="145"/>
      <c r="S55" s="145" t="s">
        <v>254</v>
      </c>
      <c r="T55" s="145" t="s">
        <v>255</v>
      </c>
      <c r="U55" s="145">
        <v>0.20200000000000001</v>
      </c>
      <c r="V55" s="145">
        <f>ROUND(E55*U55,2)</f>
        <v>2.15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204</v>
      </c>
      <c r="D56" s="146"/>
      <c r="E56" s="147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5" t="s">
        <v>380</v>
      </c>
      <c r="D57" s="146"/>
      <c r="E57" s="147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5" t="s">
        <v>682</v>
      </c>
      <c r="D58" s="146"/>
      <c r="E58" s="147">
        <v>16.192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683</v>
      </c>
      <c r="D59" s="146"/>
      <c r="E59" s="147">
        <v>-5.5651299999999999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6" t="s">
        <v>201</v>
      </c>
      <c r="D60" s="148"/>
      <c r="E60" s="149">
        <v>10.62687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1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57">
        <v>13</v>
      </c>
      <c r="B61" s="158" t="s">
        <v>383</v>
      </c>
      <c r="C61" s="174" t="s">
        <v>384</v>
      </c>
      <c r="D61" s="159" t="s">
        <v>292</v>
      </c>
      <c r="E61" s="160">
        <v>1.76</v>
      </c>
      <c r="F61" s="161"/>
      <c r="G61" s="162">
        <f>ROUND(E61*F61,2)</f>
        <v>0</v>
      </c>
      <c r="H61" s="161"/>
      <c r="I61" s="162">
        <f>ROUND(E61*H61,2)</f>
        <v>0</v>
      </c>
      <c r="J61" s="161"/>
      <c r="K61" s="162">
        <f>ROUND(E61*J61,2)</f>
        <v>0</v>
      </c>
      <c r="L61" s="162">
        <v>21</v>
      </c>
      <c r="M61" s="162">
        <f>G61*(1+L61/100)</f>
        <v>0</v>
      </c>
      <c r="N61" s="162">
        <v>0</v>
      </c>
      <c r="O61" s="162">
        <f>ROUND(E61*N61,2)</f>
        <v>0</v>
      </c>
      <c r="P61" s="162">
        <v>0</v>
      </c>
      <c r="Q61" s="163">
        <f>ROUND(E61*P61,2)</f>
        <v>0</v>
      </c>
      <c r="R61" s="145"/>
      <c r="S61" s="145" t="s">
        <v>254</v>
      </c>
      <c r="T61" s="145" t="s">
        <v>255</v>
      </c>
      <c r="U61" s="145">
        <v>1.5870000000000002</v>
      </c>
      <c r="V61" s="145">
        <f>ROUND(E61*U61,2)</f>
        <v>2.79</v>
      </c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194</v>
      </c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204</v>
      </c>
      <c r="D62" s="146"/>
      <c r="E62" s="147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ht="45" outlineLevel="1" x14ac:dyDescent="0.2">
      <c r="A63" s="143"/>
      <c r="B63" s="144"/>
      <c r="C63" s="175" t="s">
        <v>684</v>
      </c>
      <c r="D63" s="146"/>
      <c r="E63" s="147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685</v>
      </c>
      <c r="D64" s="146"/>
      <c r="E64" s="147">
        <v>1.76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6" t="s">
        <v>201</v>
      </c>
      <c r="D65" s="148"/>
      <c r="E65" s="149">
        <v>1.76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1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57">
        <v>14</v>
      </c>
      <c r="B66" s="158" t="s">
        <v>406</v>
      </c>
      <c r="C66" s="174" t="s">
        <v>407</v>
      </c>
      <c r="D66" s="159" t="s">
        <v>403</v>
      </c>
      <c r="E66" s="160">
        <v>3.4108800000000001</v>
      </c>
      <c r="F66" s="161"/>
      <c r="G66" s="162">
        <f>ROUND(E66*F66,2)</f>
        <v>0</v>
      </c>
      <c r="H66" s="161"/>
      <c r="I66" s="162">
        <f>ROUND(E66*H66,2)</f>
        <v>0</v>
      </c>
      <c r="J66" s="161"/>
      <c r="K66" s="162">
        <f>ROUND(E66*J66,2)</f>
        <v>0</v>
      </c>
      <c r="L66" s="162">
        <v>21</v>
      </c>
      <c r="M66" s="162">
        <f>G66*(1+L66/100)</f>
        <v>0</v>
      </c>
      <c r="N66" s="162">
        <v>1</v>
      </c>
      <c r="O66" s="162">
        <f>ROUND(E66*N66,2)</f>
        <v>3.41</v>
      </c>
      <c r="P66" s="162">
        <v>0</v>
      </c>
      <c r="Q66" s="163">
        <f>ROUND(E66*P66,2)</f>
        <v>0</v>
      </c>
      <c r="R66" s="145"/>
      <c r="S66" s="145" t="s">
        <v>192</v>
      </c>
      <c r="T66" s="145" t="s">
        <v>193</v>
      </c>
      <c r="U66" s="145">
        <v>0</v>
      </c>
      <c r="V66" s="145">
        <f>ROUND(E66*U66,2)</f>
        <v>0</v>
      </c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404</v>
      </c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204</v>
      </c>
      <c r="D67" s="146"/>
      <c r="E67" s="147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ht="22.5" outlineLevel="1" x14ac:dyDescent="0.2">
      <c r="A68" s="143"/>
      <c r="B68" s="144"/>
      <c r="C68" s="175" t="s">
        <v>686</v>
      </c>
      <c r="D68" s="146"/>
      <c r="E68" s="147">
        <v>3.4108800000000001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6" t="s">
        <v>201</v>
      </c>
      <c r="D69" s="148"/>
      <c r="E69" s="149">
        <v>3.4108800000000001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1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57">
        <v>15</v>
      </c>
      <c r="B70" s="158" t="s">
        <v>409</v>
      </c>
      <c r="C70" s="174" t="s">
        <v>410</v>
      </c>
      <c r="D70" s="159" t="s">
        <v>403</v>
      </c>
      <c r="E70" s="160">
        <v>53.415620000000004</v>
      </c>
      <c r="F70" s="161"/>
      <c r="G70" s="162">
        <f>ROUND(E70*F70,2)</f>
        <v>0</v>
      </c>
      <c r="H70" s="161"/>
      <c r="I70" s="162">
        <f>ROUND(E70*H70,2)</f>
        <v>0</v>
      </c>
      <c r="J70" s="161"/>
      <c r="K70" s="162">
        <f>ROUND(E70*J70,2)</f>
        <v>0</v>
      </c>
      <c r="L70" s="162">
        <v>21</v>
      </c>
      <c r="M70" s="162">
        <f>G70*(1+L70/100)</f>
        <v>0</v>
      </c>
      <c r="N70" s="162">
        <v>1</v>
      </c>
      <c r="O70" s="162">
        <f>ROUND(E70*N70,2)</f>
        <v>53.42</v>
      </c>
      <c r="P70" s="162">
        <v>0</v>
      </c>
      <c r="Q70" s="163">
        <f>ROUND(E70*P70,2)</f>
        <v>0</v>
      </c>
      <c r="R70" s="145" t="s">
        <v>411</v>
      </c>
      <c r="S70" s="145" t="s">
        <v>254</v>
      </c>
      <c r="T70" s="145" t="s">
        <v>193</v>
      </c>
      <c r="U70" s="145">
        <v>0</v>
      </c>
      <c r="V70" s="145">
        <f>ROUND(E70*U70,2)</f>
        <v>0</v>
      </c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404</v>
      </c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204</v>
      </c>
      <c r="D71" s="146"/>
      <c r="E71" s="14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380</v>
      </c>
      <c r="D72" s="146"/>
      <c r="E72" s="147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687</v>
      </c>
      <c r="D73" s="146"/>
      <c r="E73" s="147">
        <v>53.415620000000004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6" t="s">
        <v>201</v>
      </c>
      <c r="D74" s="148"/>
      <c r="E74" s="149">
        <v>53.415620000000004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1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x14ac:dyDescent="0.2">
      <c r="A75" s="151" t="s">
        <v>187</v>
      </c>
      <c r="B75" s="152" t="s">
        <v>139</v>
      </c>
      <c r="C75" s="172" t="s">
        <v>140</v>
      </c>
      <c r="D75" s="153"/>
      <c r="E75" s="154"/>
      <c r="F75" s="155"/>
      <c r="G75" s="155">
        <f>SUMIF(AG76:AG85,"&lt;&gt;NOR",G76:G85)</f>
        <v>0</v>
      </c>
      <c r="H75" s="155"/>
      <c r="I75" s="155">
        <f>SUM(I76:I85)</f>
        <v>0</v>
      </c>
      <c r="J75" s="155"/>
      <c r="K75" s="155">
        <f>SUM(K76:K85)</f>
        <v>0</v>
      </c>
      <c r="L75" s="155"/>
      <c r="M75" s="155">
        <f>SUM(M76:M85)</f>
        <v>0</v>
      </c>
      <c r="N75" s="155"/>
      <c r="O75" s="155">
        <f>SUM(O76:O85)</f>
        <v>2.0699999999999998</v>
      </c>
      <c r="P75" s="155"/>
      <c r="Q75" s="156">
        <f>SUM(Q76:Q85)</f>
        <v>0</v>
      </c>
      <c r="R75" s="150"/>
      <c r="S75" s="150"/>
      <c r="T75" s="150"/>
      <c r="U75" s="150"/>
      <c r="V75" s="150">
        <f>SUM(V76:V85)</f>
        <v>1.5499999999999998</v>
      </c>
      <c r="W75" s="150"/>
      <c r="AG75" t="s">
        <v>188</v>
      </c>
    </row>
    <row r="76" spans="1:60" outlineLevel="1" x14ac:dyDescent="0.2">
      <c r="A76" s="157">
        <v>16</v>
      </c>
      <c r="B76" s="158" t="s">
        <v>427</v>
      </c>
      <c r="C76" s="174" t="s">
        <v>428</v>
      </c>
      <c r="D76" s="159" t="s">
        <v>292</v>
      </c>
      <c r="E76" s="160">
        <v>0.88</v>
      </c>
      <c r="F76" s="161"/>
      <c r="G76" s="162">
        <f>ROUND(E76*F76,2)</f>
        <v>0</v>
      </c>
      <c r="H76" s="161"/>
      <c r="I76" s="162">
        <f>ROUND(E76*H76,2)</f>
        <v>0</v>
      </c>
      <c r="J76" s="161"/>
      <c r="K76" s="162">
        <f>ROUND(E76*J76,2)</f>
        <v>0</v>
      </c>
      <c r="L76" s="162">
        <v>21</v>
      </c>
      <c r="M76" s="162">
        <f>G76*(1+L76/100)</f>
        <v>0</v>
      </c>
      <c r="N76" s="162">
        <v>1.7034</v>
      </c>
      <c r="O76" s="162">
        <f>ROUND(E76*N76,2)</f>
        <v>1.5</v>
      </c>
      <c r="P76" s="162">
        <v>0</v>
      </c>
      <c r="Q76" s="163">
        <f>ROUND(E76*P76,2)</f>
        <v>0</v>
      </c>
      <c r="R76" s="145"/>
      <c r="S76" s="145" t="s">
        <v>254</v>
      </c>
      <c r="T76" s="145" t="s">
        <v>255</v>
      </c>
      <c r="U76" s="145">
        <v>1.3030000000000002</v>
      </c>
      <c r="V76" s="145">
        <f>ROUND(E76*U76,2)</f>
        <v>1.1499999999999999</v>
      </c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194</v>
      </c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204</v>
      </c>
      <c r="D77" s="146"/>
      <c r="E77" s="147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ht="33.75" outlineLevel="1" x14ac:dyDescent="0.2">
      <c r="A78" s="143"/>
      <c r="B78" s="144"/>
      <c r="C78" s="175" t="s">
        <v>688</v>
      </c>
      <c r="D78" s="146"/>
      <c r="E78" s="147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689</v>
      </c>
      <c r="D79" s="146"/>
      <c r="E79" s="147">
        <v>0.88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6" t="s">
        <v>201</v>
      </c>
      <c r="D80" s="148"/>
      <c r="E80" s="149">
        <v>0.88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1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57">
        <v>17</v>
      </c>
      <c r="B81" s="158" t="s">
        <v>433</v>
      </c>
      <c r="C81" s="174" t="s">
        <v>434</v>
      </c>
      <c r="D81" s="159" t="s">
        <v>292</v>
      </c>
      <c r="E81" s="160">
        <v>0.30000000000000004</v>
      </c>
      <c r="F81" s="161"/>
      <c r="G81" s="162">
        <f>ROUND(E81*F81,2)</f>
        <v>0</v>
      </c>
      <c r="H81" s="161"/>
      <c r="I81" s="162">
        <f>ROUND(E81*H81,2)</f>
        <v>0</v>
      </c>
      <c r="J81" s="161"/>
      <c r="K81" s="162">
        <f>ROUND(E81*J81,2)</f>
        <v>0</v>
      </c>
      <c r="L81" s="162">
        <v>21</v>
      </c>
      <c r="M81" s="162">
        <f>G81*(1+L81/100)</f>
        <v>0</v>
      </c>
      <c r="N81" s="162">
        <v>1.8907700000000001</v>
      </c>
      <c r="O81" s="162">
        <f>ROUND(E81*N81,2)</f>
        <v>0.56999999999999995</v>
      </c>
      <c r="P81" s="162">
        <v>0</v>
      </c>
      <c r="Q81" s="163">
        <f>ROUND(E81*P81,2)</f>
        <v>0</v>
      </c>
      <c r="R81" s="145"/>
      <c r="S81" s="145" t="s">
        <v>192</v>
      </c>
      <c r="T81" s="145" t="s">
        <v>193</v>
      </c>
      <c r="U81" s="145">
        <v>1.3170000000000002</v>
      </c>
      <c r="V81" s="145">
        <f>ROUND(E81*U81,2)</f>
        <v>0.4</v>
      </c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194</v>
      </c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204</v>
      </c>
      <c r="D82" s="146"/>
      <c r="E82" s="147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ht="22.5" outlineLevel="1" x14ac:dyDescent="0.2">
      <c r="A83" s="143"/>
      <c r="B83" s="144"/>
      <c r="C83" s="175" t="s">
        <v>690</v>
      </c>
      <c r="D83" s="146"/>
      <c r="E83" s="147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691</v>
      </c>
      <c r="D84" s="146"/>
      <c r="E84" s="147">
        <v>0.30000000000000004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6" t="s">
        <v>201</v>
      </c>
      <c r="D85" s="148"/>
      <c r="E85" s="149">
        <v>0.30000000000000004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1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x14ac:dyDescent="0.2">
      <c r="A86" s="151" t="s">
        <v>187</v>
      </c>
      <c r="B86" s="152" t="s">
        <v>145</v>
      </c>
      <c r="C86" s="172" t="s">
        <v>146</v>
      </c>
      <c r="D86" s="153"/>
      <c r="E86" s="154"/>
      <c r="F86" s="155"/>
      <c r="G86" s="155">
        <f>SUMIF(AG87:AG148,"&lt;&gt;NOR",G87:G148)</f>
        <v>0</v>
      </c>
      <c r="H86" s="155"/>
      <c r="I86" s="155">
        <f>SUM(I87:I148)</f>
        <v>0</v>
      </c>
      <c r="J86" s="155"/>
      <c r="K86" s="155">
        <f>SUM(K87:K148)</f>
        <v>0</v>
      </c>
      <c r="L86" s="155"/>
      <c r="M86" s="155">
        <f>SUM(M87:M148)</f>
        <v>0</v>
      </c>
      <c r="N86" s="155"/>
      <c r="O86" s="155">
        <f>SUM(O87:O148)</f>
        <v>7.89</v>
      </c>
      <c r="P86" s="155"/>
      <c r="Q86" s="156">
        <f>SUM(Q87:Q148)</f>
        <v>0</v>
      </c>
      <c r="R86" s="150"/>
      <c r="S86" s="150"/>
      <c r="T86" s="150"/>
      <c r="U86" s="150"/>
      <c r="V86" s="150">
        <f>SUM(V87:V148)</f>
        <v>16.440000000000001</v>
      </c>
      <c r="W86" s="150"/>
      <c r="AG86" t="s">
        <v>188</v>
      </c>
    </row>
    <row r="87" spans="1:60" outlineLevel="1" x14ac:dyDescent="0.2">
      <c r="A87" s="157">
        <v>18</v>
      </c>
      <c r="B87" s="158" t="s">
        <v>692</v>
      </c>
      <c r="C87" s="174" t="s">
        <v>693</v>
      </c>
      <c r="D87" s="159" t="s">
        <v>197</v>
      </c>
      <c r="E87" s="160">
        <v>8</v>
      </c>
      <c r="F87" s="161"/>
      <c r="G87" s="162">
        <f>ROUND(E87*F87,2)</f>
        <v>0</v>
      </c>
      <c r="H87" s="161"/>
      <c r="I87" s="162">
        <f>ROUND(E87*H87,2)</f>
        <v>0</v>
      </c>
      <c r="J87" s="161"/>
      <c r="K87" s="162">
        <f>ROUND(E87*J87,2)</f>
        <v>0</v>
      </c>
      <c r="L87" s="162">
        <v>21</v>
      </c>
      <c r="M87" s="162">
        <f>G87*(1+L87/100)</f>
        <v>0</v>
      </c>
      <c r="N87" s="162">
        <v>1.0000000000000001E-5</v>
      </c>
      <c r="O87" s="162">
        <f>ROUND(E87*N87,2)</f>
        <v>0</v>
      </c>
      <c r="P87" s="162">
        <v>0</v>
      </c>
      <c r="Q87" s="163">
        <f>ROUND(E87*P87,2)</f>
        <v>0</v>
      </c>
      <c r="R87" s="145"/>
      <c r="S87" s="145" t="s">
        <v>254</v>
      </c>
      <c r="T87" s="145" t="s">
        <v>255</v>
      </c>
      <c r="U87" s="145">
        <v>9.7000000000000003E-2</v>
      </c>
      <c r="V87" s="145">
        <f>ROUND(E87*U87,2)</f>
        <v>0.78</v>
      </c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194</v>
      </c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204</v>
      </c>
      <c r="D88" s="146"/>
      <c r="E88" s="147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694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695</v>
      </c>
      <c r="D90" s="146"/>
      <c r="E90" s="147">
        <v>8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6" t="s">
        <v>201</v>
      </c>
      <c r="D91" s="148"/>
      <c r="E91" s="149">
        <v>8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1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57">
        <v>19</v>
      </c>
      <c r="B92" s="158" t="s">
        <v>696</v>
      </c>
      <c r="C92" s="174" t="s">
        <v>697</v>
      </c>
      <c r="D92" s="159" t="s">
        <v>224</v>
      </c>
      <c r="E92" s="160">
        <v>1</v>
      </c>
      <c r="F92" s="161"/>
      <c r="G92" s="162">
        <f>ROUND(E92*F92,2)</f>
        <v>0</v>
      </c>
      <c r="H92" s="161"/>
      <c r="I92" s="162">
        <f>ROUND(E92*H92,2)</f>
        <v>0</v>
      </c>
      <c r="J92" s="161"/>
      <c r="K92" s="162">
        <f>ROUND(E92*J92,2)</f>
        <v>0</v>
      </c>
      <c r="L92" s="162">
        <v>21</v>
      </c>
      <c r="M92" s="162">
        <f>G92*(1+L92/100)</f>
        <v>0</v>
      </c>
      <c r="N92" s="162">
        <v>7.0000000000000007E-5</v>
      </c>
      <c r="O92" s="162">
        <f>ROUND(E92*N92,2)</f>
        <v>0</v>
      </c>
      <c r="P92" s="162">
        <v>0</v>
      </c>
      <c r="Q92" s="163">
        <f>ROUND(E92*P92,2)</f>
        <v>0</v>
      </c>
      <c r="R92" s="145"/>
      <c r="S92" s="145" t="s">
        <v>254</v>
      </c>
      <c r="T92" s="145" t="s">
        <v>255</v>
      </c>
      <c r="U92" s="145">
        <v>0.47000000000000003</v>
      </c>
      <c r="V92" s="145">
        <f>ROUND(E92*U92,2)</f>
        <v>0.47</v>
      </c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194</v>
      </c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5" t="s">
        <v>204</v>
      </c>
      <c r="D93" s="146"/>
      <c r="E93" s="14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694</v>
      </c>
      <c r="D94" s="146"/>
      <c r="E94" s="147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133</v>
      </c>
      <c r="D95" s="146"/>
      <c r="E95" s="147">
        <v>1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6" t="s">
        <v>201</v>
      </c>
      <c r="D96" s="148"/>
      <c r="E96" s="149">
        <v>1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1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64">
        <v>20</v>
      </c>
      <c r="B97" s="165" t="s">
        <v>698</v>
      </c>
      <c r="C97" s="173" t="s">
        <v>699</v>
      </c>
      <c r="D97" s="166" t="s">
        <v>197</v>
      </c>
      <c r="E97" s="167">
        <v>8</v>
      </c>
      <c r="F97" s="168"/>
      <c r="G97" s="169">
        <f>ROUND(E97*F97,2)</f>
        <v>0</v>
      </c>
      <c r="H97" s="168"/>
      <c r="I97" s="169">
        <f>ROUND(E97*H97,2)</f>
        <v>0</v>
      </c>
      <c r="J97" s="168"/>
      <c r="K97" s="169">
        <f>ROUND(E97*J97,2)</f>
        <v>0</v>
      </c>
      <c r="L97" s="169">
        <v>21</v>
      </c>
      <c r="M97" s="169">
        <f>G97*(1+L97/100)</f>
        <v>0</v>
      </c>
      <c r="N97" s="169">
        <v>0</v>
      </c>
      <c r="O97" s="169">
        <f>ROUND(E97*N97,2)</f>
        <v>0</v>
      </c>
      <c r="P97" s="169">
        <v>0</v>
      </c>
      <c r="Q97" s="170">
        <f>ROUND(E97*P97,2)</f>
        <v>0</v>
      </c>
      <c r="R97" s="145"/>
      <c r="S97" s="145" t="s">
        <v>254</v>
      </c>
      <c r="T97" s="145" t="s">
        <v>255</v>
      </c>
      <c r="U97" s="145">
        <v>7.9000000000000001E-2</v>
      </c>
      <c r="V97" s="145">
        <f>ROUND(E97*U97,2)</f>
        <v>0.63</v>
      </c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194</v>
      </c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64">
        <v>21</v>
      </c>
      <c r="B98" s="165" t="s">
        <v>700</v>
      </c>
      <c r="C98" s="173" t="s">
        <v>701</v>
      </c>
      <c r="D98" s="166" t="s">
        <v>471</v>
      </c>
      <c r="E98" s="167">
        <v>1</v>
      </c>
      <c r="F98" s="168"/>
      <c r="G98" s="169">
        <f>ROUND(E98*F98,2)</f>
        <v>0</v>
      </c>
      <c r="H98" s="168"/>
      <c r="I98" s="169">
        <f>ROUND(E98*H98,2)</f>
        <v>0</v>
      </c>
      <c r="J98" s="168"/>
      <c r="K98" s="169">
        <f>ROUND(E98*J98,2)</f>
        <v>0</v>
      </c>
      <c r="L98" s="169">
        <v>21</v>
      </c>
      <c r="M98" s="169">
        <f>G98*(1+L98/100)</f>
        <v>0</v>
      </c>
      <c r="N98" s="169">
        <v>1.7000000000000001E-4</v>
      </c>
      <c r="O98" s="169">
        <f>ROUND(E98*N98,2)</f>
        <v>0</v>
      </c>
      <c r="P98" s="169">
        <v>0</v>
      </c>
      <c r="Q98" s="170">
        <f>ROUND(E98*P98,2)</f>
        <v>0</v>
      </c>
      <c r="R98" s="145"/>
      <c r="S98" s="145" t="s">
        <v>254</v>
      </c>
      <c r="T98" s="145" t="s">
        <v>255</v>
      </c>
      <c r="U98" s="145">
        <v>7.1000000000000005</v>
      </c>
      <c r="V98" s="145">
        <f>ROUND(E98*U98,2)</f>
        <v>7.1</v>
      </c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194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ht="22.5" outlineLevel="1" x14ac:dyDescent="0.2">
      <c r="A99" s="157">
        <v>22</v>
      </c>
      <c r="B99" s="158" t="s">
        <v>630</v>
      </c>
      <c r="C99" s="174" t="s">
        <v>702</v>
      </c>
      <c r="D99" s="159" t="s">
        <v>224</v>
      </c>
      <c r="E99" s="160">
        <v>1</v>
      </c>
      <c r="F99" s="161"/>
      <c r="G99" s="162">
        <f>ROUND(E99*F99,2)</f>
        <v>0</v>
      </c>
      <c r="H99" s="161"/>
      <c r="I99" s="162">
        <f>ROUND(E99*H99,2)</f>
        <v>0</v>
      </c>
      <c r="J99" s="161"/>
      <c r="K99" s="162">
        <f>ROUND(E99*J99,2)</f>
        <v>0</v>
      </c>
      <c r="L99" s="162">
        <v>21</v>
      </c>
      <c r="M99" s="162">
        <f>G99*(1+L99/100)</f>
        <v>0</v>
      </c>
      <c r="N99" s="162">
        <v>0</v>
      </c>
      <c r="O99" s="162">
        <f>ROUND(E99*N99,2)</f>
        <v>0</v>
      </c>
      <c r="P99" s="162">
        <v>0</v>
      </c>
      <c r="Q99" s="163">
        <f>ROUND(E99*P99,2)</f>
        <v>0</v>
      </c>
      <c r="R99" s="145"/>
      <c r="S99" s="145" t="s">
        <v>254</v>
      </c>
      <c r="T99" s="145" t="s">
        <v>255</v>
      </c>
      <c r="U99" s="145">
        <v>0.79</v>
      </c>
      <c r="V99" s="145">
        <f>ROUND(E99*U99,2)</f>
        <v>0.79</v>
      </c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194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204</v>
      </c>
      <c r="D100" s="146"/>
      <c r="E100" s="147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694</v>
      </c>
      <c r="D101" s="146"/>
      <c r="E101" s="147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632</v>
      </c>
      <c r="D102" s="146"/>
      <c r="E102" s="147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6" t="s">
        <v>201</v>
      </c>
      <c r="D103" s="148"/>
      <c r="E103" s="149">
        <v>1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1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ht="22.5" outlineLevel="1" x14ac:dyDescent="0.2">
      <c r="A104" s="157">
        <v>23</v>
      </c>
      <c r="B104" s="158" t="s">
        <v>476</v>
      </c>
      <c r="C104" s="174" t="s">
        <v>477</v>
      </c>
      <c r="D104" s="159" t="s">
        <v>224</v>
      </c>
      <c r="E104" s="160">
        <v>1</v>
      </c>
      <c r="F104" s="161"/>
      <c r="G104" s="162">
        <f>ROUND(E104*F104,2)</f>
        <v>0</v>
      </c>
      <c r="H104" s="161"/>
      <c r="I104" s="162">
        <f>ROUND(E104*H104,2)</f>
        <v>0</v>
      </c>
      <c r="J104" s="161"/>
      <c r="K104" s="162">
        <f>ROUND(E104*J104,2)</f>
        <v>0</v>
      </c>
      <c r="L104" s="162">
        <v>21</v>
      </c>
      <c r="M104" s="162">
        <f>G104*(1+L104/100)</f>
        <v>0</v>
      </c>
      <c r="N104" s="162">
        <v>0</v>
      </c>
      <c r="O104" s="162">
        <f>ROUND(E104*N104,2)</f>
        <v>0</v>
      </c>
      <c r="P104" s="162">
        <v>0</v>
      </c>
      <c r="Q104" s="163">
        <f>ROUND(E104*P104,2)</f>
        <v>0</v>
      </c>
      <c r="R104" s="145"/>
      <c r="S104" s="145" t="s">
        <v>254</v>
      </c>
      <c r="T104" s="145" t="s">
        <v>255</v>
      </c>
      <c r="U104" s="145">
        <v>0.9</v>
      </c>
      <c r="V104" s="145">
        <f>ROUND(E104*U104,2)</f>
        <v>0.9</v>
      </c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194</v>
      </c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204</v>
      </c>
      <c r="D105" s="146"/>
      <c r="E105" s="14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5" t="s">
        <v>694</v>
      </c>
      <c r="D106" s="146"/>
      <c r="E106" s="147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5" t="s">
        <v>133</v>
      </c>
      <c r="D107" s="146"/>
      <c r="E107" s="147">
        <v>1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6" t="s">
        <v>201</v>
      </c>
      <c r="D108" s="148"/>
      <c r="E108" s="149">
        <v>1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1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ht="22.5" outlineLevel="1" x14ac:dyDescent="0.2">
      <c r="A109" s="157">
        <v>24</v>
      </c>
      <c r="B109" s="158" t="s">
        <v>703</v>
      </c>
      <c r="C109" s="174" t="s">
        <v>704</v>
      </c>
      <c r="D109" s="159" t="s">
        <v>224</v>
      </c>
      <c r="E109" s="160">
        <v>1</v>
      </c>
      <c r="F109" s="161"/>
      <c r="G109" s="162">
        <f>ROUND(E109*F109,2)</f>
        <v>0</v>
      </c>
      <c r="H109" s="161"/>
      <c r="I109" s="162">
        <f>ROUND(E109*H109,2)</f>
        <v>0</v>
      </c>
      <c r="J109" s="161"/>
      <c r="K109" s="162">
        <f>ROUND(E109*J109,2)</f>
        <v>0</v>
      </c>
      <c r="L109" s="162">
        <v>21</v>
      </c>
      <c r="M109" s="162">
        <f>G109*(1+L109/100)</f>
        <v>0</v>
      </c>
      <c r="N109" s="162">
        <v>0</v>
      </c>
      <c r="O109" s="162">
        <f>ROUND(E109*N109,2)</f>
        <v>0</v>
      </c>
      <c r="P109" s="162">
        <v>0</v>
      </c>
      <c r="Q109" s="163">
        <f>ROUND(E109*P109,2)</f>
        <v>0</v>
      </c>
      <c r="R109" s="145"/>
      <c r="S109" s="145" t="s">
        <v>254</v>
      </c>
      <c r="T109" s="145" t="s">
        <v>255</v>
      </c>
      <c r="U109" s="145">
        <v>1.752</v>
      </c>
      <c r="V109" s="145">
        <f>ROUND(E109*U109,2)</f>
        <v>1.75</v>
      </c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194</v>
      </c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204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705</v>
      </c>
      <c r="D111" s="146"/>
      <c r="E111" s="147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133</v>
      </c>
      <c r="D112" s="146"/>
      <c r="E112" s="147">
        <v>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1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57">
        <v>25</v>
      </c>
      <c r="B114" s="158" t="s">
        <v>488</v>
      </c>
      <c r="C114" s="174" t="s">
        <v>489</v>
      </c>
      <c r="D114" s="159" t="s">
        <v>224</v>
      </c>
      <c r="E114" s="160">
        <v>1</v>
      </c>
      <c r="F114" s="161"/>
      <c r="G114" s="162">
        <f>ROUND(E114*F114,2)</f>
        <v>0</v>
      </c>
      <c r="H114" s="161"/>
      <c r="I114" s="162">
        <f>ROUND(E114*H114,2)</f>
        <v>0</v>
      </c>
      <c r="J114" s="161"/>
      <c r="K114" s="162">
        <f>ROUND(E114*J114,2)</f>
        <v>0</v>
      </c>
      <c r="L114" s="162">
        <v>21</v>
      </c>
      <c r="M114" s="162">
        <f>G114*(1+L114/100)</f>
        <v>0</v>
      </c>
      <c r="N114" s="162">
        <v>7.0200000000000002E-3</v>
      </c>
      <c r="O114" s="162">
        <f>ROUND(E114*N114,2)</f>
        <v>0.01</v>
      </c>
      <c r="P114" s="162">
        <v>0</v>
      </c>
      <c r="Q114" s="163">
        <f>ROUND(E114*P114,2)</f>
        <v>0</v>
      </c>
      <c r="R114" s="145"/>
      <c r="S114" s="145" t="s">
        <v>254</v>
      </c>
      <c r="T114" s="145" t="s">
        <v>255</v>
      </c>
      <c r="U114" s="145">
        <v>1.3140000000000001</v>
      </c>
      <c r="V114" s="145">
        <f>ROUND(E114*U114,2)</f>
        <v>1.31</v>
      </c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194</v>
      </c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204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694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133</v>
      </c>
      <c r="D117" s="146"/>
      <c r="E117" s="147">
        <v>1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6" t="s">
        <v>201</v>
      </c>
      <c r="D118" s="148"/>
      <c r="E118" s="149">
        <v>1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1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ht="22.5" outlineLevel="1" x14ac:dyDescent="0.2">
      <c r="A119" s="157">
        <v>26</v>
      </c>
      <c r="B119" s="158" t="s">
        <v>638</v>
      </c>
      <c r="C119" s="174" t="s">
        <v>639</v>
      </c>
      <c r="D119" s="159" t="s">
        <v>292</v>
      </c>
      <c r="E119" s="160">
        <v>1.9200000000000002</v>
      </c>
      <c r="F119" s="161"/>
      <c r="G119" s="162">
        <f>ROUND(E119*F119,2)</f>
        <v>0</v>
      </c>
      <c r="H119" s="161"/>
      <c r="I119" s="162">
        <f>ROUND(E119*H119,2)</f>
        <v>0</v>
      </c>
      <c r="J119" s="161"/>
      <c r="K119" s="162">
        <f>ROUND(E119*J119,2)</f>
        <v>0</v>
      </c>
      <c r="L119" s="162">
        <v>21</v>
      </c>
      <c r="M119" s="162">
        <f>G119*(1+L119/100)</f>
        <v>0</v>
      </c>
      <c r="N119" s="162">
        <v>2.5250000000000004</v>
      </c>
      <c r="O119" s="162">
        <f>ROUND(E119*N119,2)</f>
        <v>4.8499999999999996</v>
      </c>
      <c r="P119" s="162">
        <v>0</v>
      </c>
      <c r="Q119" s="163">
        <f>ROUND(E119*P119,2)</f>
        <v>0</v>
      </c>
      <c r="R119" s="145"/>
      <c r="S119" s="145" t="s">
        <v>254</v>
      </c>
      <c r="T119" s="145" t="s">
        <v>255</v>
      </c>
      <c r="U119" s="145">
        <v>1.3030000000000002</v>
      </c>
      <c r="V119" s="145">
        <f>ROUND(E119*U119,2)</f>
        <v>2.5</v>
      </c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194</v>
      </c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204</v>
      </c>
      <c r="D120" s="146"/>
      <c r="E120" s="147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706</v>
      </c>
      <c r="D121" s="146"/>
      <c r="E121" s="147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ht="22.5" outlineLevel="1" x14ac:dyDescent="0.2">
      <c r="A122" s="143"/>
      <c r="B122" s="144"/>
      <c r="C122" s="175" t="s">
        <v>707</v>
      </c>
      <c r="D122" s="146"/>
      <c r="E122" s="147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0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5" t="s">
        <v>708</v>
      </c>
      <c r="D123" s="146"/>
      <c r="E123" s="147">
        <v>1.9200000000000002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6" t="s">
        <v>201</v>
      </c>
      <c r="D124" s="148"/>
      <c r="E124" s="149">
        <v>1.9200000000000002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1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64">
        <v>27</v>
      </c>
      <c r="B125" s="165" t="s">
        <v>496</v>
      </c>
      <c r="C125" s="173" t="s">
        <v>497</v>
      </c>
      <c r="D125" s="166" t="s">
        <v>197</v>
      </c>
      <c r="E125" s="167">
        <v>8</v>
      </c>
      <c r="F125" s="168"/>
      <c r="G125" s="169">
        <f>ROUND(E125*F125,2)</f>
        <v>0</v>
      </c>
      <c r="H125" s="168"/>
      <c r="I125" s="169">
        <f>ROUND(E125*H125,2)</f>
        <v>0</v>
      </c>
      <c r="J125" s="168"/>
      <c r="K125" s="169">
        <f>ROUND(E125*J125,2)</f>
        <v>0</v>
      </c>
      <c r="L125" s="169">
        <v>21</v>
      </c>
      <c r="M125" s="169">
        <f>G125*(1+L125/100)</f>
        <v>0</v>
      </c>
      <c r="N125" s="169">
        <v>0</v>
      </c>
      <c r="O125" s="169">
        <f>ROUND(E125*N125,2)</f>
        <v>0</v>
      </c>
      <c r="P125" s="169">
        <v>0</v>
      </c>
      <c r="Q125" s="170">
        <f>ROUND(E125*P125,2)</f>
        <v>0</v>
      </c>
      <c r="R125" s="145"/>
      <c r="S125" s="145" t="s">
        <v>254</v>
      </c>
      <c r="T125" s="145" t="s">
        <v>255</v>
      </c>
      <c r="U125" s="145">
        <v>2.6000000000000002E-2</v>
      </c>
      <c r="V125" s="145">
        <f>ROUND(E125*U125,2)</f>
        <v>0.21</v>
      </c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194</v>
      </c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ht="22.5" outlineLevel="1" x14ac:dyDescent="0.2">
      <c r="A126" s="157">
        <v>28</v>
      </c>
      <c r="B126" s="158" t="s">
        <v>709</v>
      </c>
      <c r="C126" s="174" t="s">
        <v>710</v>
      </c>
      <c r="D126" s="159" t="s">
        <v>224</v>
      </c>
      <c r="E126" s="160">
        <v>1.3533300000000001</v>
      </c>
      <c r="F126" s="161"/>
      <c r="G126" s="162">
        <f>ROUND(E126*F126,2)</f>
        <v>0</v>
      </c>
      <c r="H126" s="161"/>
      <c r="I126" s="162">
        <f>ROUND(E126*H126,2)</f>
        <v>0</v>
      </c>
      <c r="J126" s="161"/>
      <c r="K126" s="162">
        <f>ROUND(E126*J126,2)</f>
        <v>0</v>
      </c>
      <c r="L126" s="162">
        <v>21</v>
      </c>
      <c r="M126" s="162">
        <f>G126*(1+L126/100)</f>
        <v>0</v>
      </c>
      <c r="N126" s="162">
        <v>5.04E-2</v>
      </c>
      <c r="O126" s="162">
        <f>ROUND(E126*N126,2)</f>
        <v>7.0000000000000007E-2</v>
      </c>
      <c r="P126" s="162">
        <v>0</v>
      </c>
      <c r="Q126" s="163">
        <f>ROUND(E126*P126,2)</f>
        <v>0</v>
      </c>
      <c r="R126" s="145" t="s">
        <v>411</v>
      </c>
      <c r="S126" s="145" t="s">
        <v>254</v>
      </c>
      <c r="T126" s="145" t="s">
        <v>193</v>
      </c>
      <c r="U126" s="145">
        <v>0</v>
      </c>
      <c r="V126" s="145">
        <f>ROUND(E126*U126,2)</f>
        <v>0</v>
      </c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404</v>
      </c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711</v>
      </c>
      <c r="D127" s="146"/>
      <c r="E127" s="147">
        <v>1.3533300000000001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6" t="s">
        <v>201</v>
      </c>
      <c r="D128" s="148"/>
      <c r="E128" s="149">
        <v>1.3533300000000001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1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57">
        <v>29</v>
      </c>
      <c r="B129" s="158" t="s">
        <v>712</v>
      </c>
      <c r="C129" s="174" t="s">
        <v>713</v>
      </c>
      <c r="D129" s="159" t="s">
        <v>224</v>
      </c>
      <c r="E129" s="160">
        <v>1.0150000000000001</v>
      </c>
      <c r="F129" s="161"/>
      <c r="G129" s="162">
        <f>ROUND(E129*F129,2)</f>
        <v>0</v>
      </c>
      <c r="H129" s="161"/>
      <c r="I129" s="162">
        <f>ROUND(E129*H129,2)</f>
        <v>0</v>
      </c>
      <c r="J129" s="161"/>
      <c r="K129" s="162">
        <f>ROUND(E129*J129,2)</f>
        <v>0</v>
      </c>
      <c r="L129" s="162">
        <v>21</v>
      </c>
      <c r="M129" s="162">
        <f>G129*(1+L129/100)</f>
        <v>0</v>
      </c>
      <c r="N129" s="162">
        <v>3.2100000000000002E-3</v>
      </c>
      <c r="O129" s="162">
        <f>ROUND(E129*N129,2)</f>
        <v>0</v>
      </c>
      <c r="P129" s="162">
        <v>0</v>
      </c>
      <c r="Q129" s="163">
        <f>ROUND(E129*P129,2)</f>
        <v>0</v>
      </c>
      <c r="R129" s="145" t="s">
        <v>411</v>
      </c>
      <c r="S129" s="145" t="s">
        <v>254</v>
      </c>
      <c r="T129" s="145" t="s">
        <v>193</v>
      </c>
      <c r="U129" s="145">
        <v>0</v>
      </c>
      <c r="V129" s="145">
        <f>ROUND(E129*U129,2)</f>
        <v>0</v>
      </c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404</v>
      </c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5" t="s">
        <v>555</v>
      </c>
      <c r="D130" s="146"/>
      <c r="E130" s="147">
        <v>1.0150000000000001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6" t="s">
        <v>201</v>
      </c>
      <c r="D131" s="148"/>
      <c r="E131" s="149">
        <v>1.0150000000000001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1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ht="33.75" outlineLevel="1" x14ac:dyDescent="0.2">
      <c r="A132" s="164">
        <v>30</v>
      </c>
      <c r="B132" s="165" t="s">
        <v>535</v>
      </c>
      <c r="C132" s="173" t="s">
        <v>536</v>
      </c>
      <c r="D132" s="166" t="s">
        <v>224</v>
      </c>
      <c r="E132" s="167">
        <v>1</v>
      </c>
      <c r="F132" s="168"/>
      <c r="G132" s="169">
        <f>ROUND(E132*F132,2)</f>
        <v>0</v>
      </c>
      <c r="H132" s="168"/>
      <c r="I132" s="169">
        <f>ROUND(E132*H132,2)</f>
        <v>0</v>
      </c>
      <c r="J132" s="168"/>
      <c r="K132" s="169">
        <f>ROUND(E132*J132,2)</f>
        <v>0</v>
      </c>
      <c r="L132" s="169">
        <v>21</v>
      </c>
      <c r="M132" s="169">
        <f>G132*(1+L132/100)</f>
        <v>0</v>
      </c>
      <c r="N132" s="169">
        <v>0.11</v>
      </c>
      <c r="O132" s="169">
        <f>ROUND(E132*N132,2)</f>
        <v>0.11</v>
      </c>
      <c r="P132" s="169">
        <v>0</v>
      </c>
      <c r="Q132" s="170">
        <f>ROUND(E132*P132,2)</f>
        <v>0</v>
      </c>
      <c r="R132" s="145"/>
      <c r="S132" s="145" t="s">
        <v>192</v>
      </c>
      <c r="T132" s="145" t="s">
        <v>193</v>
      </c>
      <c r="U132" s="145">
        <v>0</v>
      </c>
      <c r="V132" s="145">
        <f>ROUND(E132*U132,2)</f>
        <v>0</v>
      </c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520</v>
      </c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64">
        <v>31</v>
      </c>
      <c r="B133" s="165" t="s">
        <v>518</v>
      </c>
      <c r="C133" s="173" t="s">
        <v>519</v>
      </c>
      <c r="D133" s="166" t="s">
        <v>224</v>
      </c>
      <c r="E133" s="167">
        <v>1</v>
      </c>
      <c r="F133" s="168"/>
      <c r="G133" s="169">
        <f>ROUND(E133*F133,2)</f>
        <v>0</v>
      </c>
      <c r="H133" s="168"/>
      <c r="I133" s="169">
        <f>ROUND(E133*H133,2)</f>
        <v>0</v>
      </c>
      <c r="J133" s="168"/>
      <c r="K133" s="169">
        <f>ROUND(E133*J133,2)</f>
        <v>0</v>
      </c>
      <c r="L133" s="169">
        <v>21</v>
      </c>
      <c r="M133" s="169">
        <f>G133*(1+L133/100)</f>
        <v>0</v>
      </c>
      <c r="N133" s="169">
        <v>3.9000000000000007E-2</v>
      </c>
      <c r="O133" s="169">
        <f>ROUND(E133*N133,2)</f>
        <v>0.04</v>
      </c>
      <c r="P133" s="169">
        <v>0</v>
      </c>
      <c r="Q133" s="170">
        <f>ROUND(E133*P133,2)</f>
        <v>0</v>
      </c>
      <c r="R133" s="145"/>
      <c r="S133" s="145" t="s">
        <v>192</v>
      </c>
      <c r="T133" s="145" t="s">
        <v>193</v>
      </c>
      <c r="U133" s="145">
        <v>0</v>
      </c>
      <c r="V133" s="145">
        <f>ROUND(E133*U133,2)</f>
        <v>0</v>
      </c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520</v>
      </c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64">
        <v>32</v>
      </c>
      <c r="B134" s="165" t="s">
        <v>525</v>
      </c>
      <c r="C134" s="173" t="s">
        <v>526</v>
      </c>
      <c r="D134" s="166" t="s">
        <v>224</v>
      </c>
      <c r="E134" s="167">
        <v>2</v>
      </c>
      <c r="F134" s="168"/>
      <c r="G134" s="169">
        <f>ROUND(E134*F134,2)</f>
        <v>0</v>
      </c>
      <c r="H134" s="168"/>
      <c r="I134" s="169">
        <f>ROUND(E134*H134,2)</f>
        <v>0</v>
      </c>
      <c r="J134" s="168"/>
      <c r="K134" s="169">
        <f>ROUND(E134*J134,2)</f>
        <v>0</v>
      </c>
      <c r="L134" s="169">
        <v>21</v>
      </c>
      <c r="M134" s="169">
        <f>G134*(1+L134/100)</f>
        <v>0</v>
      </c>
      <c r="N134" s="169">
        <v>3.9000000000000007E-2</v>
      </c>
      <c r="O134" s="169">
        <f>ROUND(E134*N134,2)</f>
        <v>0.08</v>
      </c>
      <c r="P134" s="169">
        <v>0</v>
      </c>
      <c r="Q134" s="170">
        <f>ROUND(E134*P134,2)</f>
        <v>0</v>
      </c>
      <c r="R134" s="145"/>
      <c r="S134" s="145" t="s">
        <v>192</v>
      </c>
      <c r="T134" s="145" t="s">
        <v>193</v>
      </c>
      <c r="U134" s="145">
        <v>0</v>
      </c>
      <c r="V134" s="145">
        <f>ROUND(E134*U134,2)</f>
        <v>0</v>
      </c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520</v>
      </c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57">
        <v>33</v>
      </c>
      <c r="B135" s="158" t="s">
        <v>507</v>
      </c>
      <c r="C135" s="174" t="s">
        <v>508</v>
      </c>
      <c r="D135" s="159" t="s">
        <v>224</v>
      </c>
      <c r="E135" s="160">
        <v>1.01</v>
      </c>
      <c r="F135" s="161"/>
      <c r="G135" s="162">
        <f>ROUND(E135*F135,2)</f>
        <v>0</v>
      </c>
      <c r="H135" s="161"/>
      <c r="I135" s="162">
        <f>ROUND(E135*H135,2)</f>
        <v>0</v>
      </c>
      <c r="J135" s="161"/>
      <c r="K135" s="162">
        <f>ROUND(E135*J135,2)</f>
        <v>0</v>
      </c>
      <c r="L135" s="162">
        <v>21</v>
      </c>
      <c r="M135" s="162">
        <f>G135*(1+L135/100)</f>
        <v>0</v>
      </c>
      <c r="N135" s="162">
        <v>0.58500000000000008</v>
      </c>
      <c r="O135" s="162">
        <f>ROUND(E135*N135,2)</f>
        <v>0.59</v>
      </c>
      <c r="P135" s="162">
        <v>0</v>
      </c>
      <c r="Q135" s="163">
        <f>ROUND(E135*P135,2)</f>
        <v>0</v>
      </c>
      <c r="R135" s="145" t="s">
        <v>411</v>
      </c>
      <c r="S135" s="145" t="s">
        <v>254</v>
      </c>
      <c r="T135" s="145" t="s">
        <v>193</v>
      </c>
      <c r="U135" s="145">
        <v>0</v>
      </c>
      <c r="V135" s="145">
        <f>ROUND(E135*U135,2)</f>
        <v>0</v>
      </c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404</v>
      </c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500</v>
      </c>
      <c r="D136" s="146"/>
      <c r="E136" s="147">
        <v>1.01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6" t="s">
        <v>201</v>
      </c>
      <c r="D137" s="148"/>
      <c r="E137" s="149">
        <v>1.01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1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57">
        <v>34</v>
      </c>
      <c r="B138" s="158" t="s">
        <v>714</v>
      </c>
      <c r="C138" s="174" t="s">
        <v>715</v>
      </c>
      <c r="D138" s="159" t="s">
        <v>224</v>
      </c>
      <c r="E138" s="160">
        <v>1.01</v>
      </c>
      <c r="F138" s="161"/>
      <c r="G138" s="162">
        <f>ROUND(E138*F138,2)</f>
        <v>0</v>
      </c>
      <c r="H138" s="161"/>
      <c r="I138" s="162">
        <f>ROUND(E138*H138,2)</f>
        <v>0</v>
      </c>
      <c r="J138" s="161"/>
      <c r="K138" s="162">
        <f>ROUND(E138*J138,2)</f>
        <v>0</v>
      </c>
      <c r="L138" s="162">
        <v>21</v>
      </c>
      <c r="M138" s="162">
        <f>G138*(1+L138/100)</f>
        <v>0</v>
      </c>
      <c r="N138" s="162">
        <v>0.25</v>
      </c>
      <c r="O138" s="162">
        <f>ROUND(E138*N138,2)</f>
        <v>0.25</v>
      </c>
      <c r="P138" s="162">
        <v>0</v>
      </c>
      <c r="Q138" s="163">
        <f>ROUND(E138*P138,2)</f>
        <v>0</v>
      </c>
      <c r="R138" s="145" t="s">
        <v>411</v>
      </c>
      <c r="S138" s="145" t="s">
        <v>254</v>
      </c>
      <c r="T138" s="145" t="s">
        <v>193</v>
      </c>
      <c r="U138" s="145">
        <v>0</v>
      </c>
      <c r="V138" s="145">
        <f>ROUND(E138*U138,2)</f>
        <v>0</v>
      </c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404</v>
      </c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5" t="s">
        <v>500</v>
      </c>
      <c r="D139" s="146"/>
      <c r="E139" s="147">
        <v>1.01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0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6" t="s">
        <v>201</v>
      </c>
      <c r="D140" s="148"/>
      <c r="E140" s="149">
        <v>1.01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1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57">
        <v>35</v>
      </c>
      <c r="B141" s="158" t="s">
        <v>716</v>
      </c>
      <c r="C141" s="174" t="s">
        <v>717</v>
      </c>
      <c r="D141" s="159" t="s">
        <v>224</v>
      </c>
      <c r="E141" s="160">
        <v>1.01</v>
      </c>
      <c r="F141" s="161"/>
      <c r="G141" s="162">
        <f>ROUND(E141*F141,2)</f>
        <v>0</v>
      </c>
      <c r="H141" s="161"/>
      <c r="I141" s="162">
        <f>ROUND(E141*H141,2)</f>
        <v>0</v>
      </c>
      <c r="J141" s="161"/>
      <c r="K141" s="162">
        <f>ROUND(E141*J141,2)</f>
        <v>0</v>
      </c>
      <c r="L141" s="162">
        <v>21</v>
      </c>
      <c r="M141" s="162">
        <f>G141*(1+L141/100)</f>
        <v>0</v>
      </c>
      <c r="N141" s="162">
        <v>1.87</v>
      </c>
      <c r="O141" s="162">
        <f>ROUND(E141*N141,2)</f>
        <v>1.89</v>
      </c>
      <c r="P141" s="162">
        <v>0</v>
      </c>
      <c r="Q141" s="163">
        <f>ROUND(E141*P141,2)</f>
        <v>0</v>
      </c>
      <c r="R141" s="145" t="s">
        <v>411</v>
      </c>
      <c r="S141" s="145" t="s">
        <v>254</v>
      </c>
      <c r="T141" s="145" t="s">
        <v>193</v>
      </c>
      <c r="U141" s="145">
        <v>0</v>
      </c>
      <c r="V141" s="145">
        <f>ROUND(E141*U141,2)</f>
        <v>0</v>
      </c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404</v>
      </c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204</v>
      </c>
      <c r="D142" s="146"/>
      <c r="E142" s="147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5" t="s">
        <v>694</v>
      </c>
      <c r="D143" s="146"/>
      <c r="E143" s="147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0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ht="22.5" outlineLevel="1" x14ac:dyDescent="0.2">
      <c r="A144" s="143"/>
      <c r="B144" s="144"/>
      <c r="C144" s="175" t="s">
        <v>718</v>
      </c>
      <c r="D144" s="146"/>
      <c r="E144" s="147">
        <v>1.01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0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6" t="s">
        <v>201</v>
      </c>
      <c r="D145" s="148"/>
      <c r="E145" s="149">
        <v>1.01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1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57">
        <v>36</v>
      </c>
      <c r="B146" s="158" t="s">
        <v>531</v>
      </c>
      <c r="C146" s="174" t="s">
        <v>532</v>
      </c>
      <c r="D146" s="159" t="s">
        <v>224</v>
      </c>
      <c r="E146" s="160">
        <v>2</v>
      </c>
      <c r="F146" s="161"/>
      <c r="G146" s="162">
        <f>ROUND(E146*F146,2)</f>
        <v>0</v>
      </c>
      <c r="H146" s="161"/>
      <c r="I146" s="162">
        <f>ROUND(E146*H146,2)</f>
        <v>0</v>
      </c>
      <c r="J146" s="161"/>
      <c r="K146" s="162">
        <f>ROUND(E146*J146,2)</f>
        <v>0</v>
      </c>
      <c r="L146" s="162">
        <v>21</v>
      </c>
      <c r="M146" s="162">
        <f>G146*(1+L146/100)</f>
        <v>0</v>
      </c>
      <c r="N146" s="162">
        <v>2E-3</v>
      </c>
      <c r="O146" s="162">
        <f>ROUND(E146*N146,2)</f>
        <v>0</v>
      </c>
      <c r="P146" s="162">
        <v>0</v>
      </c>
      <c r="Q146" s="163">
        <f>ROUND(E146*P146,2)</f>
        <v>0</v>
      </c>
      <c r="R146" s="145" t="s">
        <v>411</v>
      </c>
      <c r="S146" s="145" t="s">
        <v>254</v>
      </c>
      <c r="T146" s="145" t="s">
        <v>193</v>
      </c>
      <c r="U146" s="145">
        <v>0</v>
      </c>
      <c r="V146" s="145">
        <f>ROUND(E146*U146,2)</f>
        <v>0</v>
      </c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404</v>
      </c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5" t="s">
        <v>135</v>
      </c>
      <c r="D147" s="146"/>
      <c r="E147" s="147">
        <v>2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0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6" t="s">
        <v>201</v>
      </c>
      <c r="D148" s="148"/>
      <c r="E148" s="149">
        <v>2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1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x14ac:dyDescent="0.2">
      <c r="A149" s="151" t="s">
        <v>187</v>
      </c>
      <c r="B149" s="152" t="s">
        <v>151</v>
      </c>
      <c r="C149" s="172" t="s">
        <v>152</v>
      </c>
      <c r="D149" s="153"/>
      <c r="E149" s="154"/>
      <c r="F149" s="155"/>
      <c r="G149" s="155">
        <f>SUMIF(AG150:AG150,"&lt;&gt;NOR",G150:G150)</f>
        <v>0</v>
      </c>
      <c r="H149" s="155"/>
      <c r="I149" s="155">
        <f>SUM(I150:I150)</f>
        <v>0</v>
      </c>
      <c r="J149" s="155"/>
      <c r="K149" s="155">
        <f>SUM(K150:K150)</f>
        <v>0</v>
      </c>
      <c r="L149" s="155"/>
      <c r="M149" s="155">
        <f>SUM(M150:M150)</f>
        <v>0</v>
      </c>
      <c r="N149" s="155"/>
      <c r="O149" s="155">
        <f>SUM(O150:O150)</f>
        <v>0</v>
      </c>
      <c r="P149" s="155"/>
      <c r="Q149" s="156">
        <f>SUM(Q150:Q150)</f>
        <v>0</v>
      </c>
      <c r="R149" s="150"/>
      <c r="S149" s="150"/>
      <c r="T149" s="150"/>
      <c r="U149" s="150"/>
      <c r="V149" s="150">
        <f>SUM(V150:V150)</f>
        <v>14.18</v>
      </c>
      <c r="W149" s="150"/>
      <c r="AG149" t="s">
        <v>188</v>
      </c>
    </row>
    <row r="150" spans="1:60" outlineLevel="1" x14ac:dyDescent="0.2">
      <c r="A150" s="157">
        <v>37</v>
      </c>
      <c r="B150" s="158" t="s">
        <v>663</v>
      </c>
      <c r="C150" s="174" t="s">
        <v>664</v>
      </c>
      <c r="D150" s="159" t="s">
        <v>403</v>
      </c>
      <c r="E150" s="160">
        <v>67.065330000000003</v>
      </c>
      <c r="F150" s="161"/>
      <c r="G150" s="162">
        <f>ROUND(E150*F150,2)</f>
        <v>0</v>
      </c>
      <c r="H150" s="161"/>
      <c r="I150" s="162">
        <f>ROUND(E150*H150,2)</f>
        <v>0</v>
      </c>
      <c r="J150" s="161"/>
      <c r="K150" s="162">
        <f>ROUND(E150*J150,2)</f>
        <v>0</v>
      </c>
      <c r="L150" s="162">
        <v>21</v>
      </c>
      <c r="M150" s="162">
        <f>G150*(1+L150/100)</f>
        <v>0</v>
      </c>
      <c r="N150" s="162">
        <v>0</v>
      </c>
      <c r="O150" s="162">
        <f>ROUND(E150*N150,2)</f>
        <v>0</v>
      </c>
      <c r="P150" s="162">
        <v>0</v>
      </c>
      <c r="Q150" s="163">
        <f>ROUND(E150*P150,2)</f>
        <v>0</v>
      </c>
      <c r="R150" s="145"/>
      <c r="S150" s="145" t="s">
        <v>254</v>
      </c>
      <c r="T150" s="145" t="s">
        <v>255</v>
      </c>
      <c r="U150" s="145">
        <v>0.21150000000000002</v>
      </c>
      <c r="V150" s="145">
        <f>ROUND(E150*U150,2)</f>
        <v>14.18</v>
      </c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560</v>
      </c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x14ac:dyDescent="0.2">
      <c r="A151" s="3"/>
      <c r="B151" s="4"/>
      <c r="C151" s="177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AE151">
        <v>15</v>
      </c>
      <c r="AF151">
        <v>21</v>
      </c>
    </row>
    <row r="152" spans="1:60" x14ac:dyDescent="0.2">
      <c r="A152" s="139"/>
      <c r="B152" s="140" t="s">
        <v>31</v>
      </c>
      <c r="C152" s="178"/>
      <c r="D152" s="141"/>
      <c r="E152" s="142"/>
      <c r="F152" s="142"/>
      <c r="G152" s="171">
        <f>G8+G75+G86+G149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AE152">
        <f>SUMIF(L7:L150,AE151,G7:G150)</f>
        <v>0</v>
      </c>
      <c r="AF152">
        <f>SUMIF(L7:L150,AF151,G7:G150)</f>
        <v>0</v>
      </c>
      <c r="AG152" t="s">
        <v>247</v>
      </c>
    </row>
    <row r="153" spans="1:60" x14ac:dyDescent="0.2">
      <c r="A153" s="3"/>
      <c r="B153" s="4"/>
      <c r="C153" s="177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60" x14ac:dyDescent="0.2">
      <c r="A154" s="3"/>
      <c r="B154" s="4"/>
      <c r="C154" s="177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60" x14ac:dyDescent="0.2">
      <c r="A155" s="256" t="s">
        <v>248</v>
      </c>
      <c r="B155" s="256"/>
      <c r="C155" s="257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60" x14ac:dyDescent="0.2">
      <c r="A156" s="237"/>
      <c r="B156" s="238"/>
      <c r="C156" s="239"/>
      <c r="D156" s="238"/>
      <c r="E156" s="238"/>
      <c r="F156" s="238"/>
      <c r="G156" s="24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AG156" t="s">
        <v>249</v>
      </c>
    </row>
    <row r="157" spans="1:60" x14ac:dyDescent="0.2">
      <c r="A157" s="241"/>
      <c r="B157" s="242"/>
      <c r="C157" s="243"/>
      <c r="D157" s="242"/>
      <c r="E157" s="242"/>
      <c r="F157" s="242"/>
      <c r="G157" s="2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60" x14ac:dyDescent="0.2">
      <c r="A158" s="241"/>
      <c r="B158" s="242"/>
      <c r="C158" s="243"/>
      <c r="D158" s="242"/>
      <c r="E158" s="242"/>
      <c r="F158" s="242"/>
      <c r="G158" s="2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60" x14ac:dyDescent="0.2">
      <c r="A159" s="241"/>
      <c r="B159" s="242"/>
      <c r="C159" s="243"/>
      <c r="D159" s="242"/>
      <c r="E159" s="242"/>
      <c r="F159" s="242"/>
      <c r="G159" s="2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60" x14ac:dyDescent="0.2">
      <c r="A160" s="245"/>
      <c r="B160" s="246"/>
      <c r="C160" s="247"/>
      <c r="D160" s="246"/>
      <c r="E160" s="246"/>
      <c r="F160" s="246"/>
      <c r="G160" s="24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33" x14ac:dyDescent="0.2">
      <c r="A161" s="3"/>
      <c r="B161" s="4"/>
      <c r="C161" s="177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33" x14ac:dyDescent="0.2">
      <c r="C162" s="179"/>
      <c r="D162" s="10"/>
      <c r="AG162" t="s">
        <v>250</v>
      </c>
    </row>
    <row r="163" spans="1:33" x14ac:dyDescent="0.2">
      <c r="D163" s="10"/>
    </row>
    <row r="164" spans="1:33" x14ac:dyDescent="0.2">
      <c r="D164" s="10"/>
    </row>
    <row r="165" spans="1:33" x14ac:dyDescent="0.2">
      <c r="D165" s="10"/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BAD4-7C67-407F-B9A9-EB5EFF9B968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49</v>
      </c>
      <c r="C3" s="250" t="s">
        <v>50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57</v>
      </c>
      <c r="C4" s="253" t="s">
        <v>58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SUMIF(AG9:AG107,"&lt;&gt;NOR",G9:G107)</f>
        <v>0</v>
      </c>
      <c r="H8" s="155"/>
      <c r="I8" s="155">
        <f>SUM(I9:I107)</f>
        <v>0</v>
      </c>
      <c r="J8" s="155"/>
      <c r="K8" s="155">
        <f>SUM(K9:K107)</f>
        <v>0</v>
      </c>
      <c r="L8" s="155"/>
      <c r="M8" s="155">
        <f>SUM(M9:M107)</f>
        <v>0</v>
      </c>
      <c r="N8" s="155"/>
      <c r="O8" s="155">
        <f>SUM(O9:O107)</f>
        <v>93.52</v>
      </c>
      <c r="P8" s="155"/>
      <c r="Q8" s="156">
        <f>SUM(Q9:Q107)</f>
        <v>18.39</v>
      </c>
      <c r="R8" s="150"/>
      <c r="S8" s="150"/>
      <c r="T8" s="150"/>
      <c r="U8" s="150"/>
      <c r="V8" s="150">
        <f>SUM(V9:V107)</f>
        <v>175.01</v>
      </c>
      <c r="W8" s="150"/>
      <c r="AG8" t="s">
        <v>188</v>
      </c>
    </row>
    <row r="9" spans="1:60" outlineLevel="1" x14ac:dyDescent="0.2">
      <c r="A9" s="164">
        <v>1</v>
      </c>
      <c r="B9" s="165" t="s">
        <v>264</v>
      </c>
      <c r="C9" s="173" t="s">
        <v>265</v>
      </c>
      <c r="D9" s="166" t="s">
        <v>253</v>
      </c>
      <c r="E9" s="167">
        <v>20.900000000000002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0.66</v>
      </c>
      <c r="Q9" s="170">
        <f>ROUND(E9*P9,2)</f>
        <v>13.79</v>
      </c>
      <c r="R9" s="145"/>
      <c r="S9" s="145" t="s">
        <v>254</v>
      </c>
      <c r="T9" s="145" t="s">
        <v>255</v>
      </c>
      <c r="U9" s="145">
        <v>1.0530000000000002</v>
      </c>
      <c r="V9" s="145">
        <f>ROUND(E9*U9,2)</f>
        <v>22.01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57">
        <v>2</v>
      </c>
      <c r="B10" s="158" t="s">
        <v>260</v>
      </c>
      <c r="C10" s="174" t="s">
        <v>261</v>
      </c>
      <c r="D10" s="159" t="s">
        <v>253</v>
      </c>
      <c r="E10" s="160">
        <v>20.900000000000002</v>
      </c>
      <c r="F10" s="161"/>
      <c r="G10" s="162">
        <f>ROUND(E10*F10,2)</f>
        <v>0</v>
      </c>
      <c r="H10" s="161"/>
      <c r="I10" s="162">
        <f>ROUND(E10*H10,2)</f>
        <v>0</v>
      </c>
      <c r="J10" s="161"/>
      <c r="K10" s="162">
        <f>ROUND(E10*J10,2)</f>
        <v>0</v>
      </c>
      <c r="L10" s="162">
        <v>21</v>
      </c>
      <c r="M10" s="162">
        <f>G10*(1+L10/100)</f>
        <v>0</v>
      </c>
      <c r="N10" s="162">
        <v>0</v>
      </c>
      <c r="O10" s="162">
        <f>ROUND(E10*N10,2)</f>
        <v>0</v>
      </c>
      <c r="P10" s="162">
        <v>0.22</v>
      </c>
      <c r="Q10" s="163">
        <f>ROUND(E10*P10,2)</f>
        <v>4.5999999999999996</v>
      </c>
      <c r="R10" s="145"/>
      <c r="S10" s="145" t="s">
        <v>254</v>
      </c>
      <c r="T10" s="145" t="s">
        <v>255</v>
      </c>
      <c r="U10" s="145">
        <v>0.12000000000000001</v>
      </c>
      <c r="V10" s="145">
        <f>ROUND(E10*U10,2)</f>
        <v>2.5099999999999998</v>
      </c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194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204</v>
      </c>
      <c r="D11" s="146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ht="22.5" outlineLevel="1" x14ac:dyDescent="0.2">
      <c r="A12" s="143"/>
      <c r="B12" s="144"/>
      <c r="C12" s="175" t="s">
        <v>719</v>
      </c>
      <c r="D12" s="146"/>
      <c r="E12" s="147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5" t="s">
        <v>720</v>
      </c>
      <c r="D13" s="146"/>
      <c r="E13" s="147">
        <v>20.900000000000002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6" t="s">
        <v>201</v>
      </c>
      <c r="D14" s="148"/>
      <c r="E14" s="149">
        <v>20.900000000000002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1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57">
        <v>3</v>
      </c>
      <c r="B15" s="158" t="s">
        <v>266</v>
      </c>
      <c r="C15" s="174" t="s">
        <v>267</v>
      </c>
      <c r="D15" s="159" t="s">
        <v>197</v>
      </c>
      <c r="E15" s="160">
        <v>1.1000000000000001</v>
      </c>
      <c r="F15" s="161"/>
      <c r="G15" s="162">
        <f>ROUND(E15*F15,2)</f>
        <v>0</v>
      </c>
      <c r="H15" s="161"/>
      <c r="I15" s="162">
        <f>ROUND(E15*H15,2)</f>
        <v>0</v>
      </c>
      <c r="J15" s="161"/>
      <c r="K15" s="162">
        <f>ROUND(E15*J15,2)</f>
        <v>0</v>
      </c>
      <c r="L15" s="162">
        <v>21</v>
      </c>
      <c r="M15" s="162">
        <f>G15*(1+L15/100)</f>
        <v>0</v>
      </c>
      <c r="N15" s="162">
        <v>8.6900000000000015E-3</v>
      </c>
      <c r="O15" s="162">
        <f>ROUND(E15*N15,2)</f>
        <v>0.01</v>
      </c>
      <c r="P15" s="162">
        <v>0</v>
      </c>
      <c r="Q15" s="163">
        <f>ROUND(E15*P15,2)</f>
        <v>0</v>
      </c>
      <c r="R15" s="145"/>
      <c r="S15" s="145" t="s">
        <v>254</v>
      </c>
      <c r="T15" s="145" t="s">
        <v>255</v>
      </c>
      <c r="U15" s="145">
        <v>0.70300000000000007</v>
      </c>
      <c r="V15" s="145">
        <f>ROUND(E15*U15,2)</f>
        <v>0.77</v>
      </c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194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204</v>
      </c>
      <c r="D16" s="146"/>
      <c r="E16" s="147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5" t="s">
        <v>721</v>
      </c>
      <c r="D17" s="146"/>
      <c r="E17" s="147">
        <v>1.1000000000000001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43"/>
      <c r="B18" s="144"/>
      <c r="C18" s="176" t="s">
        <v>201</v>
      </c>
      <c r="D18" s="148"/>
      <c r="E18" s="149">
        <v>1.1000000000000001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1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57">
        <v>4</v>
      </c>
      <c r="B19" s="158" t="s">
        <v>278</v>
      </c>
      <c r="C19" s="174" t="s">
        <v>279</v>
      </c>
      <c r="D19" s="159" t="s">
        <v>197</v>
      </c>
      <c r="E19" s="160">
        <v>3.3000000000000003</v>
      </c>
      <c r="F19" s="161"/>
      <c r="G19" s="162">
        <f>ROUND(E19*F19,2)</f>
        <v>0</v>
      </c>
      <c r="H19" s="161"/>
      <c r="I19" s="162">
        <f>ROUND(E19*H19,2)</f>
        <v>0</v>
      </c>
      <c r="J19" s="161"/>
      <c r="K19" s="162">
        <f>ROUND(E19*J19,2)</f>
        <v>0</v>
      </c>
      <c r="L19" s="162">
        <v>21</v>
      </c>
      <c r="M19" s="162">
        <f>G19*(1+L19/100)</f>
        <v>0</v>
      </c>
      <c r="N19" s="162">
        <v>1.2710000000000001E-2</v>
      </c>
      <c r="O19" s="162">
        <f>ROUND(E19*N19,2)</f>
        <v>0.04</v>
      </c>
      <c r="P19" s="162">
        <v>0</v>
      </c>
      <c r="Q19" s="163">
        <f>ROUND(E19*P19,2)</f>
        <v>0</v>
      </c>
      <c r="R19" s="145"/>
      <c r="S19" s="145" t="s">
        <v>254</v>
      </c>
      <c r="T19" s="145" t="s">
        <v>255</v>
      </c>
      <c r="U19" s="145">
        <v>1.153</v>
      </c>
      <c r="V19" s="145">
        <f>ROUND(E19*U19,2)</f>
        <v>3.8</v>
      </c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194</v>
      </c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204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ht="22.5" outlineLevel="1" x14ac:dyDescent="0.2">
      <c r="A21" s="143"/>
      <c r="B21" s="144"/>
      <c r="C21" s="175" t="s">
        <v>722</v>
      </c>
      <c r="D21" s="146"/>
      <c r="E21" s="147">
        <v>1.1000000000000001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ht="33.75" outlineLevel="1" x14ac:dyDescent="0.2">
      <c r="A22" s="143"/>
      <c r="B22" s="144"/>
      <c r="C22" s="175" t="s">
        <v>723</v>
      </c>
      <c r="D22" s="146"/>
      <c r="E22" s="147">
        <v>1.1000000000000001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0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724</v>
      </c>
      <c r="D23" s="146"/>
      <c r="E23" s="147">
        <v>1.1000000000000001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76" t="s">
        <v>201</v>
      </c>
      <c r="D24" s="148"/>
      <c r="E24" s="149">
        <v>3.3000000000000003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1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ht="22.5" outlineLevel="1" x14ac:dyDescent="0.2">
      <c r="A25" s="157">
        <v>5</v>
      </c>
      <c r="B25" s="158" t="s">
        <v>290</v>
      </c>
      <c r="C25" s="174" t="s">
        <v>291</v>
      </c>
      <c r="D25" s="159" t="s">
        <v>292</v>
      </c>
      <c r="E25" s="160">
        <v>28.413</v>
      </c>
      <c r="F25" s="161"/>
      <c r="G25" s="162">
        <f>ROUND(E25*F25,2)</f>
        <v>0</v>
      </c>
      <c r="H25" s="161"/>
      <c r="I25" s="162">
        <f>ROUND(E25*H25,2)</f>
        <v>0</v>
      </c>
      <c r="J25" s="161"/>
      <c r="K25" s="162">
        <f>ROUND(E25*J25,2)</f>
        <v>0</v>
      </c>
      <c r="L25" s="162">
        <v>21</v>
      </c>
      <c r="M25" s="162">
        <f>G25*(1+L25/100)</f>
        <v>0</v>
      </c>
      <c r="N25" s="162">
        <v>0</v>
      </c>
      <c r="O25" s="162">
        <f>ROUND(E25*N25,2)</f>
        <v>0</v>
      </c>
      <c r="P25" s="162">
        <v>0</v>
      </c>
      <c r="Q25" s="163">
        <f>ROUND(E25*P25,2)</f>
        <v>0</v>
      </c>
      <c r="R25" s="145"/>
      <c r="S25" s="145" t="s">
        <v>254</v>
      </c>
      <c r="T25" s="145" t="s">
        <v>255</v>
      </c>
      <c r="U25" s="145">
        <v>0.12000000000000001</v>
      </c>
      <c r="V25" s="145">
        <f>ROUND(E25*U25,2)</f>
        <v>3.41</v>
      </c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194</v>
      </c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204</v>
      </c>
      <c r="D26" s="146"/>
      <c r="E26" s="147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ht="22.5" outlineLevel="1" x14ac:dyDescent="0.2">
      <c r="A27" s="143"/>
      <c r="B27" s="144"/>
      <c r="C27" s="175" t="s">
        <v>293</v>
      </c>
      <c r="D27" s="146"/>
      <c r="E27" s="147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ht="22.5" outlineLevel="1" x14ac:dyDescent="0.2">
      <c r="A28" s="143"/>
      <c r="B28" s="144"/>
      <c r="C28" s="175" t="s">
        <v>725</v>
      </c>
      <c r="D28" s="146"/>
      <c r="E28" s="147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75" t="s">
        <v>670</v>
      </c>
      <c r="D29" s="146"/>
      <c r="E29" s="147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84" t="s">
        <v>296</v>
      </c>
      <c r="D30" s="180"/>
      <c r="E30" s="181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85" t="s">
        <v>726</v>
      </c>
      <c r="D31" s="180"/>
      <c r="E31" s="181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2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ht="33.75" outlineLevel="1" x14ac:dyDescent="0.2">
      <c r="A32" s="143"/>
      <c r="B32" s="144"/>
      <c r="C32" s="185" t="s">
        <v>304</v>
      </c>
      <c r="D32" s="180"/>
      <c r="E32" s="181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2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85" t="s">
        <v>727</v>
      </c>
      <c r="D33" s="180"/>
      <c r="E33" s="181">
        <v>56.826000000000001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2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86" t="s">
        <v>306</v>
      </c>
      <c r="D34" s="182"/>
      <c r="E34" s="183">
        <v>56.826000000000001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3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84" t="s">
        <v>307</v>
      </c>
      <c r="D35" s="180"/>
      <c r="E35" s="181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5" t="s">
        <v>728</v>
      </c>
      <c r="D36" s="146"/>
      <c r="E36" s="147">
        <v>28.413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0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6" t="s">
        <v>201</v>
      </c>
      <c r="D37" s="148"/>
      <c r="E37" s="149">
        <v>28.413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1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57">
        <v>6</v>
      </c>
      <c r="B38" s="158" t="s">
        <v>314</v>
      </c>
      <c r="C38" s="174" t="s">
        <v>315</v>
      </c>
      <c r="D38" s="159" t="s">
        <v>292</v>
      </c>
      <c r="E38" s="160">
        <v>7.0357500000000002</v>
      </c>
      <c r="F38" s="161"/>
      <c r="G38" s="162">
        <f>ROUND(E38*F38,2)</f>
        <v>0</v>
      </c>
      <c r="H38" s="161"/>
      <c r="I38" s="162">
        <f>ROUND(E38*H38,2)</f>
        <v>0</v>
      </c>
      <c r="J38" s="161"/>
      <c r="K38" s="162">
        <f>ROUND(E38*J38,2)</f>
        <v>0</v>
      </c>
      <c r="L38" s="162">
        <v>21</v>
      </c>
      <c r="M38" s="162">
        <f>G38*(1+L38/100)</f>
        <v>0</v>
      </c>
      <c r="N38" s="162">
        <v>0</v>
      </c>
      <c r="O38" s="162">
        <f>ROUND(E38*N38,2)</f>
        <v>0</v>
      </c>
      <c r="P38" s="162">
        <v>0</v>
      </c>
      <c r="Q38" s="163">
        <f>ROUND(E38*P38,2)</f>
        <v>0</v>
      </c>
      <c r="R38" s="145"/>
      <c r="S38" s="145" t="s">
        <v>254</v>
      </c>
      <c r="T38" s="145" t="s">
        <v>255</v>
      </c>
      <c r="U38" s="145">
        <v>8.4000000000000005E-2</v>
      </c>
      <c r="V38" s="145">
        <f>ROUND(E38*U38,2)</f>
        <v>0.59</v>
      </c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194</v>
      </c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5" t="s">
        <v>729</v>
      </c>
      <c r="D39" s="146"/>
      <c r="E39" s="147">
        <v>7.0357500000000002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6" t="s">
        <v>201</v>
      </c>
      <c r="D40" s="148"/>
      <c r="E40" s="149">
        <v>7.0357500000000002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1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ht="22.5" outlineLevel="1" x14ac:dyDescent="0.2">
      <c r="A41" s="157">
        <v>7</v>
      </c>
      <c r="B41" s="158" t="s">
        <v>317</v>
      </c>
      <c r="C41" s="174" t="s">
        <v>318</v>
      </c>
      <c r="D41" s="159" t="s">
        <v>292</v>
      </c>
      <c r="E41" s="160">
        <v>22.730400000000003</v>
      </c>
      <c r="F41" s="161"/>
      <c r="G41" s="162">
        <f>ROUND(E41*F41,2)</f>
        <v>0</v>
      </c>
      <c r="H41" s="161"/>
      <c r="I41" s="162">
        <f>ROUND(E41*H41,2)</f>
        <v>0</v>
      </c>
      <c r="J41" s="161"/>
      <c r="K41" s="162">
        <f>ROUND(E41*J41,2)</f>
        <v>0</v>
      </c>
      <c r="L41" s="162">
        <v>21</v>
      </c>
      <c r="M41" s="162">
        <f>G41*(1+L41/100)</f>
        <v>0</v>
      </c>
      <c r="N41" s="162">
        <v>0</v>
      </c>
      <c r="O41" s="162">
        <f>ROUND(E41*N41,2)</f>
        <v>0</v>
      </c>
      <c r="P41" s="162">
        <v>0</v>
      </c>
      <c r="Q41" s="163">
        <f>ROUND(E41*P41,2)</f>
        <v>0</v>
      </c>
      <c r="R41" s="145"/>
      <c r="S41" s="145" t="s">
        <v>254</v>
      </c>
      <c r="T41" s="145" t="s">
        <v>255</v>
      </c>
      <c r="U41" s="145">
        <v>0.25</v>
      </c>
      <c r="V41" s="145">
        <f>ROUND(E41*U41,2)</f>
        <v>5.68</v>
      </c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194</v>
      </c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5" t="s">
        <v>730</v>
      </c>
      <c r="D42" s="146"/>
      <c r="E42" s="147">
        <v>22.730400000000003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6" t="s">
        <v>201</v>
      </c>
      <c r="D43" s="148"/>
      <c r="E43" s="149">
        <v>22.730400000000003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1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57">
        <v>8</v>
      </c>
      <c r="B44" s="158" t="s">
        <v>321</v>
      </c>
      <c r="C44" s="174" t="s">
        <v>322</v>
      </c>
      <c r="D44" s="159" t="s">
        <v>292</v>
      </c>
      <c r="E44" s="160">
        <v>5.6826000000000008</v>
      </c>
      <c r="F44" s="161"/>
      <c r="G44" s="162">
        <f>ROUND(E44*F44,2)</f>
        <v>0</v>
      </c>
      <c r="H44" s="161"/>
      <c r="I44" s="162">
        <f>ROUND(E44*H44,2)</f>
        <v>0</v>
      </c>
      <c r="J44" s="161"/>
      <c r="K44" s="162">
        <f>ROUND(E44*J44,2)</f>
        <v>0</v>
      </c>
      <c r="L44" s="162">
        <v>21</v>
      </c>
      <c r="M44" s="162">
        <f>G44*(1+L44/100)</f>
        <v>0</v>
      </c>
      <c r="N44" s="162">
        <v>0</v>
      </c>
      <c r="O44" s="162">
        <f>ROUND(E44*N44,2)</f>
        <v>0</v>
      </c>
      <c r="P44" s="162">
        <v>0</v>
      </c>
      <c r="Q44" s="163">
        <f>ROUND(E44*P44,2)</f>
        <v>0</v>
      </c>
      <c r="R44" s="145"/>
      <c r="S44" s="145" t="s">
        <v>254</v>
      </c>
      <c r="T44" s="145" t="s">
        <v>255</v>
      </c>
      <c r="U44" s="145">
        <v>0.14830000000000002</v>
      </c>
      <c r="V44" s="145">
        <f>ROUND(E44*U44,2)</f>
        <v>0.84</v>
      </c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194</v>
      </c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5" t="s">
        <v>731</v>
      </c>
      <c r="D45" s="146"/>
      <c r="E45" s="147">
        <v>5.6826000000000008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0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6" t="s">
        <v>201</v>
      </c>
      <c r="D46" s="148"/>
      <c r="E46" s="149">
        <v>5.6826000000000008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1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57">
        <v>9</v>
      </c>
      <c r="B47" s="158" t="s">
        <v>324</v>
      </c>
      <c r="C47" s="174" t="s">
        <v>325</v>
      </c>
      <c r="D47" s="159" t="s">
        <v>292</v>
      </c>
      <c r="E47" s="160">
        <v>5.6826000000000008</v>
      </c>
      <c r="F47" s="161"/>
      <c r="G47" s="162">
        <f>ROUND(E47*F47,2)</f>
        <v>0</v>
      </c>
      <c r="H47" s="161"/>
      <c r="I47" s="162">
        <f>ROUND(E47*H47,2)</f>
        <v>0</v>
      </c>
      <c r="J47" s="161"/>
      <c r="K47" s="162">
        <f>ROUND(E47*J47,2)</f>
        <v>0</v>
      </c>
      <c r="L47" s="162">
        <v>21</v>
      </c>
      <c r="M47" s="162">
        <f>G47*(1+L47/100)</f>
        <v>0</v>
      </c>
      <c r="N47" s="162">
        <v>0</v>
      </c>
      <c r="O47" s="162">
        <f>ROUND(E47*N47,2)</f>
        <v>0</v>
      </c>
      <c r="P47" s="162">
        <v>0</v>
      </c>
      <c r="Q47" s="163">
        <f>ROUND(E47*P47,2)</f>
        <v>0</v>
      </c>
      <c r="R47" s="145"/>
      <c r="S47" s="145" t="s">
        <v>254</v>
      </c>
      <c r="T47" s="145" t="s">
        <v>255</v>
      </c>
      <c r="U47" s="145">
        <v>0.53</v>
      </c>
      <c r="V47" s="145">
        <f>ROUND(E47*U47,2)</f>
        <v>3.01</v>
      </c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194</v>
      </c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5" t="s">
        <v>732</v>
      </c>
      <c r="D48" s="146"/>
      <c r="E48" s="147">
        <v>5.6826000000000008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6" t="s">
        <v>201</v>
      </c>
      <c r="D49" s="148"/>
      <c r="E49" s="149">
        <v>5.6826000000000008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1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57">
        <v>10</v>
      </c>
      <c r="B50" s="158" t="s">
        <v>335</v>
      </c>
      <c r="C50" s="174" t="s">
        <v>336</v>
      </c>
      <c r="D50" s="159" t="s">
        <v>253</v>
      </c>
      <c r="E50" s="160">
        <v>122.22000000000001</v>
      </c>
      <c r="F50" s="161"/>
      <c r="G50" s="162">
        <f>ROUND(E50*F50,2)</f>
        <v>0</v>
      </c>
      <c r="H50" s="161"/>
      <c r="I50" s="162">
        <f>ROUND(E50*H50,2)</f>
        <v>0</v>
      </c>
      <c r="J50" s="161"/>
      <c r="K50" s="162">
        <f>ROUND(E50*J50,2)</f>
        <v>0</v>
      </c>
      <c r="L50" s="162">
        <v>21</v>
      </c>
      <c r="M50" s="162">
        <f>G50*(1+L50/100)</f>
        <v>0</v>
      </c>
      <c r="N50" s="162">
        <v>8.6000000000000009E-4</v>
      </c>
      <c r="O50" s="162">
        <f>ROUND(E50*N50,2)</f>
        <v>0.11</v>
      </c>
      <c r="P50" s="162">
        <v>0</v>
      </c>
      <c r="Q50" s="163">
        <f>ROUND(E50*P50,2)</f>
        <v>0</v>
      </c>
      <c r="R50" s="145"/>
      <c r="S50" s="145" t="s">
        <v>254</v>
      </c>
      <c r="T50" s="145" t="s">
        <v>193</v>
      </c>
      <c r="U50" s="145">
        <v>0.47900000000000004</v>
      </c>
      <c r="V50" s="145">
        <f>ROUND(E50*U50,2)</f>
        <v>58.54</v>
      </c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194</v>
      </c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5" t="s">
        <v>733</v>
      </c>
      <c r="D51" s="146"/>
      <c r="E51" s="147">
        <v>122.22000000000001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0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6" t="s">
        <v>201</v>
      </c>
      <c r="D52" s="148"/>
      <c r="E52" s="149">
        <v>122.22000000000001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1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64">
        <v>11</v>
      </c>
      <c r="B53" s="165" t="s">
        <v>341</v>
      </c>
      <c r="C53" s="173" t="s">
        <v>342</v>
      </c>
      <c r="D53" s="166" t="s">
        <v>253</v>
      </c>
      <c r="E53" s="167">
        <v>122.22000000000001</v>
      </c>
      <c r="F53" s="168"/>
      <c r="G53" s="169">
        <f>ROUND(E53*F53,2)</f>
        <v>0</v>
      </c>
      <c r="H53" s="168"/>
      <c r="I53" s="169">
        <f>ROUND(E53*H53,2)</f>
        <v>0</v>
      </c>
      <c r="J53" s="168"/>
      <c r="K53" s="169">
        <f>ROUND(E53*J53,2)</f>
        <v>0</v>
      </c>
      <c r="L53" s="169">
        <v>21</v>
      </c>
      <c r="M53" s="169">
        <f>G53*(1+L53/100)</f>
        <v>0</v>
      </c>
      <c r="N53" s="169">
        <v>0</v>
      </c>
      <c r="O53" s="169">
        <f>ROUND(E53*N53,2)</f>
        <v>0</v>
      </c>
      <c r="P53" s="169">
        <v>0</v>
      </c>
      <c r="Q53" s="170">
        <f>ROUND(E53*P53,2)</f>
        <v>0</v>
      </c>
      <c r="R53" s="145"/>
      <c r="S53" s="145" t="s">
        <v>254</v>
      </c>
      <c r="T53" s="145" t="s">
        <v>193</v>
      </c>
      <c r="U53" s="145">
        <v>0.32700000000000001</v>
      </c>
      <c r="V53" s="145">
        <f>ROUND(E53*U53,2)</f>
        <v>39.97</v>
      </c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194</v>
      </c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57">
        <v>12</v>
      </c>
      <c r="B54" s="158" t="s">
        <v>346</v>
      </c>
      <c r="C54" s="174" t="s">
        <v>347</v>
      </c>
      <c r="D54" s="159" t="s">
        <v>292</v>
      </c>
      <c r="E54" s="160">
        <v>28.128870000000003</v>
      </c>
      <c r="F54" s="161"/>
      <c r="G54" s="162">
        <f>ROUND(E54*F54,2)</f>
        <v>0</v>
      </c>
      <c r="H54" s="161"/>
      <c r="I54" s="162">
        <f>ROUND(E54*H54,2)</f>
        <v>0</v>
      </c>
      <c r="J54" s="161"/>
      <c r="K54" s="162">
        <f>ROUND(E54*J54,2)</f>
        <v>0</v>
      </c>
      <c r="L54" s="162">
        <v>21</v>
      </c>
      <c r="M54" s="162">
        <f>G54*(1+L54/100)</f>
        <v>0</v>
      </c>
      <c r="N54" s="162">
        <v>0</v>
      </c>
      <c r="O54" s="162">
        <f>ROUND(E54*N54,2)</f>
        <v>0</v>
      </c>
      <c r="P54" s="162">
        <v>0</v>
      </c>
      <c r="Q54" s="163">
        <f>ROUND(E54*P54,2)</f>
        <v>0</v>
      </c>
      <c r="R54" s="145"/>
      <c r="S54" s="145" t="s">
        <v>254</v>
      </c>
      <c r="T54" s="145" t="s">
        <v>255</v>
      </c>
      <c r="U54" s="145">
        <v>0.51900000000000002</v>
      </c>
      <c r="V54" s="145">
        <f>ROUND(E54*U54,2)</f>
        <v>14.6</v>
      </c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194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734</v>
      </c>
      <c r="D55" s="146"/>
      <c r="E55" s="147">
        <v>28.128870000000003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6" t="s">
        <v>201</v>
      </c>
      <c r="D56" s="148"/>
      <c r="E56" s="149">
        <v>28.128870000000003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1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57">
        <v>13</v>
      </c>
      <c r="B57" s="158" t="s">
        <v>350</v>
      </c>
      <c r="C57" s="174" t="s">
        <v>351</v>
      </c>
      <c r="D57" s="159" t="s">
        <v>292</v>
      </c>
      <c r="E57" s="160">
        <v>3.1254300000000002</v>
      </c>
      <c r="F57" s="161"/>
      <c r="G57" s="162">
        <f>ROUND(E57*F57,2)</f>
        <v>0</v>
      </c>
      <c r="H57" s="161"/>
      <c r="I57" s="162">
        <f>ROUND(E57*H57,2)</f>
        <v>0</v>
      </c>
      <c r="J57" s="161"/>
      <c r="K57" s="162">
        <f>ROUND(E57*J57,2)</f>
        <v>0</v>
      </c>
      <c r="L57" s="162">
        <v>21</v>
      </c>
      <c r="M57" s="162">
        <f>G57*(1+L57/100)</f>
        <v>0</v>
      </c>
      <c r="N57" s="162">
        <v>0</v>
      </c>
      <c r="O57" s="162">
        <f>ROUND(E57*N57,2)</f>
        <v>0</v>
      </c>
      <c r="P57" s="162">
        <v>0</v>
      </c>
      <c r="Q57" s="163">
        <f>ROUND(E57*P57,2)</f>
        <v>0</v>
      </c>
      <c r="R57" s="145"/>
      <c r="S57" s="145" t="s">
        <v>254</v>
      </c>
      <c r="T57" s="145" t="s">
        <v>255</v>
      </c>
      <c r="U57" s="145">
        <v>0.72900000000000009</v>
      </c>
      <c r="V57" s="145">
        <f>ROUND(E57*U57,2)</f>
        <v>2.2799999999999998</v>
      </c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194</v>
      </c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5" t="s">
        <v>735</v>
      </c>
      <c r="D58" s="146"/>
      <c r="E58" s="147">
        <v>3.1254300000000002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6" t="s">
        <v>201</v>
      </c>
      <c r="D59" s="148"/>
      <c r="E59" s="149">
        <v>3.1254300000000002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1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ht="22.5" outlineLevel="1" x14ac:dyDescent="0.2">
      <c r="A60" s="157">
        <v>14</v>
      </c>
      <c r="B60" s="158" t="s">
        <v>353</v>
      </c>
      <c r="C60" s="174" t="s">
        <v>354</v>
      </c>
      <c r="D60" s="159" t="s">
        <v>292</v>
      </c>
      <c r="E60" s="160">
        <v>51.143400000000007</v>
      </c>
      <c r="F60" s="161"/>
      <c r="G60" s="162">
        <f>ROUND(E60*F60,2)</f>
        <v>0</v>
      </c>
      <c r="H60" s="161"/>
      <c r="I60" s="162">
        <f>ROUND(E60*H60,2)</f>
        <v>0</v>
      </c>
      <c r="J60" s="161"/>
      <c r="K60" s="162">
        <f>ROUND(E60*J60,2)</f>
        <v>0</v>
      </c>
      <c r="L60" s="162">
        <v>21</v>
      </c>
      <c r="M60" s="162">
        <f>G60*(1+L60/100)</f>
        <v>0</v>
      </c>
      <c r="N60" s="162">
        <v>0</v>
      </c>
      <c r="O60" s="162">
        <f>ROUND(E60*N60,2)</f>
        <v>0</v>
      </c>
      <c r="P60" s="162">
        <v>0</v>
      </c>
      <c r="Q60" s="163">
        <f>ROUND(E60*P60,2)</f>
        <v>0</v>
      </c>
      <c r="R60" s="145"/>
      <c r="S60" s="145" t="s">
        <v>254</v>
      </c>
      <c r="T60" s="145" t="s">
        <v>255</v>
      </c>
      <c r="U60" s="145">
        <v>1.1000000000000001E-2</v>
      </c>
      <c r="V60" s="145">
        <f>ROUND(E60*U60,2)</f>
        <v>0.56000000000000005</v>
      </c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194</v>
      </c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5" t="s">
        <v>736</v>
      </c>
      <c r="D61" s="146"/>
      <c r="E61" s="147">
        <v>56.826000000000001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0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737</v>
      </c>
      <c r="D62" s="146"/>
      <c r="E62" s="147">
        <v>-5.6825999999999999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6" t="s">
        <v>201</v>
      </c>
      <c r="D63" s="148"/>
      <c r="E63" s="149">
        <v>51.143400000000007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1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57">
        <v>15</v>
      </c>
      <c r="B64" s="158" t="s">
        <v>357</v>
      </c>
      <c r="C64" s="174" t="s">
        <v>358</v>
      </c>
      <c r="D64" s="159" t="s">
        <v>292</v>
      </c>
      <c r="E64" s="160">
        <v>255.71700000000001</v>
      </c>
      <c r="F64" s="161"/>
      <c r="G64" s="162">
        <f>ROUND(E64*F64,2)</f>
        <v>0</v>
      </c>
      <c r="H64" s="161"/>
      <c r="I64" s="162">
        <f>ROUND(E64*H64,2)</f>
        <v>0</v>
      </c>
      <c r="J64" s="161"/>
      <c r="K64" s="162">
        <f>ROUND(E64*J64,2)</f>
        <v>0</v>
      </c>
      <c r="L64" s="162">
        <v>21</v>
      </c>
      <c r="M64" s="162">
        <f>G64*(1+L64/100)</f>
        <v>0</v>
      </c>
      <c r="N64" s="162">
        <v>0</v>
      </c>
      <c r="O64" s="162">
        <f>ROUND(E64*N64,2)</f>
        <v>0</v>
      </c>
      <c r="P64" s="162">
        <v>0</v>
      </c>
      <c r="Q64" s="163">
        <f>ROUND(E64*P64,2)</f>
        <v>0</v>
      </c>
      <c r="R64" s="145"/>
      <c r="S64" s="145" t="s">
        <v>254</v>
      </c>
      <c r="T64" s="145" t="s">
        <v>255</v>
      </c>
      <c r="U64" s="145">
        <v>0</v>
      </c>
      <c r="V64" s="145">
        <f>ROUND(E64*U64,2)</f>
        <v>0</v>
      </c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194</v>
      </c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204</v>
      </c>
      <c r="D65" s="146"/>
      <c r="E65" s="147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5" t="s">
        <v>359</v>
      </c>
      <c r="D66" s="146"/>
      <c r="E66" s="147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ht="22.5" outlineLevel="1" x14ac:dyDescent="0.2">
      <c r="A67" s="143"/>
      <c r="B67" s="144"/>
      <c r="C67" s="175" t="s">
        <v>360</v>
      </c>
      <c r="D67" s="146"/>
      <c r="E67" s="147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738</v>
      </c>
      <c r="D68" s="146"/>
      <c r="E68" s="147">
        <v>255.71700000000001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6" t="s">
        <v>201</v>
      </c>
      <c r="D69" s="148"/>
      <c r="E69" s="149">
        <v>255.71700000000001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1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ht="22.5" outlineLevel="1" x14ac:dyDescent="0.2">
      <c r="A70" s="157">
        <v>16</v>
      </c>
      <c r="B70" s="158" t="s">
        <v>362</v>
      </c>
      <c r="C70" s="174" t="s">
        <v>363</v>
      </c>
      <c r="D70" s="159" t="s">
        <v>292</v>
      </c>
      <c r="E70" s="160">
        <v>5.6826000000000008</v>
      </c>
      <c r="F70" s="161"/>
      <c r="G70" s="162">
        <f>ROUND(E70*F70,2)</f>
        <v>0</v>
      </c>
      <c r="H70" s="161"/>
      <c r="I70" s="162">
        <f>ROUND(E70*H70,2)</f>
        <v>0</v>
      </c>
      <c r="J70" s="161"/>
      <c r="K70" s="162">
        <f>ROUND(E70*J70,2)</f>
        <v>0</v>
      </c>
      <c r="L70" s="162">
        <v>21</v>
      </c>
      <c r="M70" s="162">
        <f>G70*(1+L70/100)</f>
        <v>0</v>
      </c>
      <c r="N70" s="162">
        <v>0</v>
      </c>
      <c r="O70" s="162">
        <f>ROUND(E70*N70,2)</f>
        <v>0</v>
      </c>
      <c r="P70" s="162">
        <v>0</v>
      </c>
      <c r="Q70" s="163">
        <f>ROUND(E70*P70,2)</f>
        <v>0</v>
      </c>
      <c r="R70" s="145"/>
      <c r="S70" s="145" t="s">
        <v>254</v>
      </c>
      <c r="T70" s="145" t="s">
        <v>255</v>
      </c>
      <c r="U70" s="145">
        <v>1.2E-2</v>
      </c>
      <c r="V70" s="145">
        <f>ROUND(E70*U70,2)</f>
        <v>7.0000000000000007E-2</v>
      </c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194</v>
      </c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739</v>
      </c>
      <c r="D71" s="146"/>
      <c r="E71" s="147">
        <v>5.6826000000000008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6" t="s">
        <v>201</v>
      </c>
      <c r="D72" s="148"/>
      <c r="E72" s="149">
        <v>5.6826000000000008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1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57">
        <v>17</v>
      </c>
      <c r="B73" s="158" t="s">
        <v>365</v>
      </c>
      <c r="C73" s="174" t="s">
        <v>366</v>
      </c>
      <c r="D73" s="159" t="s">
        <v>292</v>
      </c>
      <c r="E73" s="160">
        <v>28.413</v>
      </c>
      <c r="F73" s="161"/>
      <c r="G73" s="162">
        <f>ROUND(E73*F73,2)</f>
        <v>0</v>
      </c>
      <c r="H73" s="161"/>
      <c r="I73" s="162">
        <f>ROUND(E73*H73,2)</f>
        <v>0</v>
      </c>
      <c r="J73" s="161"/>
      <c r="K73" s="162">
        <f>ROUND(E73*J73,2)</f>
        <v>0</v>
      </c>
      <c r="L73" s="162">
        <v>21</v>
      </c>
      <c r="M73" s="162">
        <f>G73*(1+L73/100)</f>
        <v>0</v>
      </c>
      <c r="N73" s="162">
        <v>0</v>
      </c>
      <c r="O73" s="162">
        <f>ROUND(E73*N73,2)</f>
        <v>0</v>
      </c>
      <c r="P73" s="162">
        <v>0</v>
      </c>
      <c r="Q73" s="163">
        <f>ROUND(E73*P73,2)</f>
        <v>0</v>
      </c>
      <c r="R73" s="145"/>
      <c r="S73" s="145" t="s">
        <v>254</v>
      </c>
      <c r="T73" s="145" t="s">
        <v>255</v>
      </c>
      <c r="U73" s="145">
        <v>0</v>
      </c>
      <c r="V73" s="145">
        <f>ROUND(E73*U73,2)</f>
        <v>0</v>
      </c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194</v>
      </c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204</v>
      </c>
      <c r="D74" s="146"/>
      <c r="E74" s="147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359</v>
      </c>
      <c r="D75" s="146"/>
      <c r="E75" s="147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ht="22.5" outlineLevel="1" x14ac:dyDescent="0.2">
      <c r="A76" s="143"/>
      <c r="B76" s="144"/>
      <c r="C76" s="175" t="s">
        <v>360</v>
      </c>
      <c r="D76" s="146"/>
      <c r="E76" s="147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740</v>
      </c>
      <c r="D77" s="146"/>
      <c r="E77" s="147">
        <v>28.413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6" t="s">
        <v>201</v>
      </c>
      <c r="D78" s="148"/>
      <c r="E78" s="149">
        <v>28.413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1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57">
        <v>18</v>
      </c>
      <c r="B79" s="158" t="s">
        <v>368</v>
      </c>
      <c r="C79" s="174" t="s">
        <v>369</v>
      </c>
      <c r="D79" s="159" t="s">
        <v>292</v>
      </c>
      <c r="E79" s="160">
        <v>56.826000000000001</v>
      </c>
      <c r="F79" s="161"/>
      <c r="G79" s="162">
        <f>ROUND(E79*F79,2)</f>
        <v>0</v>
      </c>
      <c r="H79" s="161"/>
      <c r="I79" s="162">
        <f>ROUND(E79*H79,2)</f>
        <v>0</v>
      </c>
      <c r="J79" s="161"/>
      <c r="K79" s="162">
        <f>ROUND(E79*J79,2)</f>
        <v>0</v>
      </c>
      <c r="L79" s="162">
        <v>21</v>
      </c>
      <c r="M79" s="162">
        <f>G79*(1+L79/100)</f>
        <v>0</v>
      </c>
      <c r="N79" s="162">
        <v>0</v>
      </c>
      <c r="O79" s="162">
        <f>ROUND(E79*N79,2)</f>
        <v>0</v>
      </c>
      <c r="P79" s="162">
        <v>0</v>
      </c>
      <c r="Q79" s="163">
        <f>ROUND(E79*P79,2)</f>
        <v>0</v>
      </c>
      <c r="R79" s="145"/>
      <c r="S79" s="145" t="s">
        <v>254</v>
      </c>
      <c r="T79" s="145" t="s">
        <v>255</v>
      </c>
      <c r="U79" s="145">
        <v>9.0000000000000011E-3</v>
      </c>
      <c r="V79" s="145">
        <f>ROUND(E79*U79,2)</f>
        <v>0.51</v>
      </c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194</v>
      </c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741</v>
      </c>
      <c r="D80" s="146"/>
      <c r="E80" s="147">
        <v>2.6100000000000003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742</v>
      </c>
      <c r="D81" s="146"/>
      <c r="E81" s="147">
        <v>4.62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743</v>
      </c>
      <c r="D82" s="146"/>
      <c r="E82" s="147">
        <v>5.54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744</v>
      </c>
      <c r="D83" s="146"/>
      <c r="E83" s="147">
        <v>1.85097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6" t="s">
        <v>201</v>
      </c>
      <c r="D84" s="148"/>
      <c r="E84" s="149">
        <v>14.620970000000002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1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376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745</v>
      </c>
      <c r="D86" s="146"/>
      <c r="E86" s="147">
        <v>42.205030000000001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6" t="s">
        <v>201</v>
      </c>
      <c r="D87" s="148"/>
      <c r="E87" s="149">
        <v>42.205030000000001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1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57">
        <v>19</v>
      </c>
      <c r="B88" s="158" t="s">
        <v>378</v>
      </c>
      <c r="C88" s="174" t="s">
        <v>379</v>
      </c>
      <c r="D88" s="159" t="s">
        <v>292</v>
      </c>
      <c r="E88" s="160">
        <v>42.205030000000001</v>
      </c>
      <c r="F88" s="161"/>
      <c r="G88" s="162">
        <f>ROUND(E88*F88,2)</f>
        <v>0</v>
      </c>
      <c r="H88" s="161"/>
      <c r="I88" s="162">
        <f>ROUND(E88*H88,2)</f>
        <v>0</v>
      </c>
      <c r="J88" s="161"/>
      <c r="K88" s="162">
        <f>ROUND(E88*J88,2)</f>
        <v>0</v>
      </c>
      <c r="L88" s="162">
        <v>21</v>
      </c>
      <c r="M88" s="162">
        <f>G88*(1+L88/100)</f>
        <v>0</v>
      </c>
      <c r="N88" s="162">
        <v>0</v>
      </c>
      <c r="O88" s="162">
        <f>ROUND(E88*N88,2)</f>
        <v>0</v>
      </c>
      <c r="P88" s="162">
        <v>0</v>
      </c>
      <c r="Q88" s="163">
        <f>ROUND(E88*P88,2)</f>
        <v>0</v>
      </c>
      <c r="R88" s="145"/>
      <c r="S88" s="145" t="s">
        <v>254</v>
      </c>
      <c r="T88" s="145" t="s">
        <v>255</v>
      </c>
      <c r="U88" s="145">
        <v>0.20200000000000001</v>
      </c>
      <c r="V88" s="145">
        <f>ROUND(E88*U88,2)</f>
        <v>8.5299999999999994</v>
      </c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194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204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380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746</v>
      </c>
      <c r="D91" s="146"/>
      <c r="E91" s="147">
        <v>56.826000000000001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747</v>
      </c>
      <c r="D92" s="146"/>
      <c r="E92" s="147">
        <v>-14.62097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6" t="s">
        <v>201</v>
      </c>
      <c r="D93" s="148"/>
      <c r="E93" s="149">
        <v>42.205030000000001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1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57">
        <v>20</v>
      </c>
      <c r="B94" s="158" t="s">
        <v>383</v>
      </c>
      <c r="C94" s="174" t="s">
        <v>384</v>
      </c>
      <c r="D94" s="159" t="s">
        <v>292</v>
      </c>
      <c r="E94" s="160">
        <v>4.62</v>
      </c>
      <c r="F94" s="161"/>
      <c r="G94" s="162">
        <f>ROUND(E94*F94,2)</f>
        <v>0</v>
      </c>
      <c r="H94" s="161"/>
      <c r="I94" s="162">
        <f>ROUND(E94*H94,2)</f>
        <v>0</v>
      </c>
      <c r="J94" s="161"/>
      <c r="K94" s="162">
        <f>ROUND(E94*J94,2)</f>
        <v>0</v>
      </c>
      <c r="L94" s="162">
        <v>21</v>
      </c>
      <c r="M94" s="162">
        <f>G94*(1+L94/100)</f>
        <v>0</v>
      </c>
      <c r="N94" s="162">
        <v>0</v>
      </c>
      <c r="O94" s="162">
        <f>ROUND(E94*N94,2)</f>
        <v>0</v>
      </c>
      <c r="P94" s="162">
        <v>0</v>
      </c>
      <c r="Q94" s="163">
        <f>ROUND(E94*P94,2)</f>
        <v>0</v>
      </c>
      <c r="R94" s="145"/>
      <c r="S94" s="145" t="s">
        <v>254</v>
      </c>
      <c r="T94" s="145" t="s">
        <v>255</v>
      </c>
      <c r="U94" s="145">
        <v>1.5870000000000002</v>
      </c>
      <c r="V94" s="145">
        <f>ROUND(E94*U94,2)</f>
        <v>7.33</v>
      </c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194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204</v>
      </c>
      <c r="D95" s="146"/>
      <c r="E95" s="147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ht="45" outlineLevel="1" x14ac:dyDescent="0.2">
      <c r="A96" s="143"/>
      <c r="B96" s="144"/>
      <c r="C96" s="175" t="s">
        <v>390</v>
      </c>
      <c r="D96" s="146"/>
      <c r="E96" s="147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748</v>
      </c>
      <c r="D97" s="146"/>
      <c r="E97" s="147">
        <v>4.62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6" t="s">
        <v>201</v>
      </c>
      <c r="D98" s="148"/>
      <c r="E98" s="149">
        <v>4.62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1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57">
        <v>21</v>
      </c>
      <c r="B99" s="158" t="s">
        <v>406</v>
      </c>
      <c r="C99" s="174" t="s">
        <v>407</v>
      </c>
      <c r="D99" s="159" t="s">
        <v>403</v>
      </c>
      <c r="E99" s="160">
        <v>8.9535600000000013</v>
      </c>
      <c r="F99" s="161"/>
      <c r="G99" s="162">
        <f>ROUND(E99*F99,2)</f>
        <v>0</v>
      </c>
      <c r="H99" s="161"/>
      <c r="I99" s="162">
        <f>ROUND(E99*H99,2)</f>
        <v>0</v>
      </c>
      <c r="J99" s="161"/>
      <c r="K99" s="162">
        <f>ROUND(E99*J99,2)</f>
        <v>0</v>
      </c>
      <c r="L99" s="162">
        <v>21</v>
      </c>
      <c r="M99" s="162">
        <f>G99*(1+L99/100)</f>
        <v>0</v>
      </c>
      <c r="N99" s="162">
        <v>1</v>
      </c>
      <c r="O99" s="162">
        <f>ROUND(E99*N99,2)</f>
        <v>8.9499999999999993</v>
      </c>
      <c r="P99" s="162">
        <v>0</v>
      </c>
      <c r="Q99" s="163">
        <f>ROUND(E99*P99,2)</f>
        <v>0</v>
      </c>
      <c r="R99" s="145"/>
      <c r="S99" s="145" t="s">
        <v>192</v>
      </c>
      <c r="T99" s="145" t="s">
        <v>193</v>
      </c>
      <c r="U99" s="145">
        <v>0</v>
      </c>
      <c r="V99" s="145">
        <f>ROUND(E99*U99,2)</f>
        <v>0</v>
      </c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404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204</v>
      </c>
      <c r="D100" s="146"/>
      <c r="E100" s="147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ht="22.5" outlineLevel="1" x14ac:dyDescent="0.2">
      <c r="A101" s="143"/>
      <c r="B101" s="144"/>
      <c r="C101" s="175" t="s">
        <v>749</v>
      </c>
      <c r="D101" s="146"/>
      <c r="E101" s="147">
        <v>8.9535600000000013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6" t="s">
        <v>201</v>
      </c>
      <c r="D102" s="148"/>
      <c r="E102" s="149">
        <v>8.9535600000000013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1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57">
        <v>22</v>
      </c>
      <c r="B103" s="158" t="s">
        <v>409</v>
      </c>
      <c r="C103" s="174" t="s">
        <v>410</v>
      </c>
      <c r="D103" s="159" t="s">
        <v>403</v>
      </c>
      <c r="E103" s="160">
        <v>84.410060000000001</v>
      </c>
      <c r="F103" s="161"/>
      <c r="G103" s="162">
        <f>ROUND(E103*F103,2)</f>
        <v>0</v>
      </c>
      <c r="H103" s="161"/>
      <c r="I103" s="162">
        <f>ROUND(E103*H103,2)</f>
        <v>0</v>
      </c>
      <c r="J103" s="161"/>
      <c r="K103" s="162">
        <f>ROUND(E103*J103,2)</f>
        <v>0</v>
      </c>
      <c r="L103" s="162">
        <v>21</v>
      </c>
      <c r="M103" s="162">
        <f>G103*(1+L103/100)</f>
        <v>0</v>
      </c>
      <c r="N103" s="162">
        <v>1</v>
      </c>
      <c r="O103" s="162">
        <f>ROUND(E103*N103,2)</f>
        <v>84.41</v>
      </c>
      <c r="P103" s="162">
        <v>0</v>
      </c>
      <c r="Q103" s="163">
        <f>ROUND(E103*P103,2)</f>
        <v>0</v>
      </c>
      <c r="R103" s="145" t="s">
        <v>411</v>
      </c>
      <c r="S103" s="145" t="s">
        <v>254</v>
      </c>
      <c r="T103" s="145" t="s">
        <v>193</v>
      </c>
      <c r="U103" s="145">
        <v>0</v>
      </c>
      <c r="V103" s="145">
        <f>ROUND(E103*U103,2)</f>
        <v>0</v>
      </c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404</v>
      </c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204</v>
      </c>
      <c r="D104" s="146"/>
      <c r="E104" s="147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380</v>
      </c>
      <c r="D105" s="146"/>
      <c r="E105" s="14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5" t="s">
        <v>750</v>
      </c>
      <c r="D106" s="146"/>
      <c r="E106" s="147">
        <v>84.410060000000001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6" t="s">
        <v>201</v>
      </c>
      <c r="D107" s="148"/>
      <c r="E107" s="149">
        <v>84.410060000000001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1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x14ac:dyDescent="0.2">
      <c r="A108" s="151" t="s">
        <v>187</v>
      </c>
      <c r="B108" s="152" t="s">
        <v>139</v>
      </c>
      <c r="C108" s="172" t="s">
        <v>140</v>
      </c>
      <c r="D108" s="153"/>
      <c r="E108" s="154"/>
      <c r="F108" s="155"/>
      <c r="G108" s="155">
        <f>SUMIF(AG109:AG118,"&lt;&gt;NOR",G109:G118)</f>
        <v>0</v>
      </c>
      <c r="H108" s="155"/>
      <c r="I108" s="155">
        <f>SUM(I109:I118)</f>
        <v>0</v>
      </c>
      <c r="J108" s="155"/>
      <c r="K108" s="155">
        <f>SUM(K109:K118)</f>
        <v>0</v>
      </c>
      <c r="L108" s="155"/>
      <c r="M108" s="155">
        <f>SUM(M109:M118)</f>
        <v>0</v>
      </c>
      <c r="N108" s="155"/>
      <c r="O108" s="155">
        <f>SUM(O109:O118)</f>
        <v>4.5</v>
      </c>
      <c r="P108" s="155"/>
      <c r="Q108" s="156">
        <f>SUM(Q109:Q118)</f>
        <v>0</v>
      </c>
      <c r="R108" s="150"/>
      <c r="S108" s="150"/>
      <c r="T108" s="150"/>
      <c r="U108" s="150"/>
      <c r="V108" s="150">
        <f>SUM(V109:V118)</f>
        <v>3.4099999999999997</v>
      </c>
      <c r="W108" s="150"/>
      <c r="AG108" t="s">
        <v>188</v>
      </c>
    </row>
    <row r="109" spans="1:60" outlineLevel="1" x14ac:dyDescent="0.2">
      <c r="A109" s="157">
        <v>23</v>
      </c>
      <c r="B109" s="158" t="s">
        <v>427</v>
      </c>
      <c r="C109" s="174" t="s">
        <v>428</v>
      </c>
      <c r="D109" s="159" t="s">
        <v>292</v>
      </c>
      <c r="E109" s="160">
        <v>2.31</v>
      </c>
      <c r="F109" s="161"/>
      <c r="G109" s="162">
        <f>ROUND(E109*F109,2)</f>
        <v>0</v>
      </c>
      <c r="H109" s="161"/>
      <c r="I109" s="162">
        <f>ROUND(E109*H109,2)</f>
        <v>0</v>
      </c>
      <c r="J109" s="161"/>
      <c r="K109" s="162">
        <f>ROUND(E109*J109,2)</f>
        <v>0</v>
      </c>
      <c r="L109" s="162">
        <v>21</v>
      </c>
      <c r="M109" s="162">
        <f>G109*(1+L109/100)</f>
        <v>0</v>
      </c>
      <c r="N109" s="162">
        <v>1.7034</v>
      </c>
      <c r="O109" s="162">
        <f>ROUND(E109*N109,2)</f>
        <v>3.93</v>
      </c>
      <c r="P109" s="162">
        <v>0</v>
      </c>
      <c r="Q109" s="163">
        <f>ROUND(E109*P109,2)</f>
        <v>0</v>
      </c>
      <c r="R109" s="145"/>
      <c r="S109" s="145" t="s">
        <v>254</v>
      </c>
      <c r="T109" s="145" t="s">
        <v>255</v>
      </c>
      <c r="U109" s="145">
        <v>1.3030000000000002</v>
      </c>
      <c r="V109" s="145">
        <f>ROUND(E109*U109,2)</f>
        <v>3.01</v>
      </c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194</v>
      </c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204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ht="33.75" outlineLevel="1" x14ac:dyDescent="0.2">
      <c r="A111" s="143"/>
      <c r="B111" s="144"/>
      <c r="C111" s="175" t="s">
        <v>688</v>
      </c>
      <c r="D111" s="146"/>
      <c r="E111" s="147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751</v>
      </c>
      <c r="D112" s="146"/>
      <c r="E112" s="147">
        <v>2.31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2.31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57">
        <v>24</v>
      </c>
      <c r="B114" s="158" t="s">
        <v>433</v>
      </c>
      <c r="C114" s="174" t="s">
        <v>434</v>
      </c>
      <c r="D114" s="159" t="s">
        <v>292</v>
      </c>
      <c r="E114" s="160">
        <v>0.30000000000000004</v>
      </c>
      <c r="F114" s="161"/>
      <c r="G114" s="162">
        <f>ROUND(E114*F114,2)</f>
        <v>0</v>
      </c>
      <c r="H114" s="161"/>
      <c r="I114" s="162">
        <f>ROUND(E114*H114,2)</f>
        <v>0</v>
      </c>
      <c r="J114" s="161"/>
      <c r="K114" s="162">
        <f>ROUND(E114*J114,2)</f>
        <v>0</v>
      </c>
      <c r="L114" s="162">
        <v>21</v>
      </c>
      <c r="M114" s="162">
        <f>G114*(1+L114/100)</f>
        <v>0</v>
      </c>
      <c r="N114" s="162">
        <v>1.8907700000000001</v>
      </c>
      <c r="O114" s="162">
        <f>ROUND(E114*N114,2)</f>
        <v>0.56999999999999995</v>
      </c>
      <c r="P114" s="162">
        <v>0</v>
      </c>
      <c r="Q114" s="163">
        <f>ROUND(E114*P114,2)</f>
        <v>0</v>
      </c>
      <c r="R114" s="145"/>
      <c r="S114" s="145" t="s">
        <v>192</v>
      </c>
      <c r="T114" s="145" t="s">
        <v>193</v>
      </c>
      <c r="U114" s="145">
        <v>1.3170000000000002</v>
      </c>
      <c r="V114" s="145">
        <f>ROUND(E114*U114,2)</f>
        <v>0.4</v>
      </c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194</v>
      </c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204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ht="22.5" outlineLevel="1" x14ac:dyDescent="0.2">
      <c r="A116" s="143"/>
      <c r="B116" s="144"/>
      <c r="C116" s="175" t="s">
        <v>752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691</v>
      </c>
      <c r="D117" s="146"/>
      <c r="E117" s="147">
        <v>0.30000000000000004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6" t="s">
        <v>201</v>
      </c>
      <c r="D118" s="148"/>
      <c r="E118" s="149">
        <v>0.30000000000000004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1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x14ac:dyDescent="0.2">
      <c r="A119" s="151" t="s">
        <v>187</v>
      </c>
      <c r="B119" s="152" t="s">
        <v>141</v>
      </c>
      <c r="C119" s="172" t="s">
        <v>142</v>
      </c>
      <c r="D119" s="153"/>
      <c r="E119" s="154"/>
      <c r="F119" s="155"/>
      <c r="G119" s="155">
        <f>SUMIF(AG120:AG125,"&lt;&gt;NOR",G120:G125)</f>
        <v>0</v>
      </c>
      <c r="H119" s="155"/>
      <c r="I119" s="155">
        <f>SUM(I120:I125)</f>
        <v>0</v>
      </c>
      <c r="J119" s="155"/>
      <c r="K119" s="155">
        <f>SUM(K120:K125)</f>
        <v>0</v>
      </c>
      <c r="L119" s="155"/>
      <c r="M119" s="155">
        <f>SUM(M120:M125)</f>
        <v>0</v>
      </c>
      <c r="N119" s="155"/>
      <c r="O119" s="155">
        <f>SUM(O120:O125)</f>
        <v>21.270000000000003</v>
      </c>
      <c r="P119" s="155"/>
      <c r="Q119" s="156">
        <f>SUM(Q120:Q125)</f>
        <v>0</v>
      </c>
      <c r="R119" s="150"/>
      <c r="S119" s="150"/>
      <c r="T119" s="150"/>
      <c r="U119" s="150"/>
      <c r="V119" s="150">
        <f>SUM(V120:V125)</f>
        <v>3.6100000000000003</v>
      </c>
      <c r="W119" s="150"/>
      <c r="AG119" t="s">
        <v>188</v>
      </c>
    </row>
    <row r="120" spans="1:60" ht="22.5" outlineLevel="1" x14ac:dyDescent="0.2">
      <c r="A120" s="157">
        <v>25</v>
      </c>
      <c r="B120" s="158" t="s">
        <v>442</v>
      </c>
      <c r="C120" s="174" t="s">
        <v>443</v>
      </c>
      <c r="D120" s="159" t="s">
        <v>253</v>
      </c>
      <c r="E120" s="160">
        <v>41.800000000000004</v>
      </c>
      <c r="F120" s="161"/>
      <c r="G120" s="162">
        <f>ROUND(E120*F120,2)</f>
        <v>0</v>
      </c>
      <c r="H120" s="161"/>
      <c r="I120" s="162">
        <f>ROUND(E120*H120,2)</f>
        <v>0</v>
      </c>
      <c r="J120" s="161"/>
      <c r="K120" s="162">
        <f>ROUND(E120*J120,2)</f>
        <v>0</v>
      </c>
      <c r="L120" s="162">
        <v>21</v>
      </c>
      <c r="M120" s="162">
        <f>G120*(1+L120/100)</f>
        <v>0</v>
      </c>
      <c r="N120" s="162">
        <v>0.378</v>
      </c>
      <c r="O120" s="162">
        <f>ROUND(E120*N120,2)</f>
        <v>15.8</v>
      </c>
      <c r="P120" s="162">
        <v>0</v>
      </c>
      <c r="Q120" s="163">
        <f>ROUND(E120*P120,2)</f>
        <v>0</v>
      </c>
      <c r="R120" s="145"/>
      <c r="S120" s="145" t="s">
        <v>254</v>
      </c>
      <c r="T120" s="145" t="s">
        <v>255</v>
      </c>
      <c r="U120" s="145">
        <v>2.6000000000000002E-2</v>
      </c>
      <c r="V120" s="145">
        <f>ROUND(E120*U120,2)</f>
        <v>1.0900000000000001</v>
      </c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194</v>
      </c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ht="22.5" outlineLevel="1" x14ac:dyDescent="0.2">
      <c r="A121" s="143"/>
      <c r="B121" s="144"/>
      <c r="C121" s="175" t="s">
        <v>753</v>
      </c>
      <c r="D121" s="146"/>
      <c r="E121" s="147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5" t="s">
        <v>754</v>
      </c>
      <c r="D122" s="146"/>
      <c r="E122" s="147">
        <v>41.800000000000004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0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6" t="s">
        <v>201</v>
      </c>
      <c r="D123" s="148"/>
      <c r="E123" s="149">
        <v>41.800000000000004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1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64">
        <v>26</v>
      </c>
      <c r="B124" s="165" t="s">
        <v>445</v>
      </c>
      <c r="C124" s="173" t="s">
        <v>446</v>
      </c>
      <c r="D124" s="166" t="s">
        <v>253</v>
      </c>
      <c r="E124" s="167">
        <v>20.900000000000002</v>
      </c>
      <c r="F124" s="168"/>
      <c r="G124" s="169">
        <f>ROUND(E124*F124,2)</f>
        <v>0</v>
      </c>
      <c r="H124" s="168"/>
      <c r="I124" s="169">
        <f>ROUND(E124*H124,2)</f>
        <v>0</v>
      </c>
      <c r="J124" s="168"/>
      <c r="K124" s="169">
        <f>ROUND(E124*J124,2)</f>
        <v>0</v>
      </c>
      <c r="L124" s="169">
        <v>21</v>
      </c>
      <c r="M124" s="169">
        <f>G124*(1+L124/100)</f>
        <v>0</v>
      </c>
      <c r="N124" s="169">
        <v>0.13188000000000002</v>
      </c>
      <c r="O124" s="169">
        <f>ROUND(E124*N124,2)</f>
        <v>2.76</v>
      </c>
      <c r="P124" s="169">
        <v>0</v>
      </c>
      <c r="Q124" s="170">
        <f>ROUND(E124*P124,2)</f>
        <v>0</v>
      </c>
      <c r="R124" s="145"/>
      <c r="S124" s="145" t="s">
        <v>254</v>
      </c>
      <c r="T124" s="145" t="s">
        <v>255</v>
      </c>
      <c r="U124" s="145">
        <v>4.9000000000000002E-2</v>
      </c>
      <c r="V124" s="145">
        <f>ROUND(E124*U124,2)</f>
        <v>1.02</v>
      </c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194</v>
      </c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64">
        <v>27</v>
      </c>
      <c r="B125" s="165" t="s">
        <v>447</v>
      </c>
      <c r="C125" s="173" t="s">
        <v>448</v>
      </c>
      <c r="D125" s="166" t="s">
        <v>253</v>
      </c>
      <c r="E125" s="167">
        <v>20.900000000000002</v>
      </c>
      <c r="F125" s="168"/>
      <c r="G125" s="169">
        <f>ROUND(E125*F125,2)</f>
        <v>0</v>
      </c>
      <c r="H125" s="168"/>
      <c r="I125" s="169">
        <f>ROUND(E125*H125,2)</f>
        <v>0</v>
      </c>
      <c r="J125" s="168"/>
      <c r="K125" s="169">
        <f>ROUND(E125*J125,2)</f>
        <v>0</v>
      </c>
      <c r="L125" s="169">
        <v>21</v>
      </c>
      <c r="M125" s="169">
        <f>G125*(1+L125/100)</f>
        <v>0</v>
      </c>
      <c r="N125" s="169">
        <v>0.12966000000000003</v>
      </c>
      <c r="O125" s="169">
        <f>ROUND(E125*N125,2)</f>
        <v>2.71</v>
      </c>
      <c r="P125" s="169">
        <v>0</v>
      </c>
      <c r="Q125" s="170">
        <f>ROUND(E125*P125,2)</f>
        <v>0</v>
      </c>
      <c r="R125" s="145"/>
      <c r="S125" s="145" t="s">
        <v>254</v>
      </c>
      <c r="T125" s="145" t="s">
        <v>255</v>
      </c>
      <c r="U125" s="145">
        <v>7.2000000000000008E-2</v>
      </c>
      <c r="V125" s="145">
        <f>ROUND(E125*U125,2)</f>
        <v>1.5</v>
      </c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194</v>
      </c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x14ac:dyDescent="0.2">
      <c r="A126" s="151" t="s">
        <v>187</v>
      </c>
      <c r="B126" s="152" t="s">
        <v>145</v>
      </c>
      <c r="C126" s="172" t="s">
        <v>146</v>
      </c>
      <c r="D126" s="153"/>
      <c r="E126" s="154"/>
      <c r="F126" s="155"/>
      <c r="G126" s="155">
        <f>SUMIF(AG127:AG188,"&lt;&gt;NOR",G127:G188)</f>
        <v>0</v>
      </c>
      <c r="H126" s="155"/>
      <c r="I126" s="155">
        <f>SUM(I127:I188)</f>
        <v>0</v>
      </c>
      <c r="J126" s="155"/>
      <c r="K126" s="155">
        <f>SUM(K127:K188)</f>
        <v>0</v>
      </c>
      <c r="L126" s="155"/>
      <c r="M126" s="155">
        <f>SUM(M127:M188)</f>
        <v>0</v>
      </c>
      <c r="N126" s="155"/>
      <c r="O126" s="155">
        <f>SUM(O127:O188)</f>
        <v>17.549999999999997</v>
      </c>
      <c r="P126" s="155"/>
      <c r="Q126" s="156">
        <f>SUM(Q127:Q188)</f>
        <v>0</v>
      </c>
      <c r="R126" s="150"/>
      <c r="S126" s="150"/>
      <c r="T126" s="150"/>
      <c r="U126" s="150"/>
      <c r="V126" s="150">
        <f>SUM(V127:V188)</f>
        <v>23.79</v>
      </c>
      <c r="W126" s="150"/>
      <c r="AG126" t="s">
        <v>188</v>
      </c>
    </row>
    <row r="127" spans="1:60" outlineLevel="1" x14ac:dyDescent="0.2">
      <c r="A127" s="157">
        <v>28</v>
      </c>
      <c r="B127" s="158" t="s">
        <v>692</v>
      </c>
      <c r="C127" s="174" t="s">
        <v>693</v>
      </c>
      <c r="D127" s="159" t="s">
        <v>197</v>
      </c>
      <c r="E127" s="160">
        <v>21</v>
      </c>
      <c r="F127" s="161"/>
      <c r="G127" s="162">
        <f>ROUND(E127*F127,2)</f>
        <v>0</v>
      </c>
      <c r="H127" s="161"/>
      <c r="I127" s="162">
        <f>ROUND(E127*H127,2)</f>
        <v>0</v>
      </c>
      <c r="J127" s="161"/>
      <c r="K127" s="162">
        <f>ROUND(E127*J127,2)</f>
        <v>0</v>
      </c>
      <c r="L127" s="162">
        <v>21</v>
      </c>
      <c r="M127" s="162">
        <f>G127*(1+L127/100)</f>
        <v>0</v>
      </c>
      <c r="N127" s="162">
        <v>1.0000000000000001E-5</v>
      </c>
      <c r="O127" s="162">
        <f>ROUND(E127*N127,2)</f>
        <v>0</v>
      </c>
      <c r="P127" s="162">
        <v>0</v>
      </c>
      <c r="Q127" s="163">
        <f>ROUND(E127*P127,2)</f>
        <v>0</v>
      </c>
      <c r="R127" s="145"/>
      <c r="S127" s="145" t="s">
        <v>254</v>
      </c>
      <c r="T127" s="145" t="s">
        <v>255</v>
      </c>
      <c r="U127" s="145">
        <v>9.7000000000000003E-2</v>
      </c>
      <c r="V127" s="145">
        <f>ROUND(E127*U127,2)</f>
        <v>2.04</v>
      </c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194</v>
      </c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204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755</v>
      </c>
      <c r="D129" s="146"/>
      <c r="E129" s="147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5" t="s">
        <v>756</v>
      </c>
      <c r="D130" s="146"/>
      <c r="E130" s="147">
        <v>21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6" t="s">
        <v>201</v>
      </c>
      <c r="D131" s="148"/>
      <c r="E131" s="149">
        <v>21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1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57">
        <v>29</v>
      </c>
      <c r="B132" s="158" t="s">
        <v>696</v>
      </c>
      <c r="C132" s="174" t="s">
        <v>697</v>
      </c>
      <c r="D132" s="159" t="s">
        <v>224</v>
      </c>
      <c r="E132" s="160">
        <v>1</v>
      </c>
      <c r="F132" s="161"/>
      <c r="G132" s="162">
        <f>ROUND(E132*F132,2)</f>
        <v>0</v>
      </c>
      <c r="H132" s="161"/>
      <c r="I132" s="162">
        <f>ROUND(E132*H132,2)</f>
        <v>0</v>
      </c>
      <c r="J132" s="161"/>
      <c r="K132" s="162">
        <f>ROUND(E132*J132,2)</f>
        <v>0</v>
      </c>
      <c r="L132" s="162">
        <v>21</v>
      </c>
      <c r="M132" s="162">
        <f>G132*(1+L132/100)</f>
        <v>0</v>
      </c>
      <c r="N132" s="162">
        <v>7.0000000000000007E-5</v>
      </c>
      <c r="O132" s="162">
        <f>ROUND(E132*N132,2)</f>
        <v>0</v>
      </c>
      <c r="P132" s="162">
        <v>0</v>
      </c>
      <c r="Q132" s="163">
        <f>ROUND(E132*P132,2)</f>
        <v>0</v>
      </c>
      <c r="R132" s="145"/>
      <c r="S132" s="145" t="s">
        <v>254</v>
      </c>
      <c r="T132" s="145" t="s">
        <v>255</v>
      </c>
      <c r="U132" s="145">
        <v>0.47000000000000003</v>
      </c>
      <c r="V132" s="145">
        <f>ROUND(E132*U132,2)</f>
        <v>0.47</v>
      </c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194</v>
      </c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204</v>
      </c>
      <c r="D133" s="146"/>
      <c r="E133" s="147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5" t="s">
        <v>755</v>
      </c>
      <c r="D134" s="146"/>
      <c r="E134" s="147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5" t="s">
        <v>133</v>
      </c>
      <c r="D135" s="146"/>
      <c r="E135" s="147">
        <v>1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6" t="s">
        <v>201</v>
      </c>
      <c r="D136" s="148"/>
      <c r="E136" s="149">
        <v>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1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64">
        <v>30</v>
      </c>
      <c r="B137" s="165" t="s">
        <v>698</v>
      </c>
      <c r="C137" s="173" t="s">
        <v>699</v>
      </c>
      <c r="D137" s="166" t="s">
        <v>197</v>
      </c>
      <c r="E137" s="167">
        <v>21</v>
      </c>
      <c r="F137" s="168"/>
      <c r="G137" s="169">
        <f>ROUND(E137*F137,2)</f>
        <v>0</v>
      </c>
      <c r="H137" s="168"/>
      <c r="I137" s="169">
        <f>ROUND(E137*H137,2)</f>
        <v>0</v>
      </c>
      <c r="J137" s="168"/>
      <c r="K137" s="169">
        <f>ROUND(E137*J137,2)</f>
        <v>0</v>
      </c>
      <c r="L137" s="169">
        <v>21</v>
      </c>
      <c r="M137" s="169">
        <f>G137*(1+L137/100)</f>
        <v>0</v>
      </c>
      <c r="N137" s="169">
        <v>0</v>
      </c>
      <c r="O137" s="169">
        <f>ROUND(E137*N137,2)</f>
        <v>0</v>
      </c>
      <c r="P137" s="169">
        <v>0</v>
      </c>
      <c r="Q137" s="170">
        <f>ROUND(E137*P137,2)</f>
        <v>0</v>
      </c>
      <c r="R137" s="145"/>
      <c r="S137" s="145" t="s">
        <v>254</v>
      </c>
      <c r="T137" s="145" t="s">
        <v>255</v>
      </c>
      <c r="U137" s="145">
        <v>7.9000000000000001E-2</v>
      </c>
      <c r="V137" s="145">
        <f>ROUND(E137*U137,2)</f>
        <v>1.66</v>
      </c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194</v>
      </c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64">
        <v>31</v>
      </c>
      <c r="B138" s="165" t="s">
        <v>700</v>
      </c>
      <c r="C138" s="173" t="s">
        <v>701</v>
      </c>
      <c r="D138" s="166" t="s">
        <v>471</v>
      </c>
      <c r="E138" s="167">
        <v>1</v>
      </c>
      <c r="F138" s="168"/>
      <c r="G138" s="169">
        <f>ROUND(E138*F138,2)</f>
        <v>0</v>
      </c>
      <c r="H138" s="168"/>
      <c r="I138" s="169">
        <f>ROUND(E138*H138,2)</f>
        <v>0</v>
      </c>
      <c r="J138" s="168"/>
      <c r="K138" s="169">
        <f>ROUND(E138*J138,2)</f>
        <v>0</v>
      </c>
      <c r="L138" s="169">
        <v>21</v>
      </c>
      <c r="M138" s="169">
        <f>G138*(1+L138/100)</f>
        <v>0</v>
      </c>
      <c r="N138" s="169">
        <v>1.7000000000000001E-4</v>
      </c>
      <c r="O138" s="169">
        <f>ROUND(E138*N138,2)</f>
        <v>0</v>
      </c>
      <c r="P138" s="169">
        <v>0</v>
      </c>
      <c r="Q138" s="170">
        <f>ROUND(E138*P138,2)</f>
        <v>0</v>
      </c>
      <c r="R138" s="145"/>
      <c r="S138" s="145" t="s">
        <v>254</v>
      </c>
      <c r="T138" s="145" t="s">
        <v>255</v>
      </c>
      <c r="U138" s="145">
        <v>7.1000000000000005</v>
      </c>
      <c r="V138" s="145">
        <f>ROUND(E138*U138,2)</f>
        <v>7.1</v>
      </c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194</v>
      </c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ht="22.5" outlineLevel="1" x14ac:dyDescent="0.2">
      <c r="A139" s="157">
        <v>32</v>
      </c>
      <c r="B139" s="158" t="s">
        <v>630</v>
      </c>
      <c r="C139" s="174" t="s">
        <v>702</v>
      </c>
      <c r="D139" s="159" t="s">
        <v>224</v>
      </c>
      <c r="E139" s="160">
        <v>1</v>
      </c>
      <c r="F139" s="161"/>
      <c r="G139" s="162">
        <f>ROUND(E139*F139,2)</f>
        <v>0</v>
      </c>
      <c r="H139" s="161"/>
      <c r="I139" s="162">
        <f>ROUND(E139*H139,2)</f>
        <v>0</v>
      </c>
      <c r="J139" s="161"/>
      <c r="K139" s="162">
        <f>ROUND(E139*J139,2)</f>
        <v>0</v>
      </c>
      <c r="L139" s="162">
        <v>21</v>
      </c>
      <c r="M139" s="162">
        <f>G139*(1+L139/100)</f>
        <v>0</v>
      </c>
      <c r="N139" s="162">
        <v>0</v>
      </c>
      <c r="O139" s="162">
        <f>ROUND(E139*N139,2)</f>
        <v>0</v>
      </c>
      <c r="P139" s="162">
        <v>0</v>
      </c>
      <c r="Q139" s="163">
        <f>ROUND(E139*P139,2)</f>
        <v>0</v>
      </c>
      <c r="R139" s="145"/>
      <c r="S139" s="145" t="s">
        <v>254</v>
      </c>
      <c r="T139" s="145" t="s">
        <v>255</v>
      </c>
      <c r="U139" s="145">
        <v>0.79</v>
      </c>
      <c r="V139" s="145">
        <f>ROUND(E139*U139,2)</f>
        <v>0.79</v>
      </c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194</v>
      </c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204</v>
      </c>
      <c r="D140" s="146"/>
      <c r="E140" s="147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755</v>
      </c>
      <c r="D141" s="146"/>
      <c r="E141" s="147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757</v>
      </c>
      <c r="D142" s="146"/>
      <c r="E142" s="147">
        <v>1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6" t="s">
        <v>201</v>
      </c>
      <c r="D143" s="148"/>
      <c r="E143" s="149">
        <v>1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1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ht="22.5" outlineLevel="1" x14ac:dyDescent="0.2">
      <c r="A144" s="157">
        <v>33</v>
      </c>
      <c r="B144" s="158" t="s">
        <v>476</v>
      </c>
      <c r="C144" s="174" t="s">
        <v>477</v>
      </c>
      <c r="D144" s="159" t="s">
        <v>224</v>
      </c>
      <c r="E144" s="160">
        <v>1</v>
      </c>
      <c r="F144" s="161"/>
      <c r="G144" s="162">
        <f>ROUND(E144*F144,2)</f>
        <v>0</v>
      </c>
      <c r="H144" s="161"/>
      <c r="I144" s="162">
        <f>ROUND(E144*H144,2)</f>
        <v>0</v>
      </c>
      <c r="J144" s="161"/>
      <c r="K144" s="162">
        <f>ROUND(E144*J144,2)</f>
        <v>0</v>
      </c>
      <c r="L144" s="162">
        <v>21</v>
      </c>
      <c r="M144" s="162">
        <f>G144*(1+L144/100)</f>
        <v>0</v>
      </c>
      <c r="N144" s="162">
        <v>0</v>
      </c>
      <c r="O144" s="162">
        <f>ROUND(E144*N144,2)</f>
        <v>0</v>
      </c>
      <c r="P144" s="162">
        <v>0</v>
      </c>
      <c r="Q144" s="163">
        <f>ROUND(E144*P144,2)</f>
        <v>0</v>
      </c>
      <c r="R144" s="145"/>
      <c r="S144" s="145" t="s">
        <v>254</v>
      </c>
      <c r="T144" s="145" t="s">
        <v>255</v>
      </c>
      <c r="U144" s="145">
        <v>0.9</v>
      </c>
      <c r="V144" s="145">
        <f>ROUND(E144*U144,2)</f>
        <v>0.9</v>
      </c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194</v>
      </c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5" t="s">
        <v>204</v>
      </c>
      <c r="D145" s="146"/>
      <c r="E145" s="147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705</v>
      </c>
      <c r="D146" s="146"/>
      <c r="E146" s="147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5" t="s">
        <v>758</v>
      </c>
      <c r="D147" s="146"/>
      <c r="E147" s="147">
        <v>1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0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6" t="s">
        <v>201</v>
      </c>
      <c r="D148" s="148"/>
      <c r="E148" s="149">
        <v>1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1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ht="22.5" outlineLevel="1" x14ac:dyDescent="0.2">
      <c r="A149" s="157">
        <v>34</v>
      </c>
      <c r="B149" s="158" t="s">
        <v>703</v>
      </c>
      <c r="C149" s="174" t="s">
        <v>704</v>
      </c>
      <c r="D149" s="159" t="s">
        <v>224</v>
      </c>
      <c r="E149" s="160">
        <v>1</v>
      </c>
      <c r="F149" s="161"/>
      <c r="G149" s="162">
        <f>ROUND(E149*F149,2)</f>
        <v>0</v>
      </c>
      <c r="H149" s="161"/>
      <c r="I149" s="162">
        <f>ROUND(E149*H149,2)</f>
        <v>0</v>
      </c>
      <c r="J149" s="161"/>
      <c r="K149" s="162">
        <f>ROUND(E149*J149,2)</f>
        <v>0</v>
      </c>
      <c r="L149" s="162">
        <v>21</v>
      </c>
      <c r="M149" s="162">
        <f>G149*(1+L149/100)</f>
        <v>0</v>
      </c>
      <c r="N149" s="162">
        <v>0</v>
      </c>
      <c r="O149" s="162">
        <f>ROUND(E149*N149,2)</f>
        <v>0</v>
      </c>
      <c r="P149" s="162">
        <v>0</v>
      </c>
      <c r="Q149" s="163">
        <f>ROUND(E149*P149,2)</f>
        <v>0</v>
      </c>
      <c r="R149" s="145"/>
      <c r="S149" s="145" t="s">
        <v>254</v>
      </c>
      <c r="T149" s="145" t="s">
        <v>255</v>
      </c>
      <c r="U149" s="145">
        <v>1.752</v>
      </c>
      <c r="V149" s="145">
        <f>ROUND(E149*U149,2)</f>
        <v>1.75</v>
      </c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194</v>
      </c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204</v>
      </c>
      <c r="D150" s="146"/>
      <c r="E150" s="147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5" t="s">
        <v>705</v>
      </c>
      <c r="D151" s="146"/>
      <c r="E151" s="147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0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43"/>
      <c r="B152" s="144"/>
      <c r="C152" s="175" t="s">
        <v>133</v>
      </c>
      <c r="D152" s="146"/>
      <c r="E152" s="147">
        <v>1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0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76" t="s">
        <v>201</v>
      </c>
      <c r="D153" s="148"/>
      <c r="E153" s="149">
        <v>1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1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outlineLevel="1" x14ac:dyDescent="0.2">
      <c r="A154" s="157">
        <v>35</v>
      </c>
      <c r="B154" s="158" t="s">
        <v>488</v>
      </c>
      <c r="C154" s="174" t="s">
        <v>489</v>
      </c>
      <c r="D154" s="159" t="s">
        <v>224</v>
      </c>
      <c r="E154" s="160">
        <v>1</v>
      </c>
      <c r="F154" s="161"/>
      <c r="G154" s="162">
        <f>ROUND(E154*F154,2)</f>
        <v>0</v>
      </c>
      <c r="H154" s="161"/>
      <c r="I154" s="162">
        <f>ROUND(E154*H154,2)</f>
        <v>0</v>
      </c>
      <c r="J154" s="161"/>
      <c r="K154" s="162">
        <f>ROUND(E154*J154,2)</f>
        <v>0</v>
      </c>
      <c r="L154" s="162">
        <v>21</v>
      </c>
      <c r="M154" s="162">
        <f>G154*(1+L154/100)</f>
        <v>0</v>
      </c>
      <c r="N154" s="162">
        <v>7.0200000000000002E-3</v>
      </c>
      <c r="O154" s="162">
        <f>ROUND(E154*N154,2)</f>
        <v>0.01</v>
      </c>
      <c r="P154" s="162">
        <v>0</v>
      </c>
      <c r="Q154" s="163">
        <f>ROUND(E154*P154,2)</f>
        <v>0</v>
      </c>
      <c r="R154" s="145"/>
      <c r="S154" s="145" t="s">
        <v>254</v>
      </c>
      <c r="T154" s="145" t="s">
        <v>255</v>
      </c>
      <c r="U154" s="145">
        <v>1.3140000000000001</v>
      </c>
      <c r="V154" s="145">
        <f>ROUND(E154*U154,2)</f>
        <v>1.31</v>
      </c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194</v>
      </c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5" t="s">
        <v>204</v>
      </c>
      <c r="D155" s="146"/>
      <c r="E155" s="147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5" t="s">
        <v>759</v>
      </c>
      <c r="D156" s="146"/>
      <c r="E156" s="147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0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43"/>
      <c r="B157" s="144"/>
      <c r="C157" s="175" t="s">
        <v>133</v>
      </c>
      <c r="D157" s="146"/>
      <c r="E157" s="147">
        <v>1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199</v>
      </c>
      <c r="AH157" s="136">
        <v>0</v>
      </c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6" t="s">
        <v>201</v>
      </c>
      <c r="D158" s="148"/>
      <c r="E158" s="149">
        <v>1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1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ht="22.5" outlineLevel="1" x14ac:dyDescent="0.2">
      <c r="A159" s="157">
        <v>36</v>
      </c>
      <c r="B159" s="158" t="s">
        <v>638</v>
      </c>
      <c r="C159" s="174" t="s">
        <v>639</v>
      </c>
      <c r="D159" s="159" t="s">
        <v>292</v>
      </c>
      <c r="E159" s="160">
        <v>5.54</v>
      </c>
      <c r="F159" s="161"/>
      <c r="G159" s="162">
        <f>ROUND(E159*F159,2)</f>
        <v>0</v>
      </c>
      <c r="H159" s="161"/>
      <c r="I159" s="162">
        <f>ROUND(E159*H159,2)</f>
        <v>0</v>
      </c>
      <c r="J159" s="161"/>
      <c r="K159" s="162">
        <f>ROUND(E159*J159,2)</f>
        <v>0</v>
      </c>
      <c r="L159" s="162">
        <v>21</v>
      </c>
      <c r="M159" s="162">
        <f>G159*(1+L159/100)</f>
        <v>0</v>
      </c>
      <c r="N159" s="162">
        <v>2.5250000000000004</v>
      </c>
      <c r="O159" s="162">
        <f>ROUND(E159*N159,2)</f>
        <v>13.99</v>
      </c>
      <c r="P159" s="162">
        <v>0</v>
      </c>
      <c r="Q159" s="163">
        <f>ROUND(E159*P159,2)</f>
        <v>0</v>
      </c>
      <c r="R159" s="145"/>
      <c r="S159" s="145" t="s">
        <v>254</v>
      </c>
      <c r="T159" s="145" t="s">
        <v>255</v>
      </c>
      <c r="U159" s="145">
        <v>1.3030000000000002</v>
      </c>
      <c r="V159" s="145">
        <f>ROUND(E159*U159,2)</f>
        <v>7.22</v>
      </c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194</v>
      </c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204</v>
      </c>
      <c r="D160" s="146"/>
      <c r="E160" s="147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5" t="s">
        <v>760</v>
      </c>
      <c r="D161" s="146"/>
      <c r="E161" s="147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0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ht="22.5" outlineLevel="1" x14ac:dyDescent="0.2">
      <c r="A162" s="143"/>
      <c r="B162" s="144"/>
      <c r="C162" s="175" t="s">
        <v>761</v>
      </c>
      <c r="D162" s="146"/>
      <c r="E162" s="147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0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43"/>
      <c r="B163" s="144"/>
      <c r="C163" s="175" t="s">
        <v>762</v>
      </c>
      <c r="D163" s="146"/>
      <c r="E163" s="147">
        <v>5.54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199</v>
      </c>
      <c r="AH163" s="136">
        <v>0</v>
      </c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76" t="s">
        <v>201</v>
      </c>
      <c r="D164" s="148"/>
      <c r="E164" s="149">
        <v>5.54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1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64">
        <v>37</v>
      </c>
      <c r="B165" s="165" t="s">
        <v>496</v>
      </c>
      <c r="C165" s="173" t="s">
        <v>497</v>
      </c>
      <c r="D165" s="166" t="s">
        <v>197</v>
      </c>
      <c r="E165" s="167">
        <v>21</v>
      </c>
      <c r="F165" s="168"/>
      <c r="G165" s="169">
        <f>ROUND(E165*F165,2)</f>
        <v>0</v>
      </c>
      <c r="H165" s="168"/>
      <c r="I165" s="169">
        <f>ROUND(E165*H165,2)</f>
        <v>0</v>
      </c>
      <c r="J165" s="168"/>
      <c r="K165" s="169">
        <f>ROUND(E165*J165,2)</f>
        <v>0</v>
      </c>
      <c r="L165" s="169">
        <v>21</v>
      </c>
      <c r="M165" s="169">
        <f>G165*(1+L165/100)</f>
        <v>0</v>
      </c>
      <c r="N165" s="169">
        <v>0</v>
      </c>
      <c r="O165" s="169">
        <f>ROUND(E165*N165,2)</f>
        <v>0</v>
      </c>
      <c r="P165" s="169">
        <v>0</v>
      </c>
      <c r="Q165" s="170">
        <f>ROUND(E165*P165,2)</f>
        <v>0</v>
      </c>
      <c r="R165" s="145"/>
      <c r="S165" s="145" t="s">
        <v>254</v>
      </c>
      <c r="T165" s="145" t="s">
        <v>255</v>
      </c>
      <c r="U165" s="145">
        <v>2.6000000000000002E-2</v>
      </c>
      <c r="V165" s="145">
        <f>ROUND(E165*U165,2)</f>
        <v>0.55000000000000004</v>
      </c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194</v>
      </c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ht="22.5" outlineLevel="1" x14ac:dyDescent="0.2">
      <c r="A166" s="157">
        <v>38</v>
      </c>
      <c r="B166" s="158" t="s">
        <v>709</v>
      </c>
      <c r="C166" s="174" t="s">
        <v>710</v>
      </c>
      <c r="D166" s="159" t="s">
        <v>224</v>
      </c>
      <c r="E166" s="160">
        <v>3.5525000000000002</v>
      </c>
      <c r="F166" s="161"/>
      <c r="G166" s="162">
        <f>ROUND(E166*F166,2)</f>
        <v>0</v>
      </c>
      <c r="H166" s="161"/>
      <c r="I166" s="162">
        <f>ROUND(E166*H166,2)</f>
        <v>0</v>
      </c>
      <c r="J166" s="161"/>
      <c r="K166" s="162">
        <f>ROUND(E166*J166,2)</f>
        <v>0</v>
      </c>
      <c r="L166" s="162">
        <v>21</v>
      </c>
      <c r="M166" s="162">
        <f>G166*(1+L166/100)</f>
        <v>0</v>
      </c>
      <c r="N166" s="162">
        <v>5.04E-2</v>
      </c>
      <c r="O166" s="162">
        <f>ROUND(E166*N166,2)</f>
        <v>0.18</v>
      </c>
      <c r="P166" s="162">
        <v>0</v>
      </c>
      <c r="Q166" s="163">
        <f>ROUND(E166*P166,2)</f>
        <v>0</v>
      </c>
      <c r="R166" s="145" t="s">
        <v>411</v>
      </c>
      <c r="S166" s="145" t="s">
        <v>254</v>
      </c>
      <c r="T166" s="145" t="s">
        <v>193</v>
      </c>
      <c r="U166" s="145">
        <v>0</v>
      </c>
      <c r="V166" s="145">
        <f>ROUND(E166*U166,2)</f>
        <v>0</v>
      </c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404</v>
      </c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43"/>
      <c r="B167" s="144"/>
      <c r="C167" s="175" t="s">
        <v>763</v>
      </c>
      <c r="D167" s="146"/>
      <c r="E167" s="147">
        <v>3.5525000000000002</v>
      </c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0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6" t="s">
        <v>201</v>
      </c>
      <c r="D168" s="148"/>
      <c r="E168" s="149">
        <v>3.5525000000000002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1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57">
        <v>39</v>
      </c>
      <c r="B169" s="158" t="s">
        <v>712</v>
      </c>
      <c r="C169" s="174" t="s">
        <v>713</v>
      </c>
      <c r="D169" s="159" t="s">
        <v>224</v>
      </c>
      <c r="E169" s="160">
        <v>1.0150000000000001</v>
      </c>
      <c r="F169" s="161"/>
      <c r="G169" s="162">
        <f>ROUND(E169*F169,2)</f>
        <v>0</v>
      </c>
      <c r="H169" s="161"/>
      <c r="I169" s="162">
        <f>ROUND(E169*H169,2)</f>
        <v>0</v>
      </c>
      <c r="J169" s="161"/>
      <c r="K169" s="162">
        <f>ROUND(E169*J169,2)</f>
        <v>0</v>
      </c>
      <c r="L169" s="162">
        <v>21</v>
      </c>
      <c r="M169" s="162">
        <f>G169*(1+L169/100)</f>
        <v>0</v>
      </c>
      <c r="N169" s="162">
        <v>3.2100000000000002E-3</v>
      </c>
      <c r="O169" s="162">
        <f>ROUND(E169*N169,2)</f>
        <v>0</v>
      </c>
      <c r="P169" s="162">
        <v>0</v>
      </c>
      <c r="Q169" s="163">
        <f>ROUND(E169*P169,2)</f>
        <v>0</v>
      </c>
      <c r="R169" s="145" t="s">
        <v>411</v>
      </c>
      <c r="S169" s="145" t="s">
        <v>254</v>
      </c>
      <c r="T169" s="145" t="s">
        <v>193</v>
      </c>
      <c r="U169" s="145">
        <v>0</v>
      </c>
      <c r="V169" s="145">
        <f>ROUND(E169*U169,2)</f>
        <v>0</v>
      </c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404</v>
      </c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75" t="s">
        <v>555</v>
      </c>
      <c r="D170" s="146"/>
      <c r="E170" s="147">
        <v>1.0150000000000001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199</v>
      </c>
      <c r="AH170" s="136">
        <v>0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43"/>
      <c r="B171" s="144"/>
      <c r="C171" s="176" t="s">
        <v>201</v>
      </c>
      <c r="D171" s="148"/>
      <c r="E171" s="149">
        <v>1.0150000000000001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199</v>
      </c>
      <c r="AH171" s="136">
        <v>1</v>
      </c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ht="33.75" outlineLevel="1" x14ac:dyDescent="0.2">
      <c r="A172" s="164">
        <v>40</v>
      </c>
      <c r="B172" s="165" t="s">
        <v>535</v>
      </c>
      <c r="C172" s="173" t="s">
        <v>536</v>
      </c>
      <c r="D172" s="166" t="s">
        <v>224</v>
      </c>
      <c r="E172" s="167">
        <v>1</v>
      </c>
      <c r="F172" s="168"/>
      <c r="G172" s="169">
        <f>ROUND(E172*F172,2)</f>
        <v>0</v>
      </c>
      <c r="H172" s="168"/>
      <c r="I172" s="169">
        <f>ROUND(E172*H172,2)</f>
        <v>0</v>
      </c>
      <c r="J172" s="168"/>
      <c r="K172" s="169">
        <f>ROUND(E172*J172,2)</f>
        <v>0</v>
      </c>
      <c r="L172" s="169">
        <v>21</v>
      </c>
      <c r="M172" s="169">
        <f>G172*(1+L172/100)</f>
        <v>0</v>
      </c>
      <c r="N172" s="169">
        <v>0.11</v>
      </c>
      <c r="O172" s="169">
        <f>ROUND(E172*N172,2)</f>
        <v>0.11</v>
      </c>
      <c r="P172" s="169">
        <v>0</v>
      </c>
      <c r="Q172" s="170">
        <f>ROUND(E172*P172,2)</f>
        <v>0</v>
      </c>
      <c r="R172" s="145"/>
      <c r="S172" s="145" t="s">
        <v>192</v>
      </c>
      <c r="T172" s="145" t="s">
        <v>193</v>
      </c>
      <c r="U172" s="145">
        <v>0</v>
      </c>
      <c r="V172" s="145">
        <f>ROUND(E172*U172,2)</f>
        <v>0</v>
      </c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520</v>
      </c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64">
        <v>41</v>
      </c>
      <c r="B173" s="165" t="s">
        <v>525</v>
      </c>
      <c r="C173" s="173" t="s">
        <v>526</v>
      </c>
      <c r="D173" s="166" t="s">
        <v>224</v>
      </c>
      <c r="E173" s="167">
        <v>1</v>
      </c>
      <c r="F173" s="168"/>
      <c r="G173" s="169">
        <f>ROUND(E173*F173,2)</f>
        <v>0</v>
      </c>
      <c r="H173" s="168"/>
      <c r="I173" s="169">
        <f>ROUND(E173*H173,2)</f>
        <v>0</v>
      </c>
      <c r="J173" s="168"/>
      <c r="K173" s="169">
        <f>ROUND(E173*J173,2)</f>
        <v>0</v>
      </c>
      <c r="L173" s="169">
        <v>21</v>
      </c>
      <c r="M173" s="169">
        <f>G173*(1+L173/100)</f>
        <v>0</v>
      </c>
      <c r="N173" s="169">
        <v>3.9000000000000007E-2</v>
      </c>
      <c r="O173" s="169">
        <f>ROUND(E173*N173,2)</f>
        <v>0.04</v>
      </c>
      <c r="P173" s="169">
        <v>0</v>
      </c>
      <c r="Q173" s="170">
        <f>ROUND(E173*P173,2)</f>
        <v>0</v>
      </c>
      <c r="R173" s="145"/>
      <c r="S173" s="145" t="s">
        <v>192</v>
      </c>
      <c r="T173" s="145" t="s">
        <v>193</v>
      </c>
      <c r="U173" s="145">
        <v>0</v>
      </c>
      <c r="V173" s="145">
        <f>ROUND(E173*U173,2)</f>
        <v>0</v>
      </c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520</v>
      </c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57">
        <v>42</v>
      </c>
      <c r="B174" s="158" t="s">
        <v>507</v>
      </c>
      <c r="C174" s="174" t="s">
        <v>508</v>
      </c>
      <c r="D174" s="159" t="s">
        <v>224</v>
      </c>
      <c r="E174" s="160">
        <v>1.01</v>
      </c>
      <c r="F174" s="161"/>
      <c r="G174" s="162">
        <f>ROUND(E174*F174,2)</f>
        <v>0</v>
      </c>
      <c r="H174" s="161"/>
      <c r="I174" s="162">
        <f>ROUND(E174*H174,2)</f>
        <v>0</v>
      </c>
      <c r="J174" s="161"/>
      <c r="K174" s="162">
        <f>ROUND(E174*J174,2)</f>
        <v>0</v>
      </c>
      <c r="L174" s="162">
        <v>21</v>
      </c>
      <c r="M174" s="162">
        <f>G174*(1+L174/100)</f>
        <v>0</v>
      </c>
      <c r="N174" s="162">
        <v>0.58500000000000008</v>
      </c>
      <c r="O174" s="162">
        <f>ROUND(E174*N174,2)</f>
        <v>0.59</v>
      </c>
      <c r="P174" s="162">
        <v>0</v>
      </c>
      <c r="Q174" s="163">
        <f>ROUND(E174*P174,2)</f>
        <v>0</v>
      </c>
      <c r="R174" s="145" t="s">
        <v>411</v>
      </c>
      <c r="S174" s="145" t="s">
        <v>254</v>
      </c>
      <c r="T174" s="145" t="s">
        <v>193</v>
      </c>
      <c r="U174" s="145">
        <v>0</v>
      </c>
      <c r="V174" s="145">
        <f>ROUND(E174*U174,2)</f>
        <v>0</v>
      </c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404</v>
      </c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43"/>
      <c r="B175" s="144"/>
      <c r="C175" s="175" t="s">
        <v>500</v>
      </c>
      <c r="D175" s="146"/>
      <c r="E175" s="147">
        <v>1.01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199</v>
      </c>
      <c r="AH175" s="136">
        <v>0</v>
      </c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43"/>
      <c r="B176" s="144"/>
      <c r="C176" s="176" t="s">
        <v>201</v>
      </c>
      <c r="D176" s="148"/>
      <c r="E176" s="149">
        <v>1.01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1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57">
        <v>43</v>
      </c>
      <c r="B177" s="158" t="s">
        <v>656</v>
      </c>
      <c r="C177" s="174" t="s">
        <v>657</v>
      </c>
      <c r="D177" s="159" t="s">
        <v>224</v>
      </c>
      <c r="E177" s="160">
        <v>1.01</v>
      </c>
      <c r="F177" s="161"/>
      <c r="G177" s="162">
        <f>ROUND(E177*F177,2)</f>
        <v>0</v>
      </c>
      <c r="H177" s="161"/>
      <c r="I177" s="162">
        <f>ROUND(E177*H177,2)</f>
        <v>0</v>
      </c>
      <c r="J177" s="161"/>
      <c r="K177" s="162">
        <f>ROUND(E177*J177,2)</f>
        <v>0</v>
      </c>
      <c r="L177" s="162">
        <v>21</v>
      </c>
      <c r="M177" s="162">
        <f>G177*(1+L177/100)</f>
        <v>0</v>
      </c>
      <c r="N177" s="162">
        <v>0.5</v>
      </c>
      <c r="O177" s="162">
        <f>ROUND(E177*N177,2)</f>
        <v>0.51</v>
      </c>
      <c r="P177" s="162">
        <v>0</v>
      </c>
      <c r="Q177" s="163">
        <f>ROUND(E177*P177,2)</f>
        <v>0</v>
      </c>
      <c r="R177" s="145" t="s">
        <v>411</v>
      </c>
      <c r="S177" s="145" t="s">
        <v>254</v>
      </c>
      <c r="T177" s="145" t="s">
        <v>193</v>
      </c>
      <c r="U177" s="145">
        <v>0</v>
      </c>
      <c r="V177" s="145">
        <f>ROUND(E177*U177,2)</f>
        <v>0</v>
      </c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404</v>
      </c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75" t="s">
        <v>500</v>
      </c>
      <c r="D178" s="146"/>
      <c r="E178" s="147">
        <v>1.01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0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43"/>
      <c r="B179" s="144"/>
      <c r="C179" s="176" t="s">
        <v>201</v>
      </c>
      <c r="D179" s="148"/>
      <c r="E179" s="149">
        <v>1.01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199</v>
      </c>
      <c r="AH179" s="136">
        <v>1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57">
        <v>44</v>
      </c>
      <c r="B180" s="158" t="s">
        <v>661</v>
      </c>
      <c r="C180" s="174" t="s">
        <v>662</v>
      </c>
      <c r="D180" s="159" t="s">
        <v>224</v>
      </c>
      <c r="E180" s="160">
        <v>1.01</v>
      </c>
      <c r="F180" s="161"/>
      <c r="G180" s="162">
        <f>ROUND(E180*F180,2)</f>
        <v>0</v>
      </c>
      <c r="H180" s="161"/>
      <c r="I180" s="162">
        <f>ROUND(E180*H180,2)</f>
        <v>0</v>
      </c>
      <c r="J180" s="161"/>
      <c r="K180" s="162">
        <f>ROUND(E180*J180,2)</f>
        <v>0</v>
      </c>
      <c r="L180" s="162">
        <v>21</v>
      </c>
      <c r="M180" s="162">
        <f>G180*(1+L180/100)</f>
        <v>0</v>
      </c>
      <c r="N180" s="162">
        <v>2.1</v>
      </c>
      <c r="O180" s="162">
        <f>ROUND(E180*N180,2)</f>
        <v>2.12</v>
      </c>
      <c r="P180" s="162">
        <v>0</v>
      </c>
      <c r="Q180" s="163">
        <f>ROUND(E180*P180,2)</f>
        <v>0</v>
      </c>
      <c r="R180" s="145" t="s">
        <v>411</v>
      </c>
      <c r="S180" s="145" t="s">
        <v>254</v>
      </c>
      <c r="T180" s="145" t="s">
        <v>193</v>
      </c>
      <c r="U180" s="145">
        <v>0</v>
      </c>
      <c r="V180" s="145">
        <f>ROUND(E180*U180,2)</f>
        <v>0</v>
      </c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404</v>
      </c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43"/>
      <c r="B181" s="144"/>
      <c r="C181" s="175" t="s">
        <v>204</v>
      </c>
      <c r="D181" s="146"/>
      <c r="E181" s="147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5" t="s">
        <v>755</v>
      </c>
      <c r="D182" s="146"/>
      <c r="E182" s="147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0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ht="22.5" outlineLevel="1" x14ac:dyDescent="0.2">
      <c r="A183" s="143"/>
      <c r="B183" s="144"/>
      <c r="C183" s="175" t="s">
        <v>530</v>
      </c>
      <c r="D183" s="146"/>
      <c r="E183" s="147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199</v>
      </c>
      <c r="AH183" s="136">
        <v>0</v>
      </c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43"/>
      <c r="B184" s="144"/>
      <c r="C184" s="175" t="s">
        <v>500</v>
      </c>
      <c r="D184" s="146"/>
      <c r="E184" s="147">
        <v>1.01</v>
      </c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199</v>
      </c>
      <c r="AH184" s="136">
        <v>0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43"/>
      <c r="B185" s="144"/>
      <c r="C185" s="176" t="s">
        <v>201</v>
      </c>
      <c r="D185" s="148"/>
      <c r="E185" s="149">
        <v>1.01</v>
      </c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199</v>
      </c>
      <c r="AH185" s="136">
        <v>1</v>
      </c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57">
        <v>45</v>
      </c>
      <c r="B186" s="158" t="s">
        <v>531</v>
      </c>
      <c r="C186" s="174" t="s">
        <v>532</v>
      </c>
      <c r="D186" s="159" t="s">
        <v>224</v>
      </c>
      <c r="E186" s="160">
        <v>2</v>
      </c>
      <c r="F186" s="161"/>
      <c r="G186" s="162">
        <f>ROUND(E186*F186,2)</f>
        <v>0</v>
      </c>
      <c r="H186" s="161"/>
      <c r="I186" s="162">
        <f>ROUND(E186*H186,2)</f>
        <v>0</v>
      </c>
      <c r="J186" s="161"/>
      <c r="K186" s="162">
        <f>ROUND(E186*J186,2)</f>
        <v>0</v>
      </c>
      <c r="L186" s="162">
        <v>21</v>
      </c>
      <c r="M186" s="162">
        <f>G186*(1+L186/100)</f>
        <v>0</v>
      </c>
      <c r="N186" s="162">
        <v>2E-3</v>
      </c>
      <c r="O186" s="162">
        <f>ROUND(E186*N186,2)</f>
        <v>0</v>
      </c>
      <c r="P186" s="162">
        <v>0</v>
      </c>
      <c r="Q186" s="163">
        <f>ROUND(E186*P186,2)</f>
        <v>0</v>
      </c>
      <c r="R186" s="145" t="s">
        <v>411</v>
      </c>
      <c r="S186" s="145" t="s">
        <v>254</v>
      </c>
      <c r="T186" s="145" t="s">
        <v>193</v>
      </c>
      <c r="U186" s="145">
        <v>0</v>
      </c>
      <c r="V186" s="145">
        <f>ROUND(E186*U186,2)</f>
        <v>0</v>
      </c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404</v>
      </c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43"/>
      <c r="B187" s="144"/>
      <c r="C187" s="175" t="s">
        <v>135</v>
      </c>
      <c r="D187" s="146"/>
      <c r="E187" s="147">
        <v>2</v>
      </c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199</v>
      </c>
      <c r="AH187" s="136">
        <v>0</v>
      </c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6" t="s">
        <v>201</v>
      </c>
      <c r="D188" s="148"/>
      <c r="E188" s="149">
        <v>2</v>
      </c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1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x14ac:dyDescent="0.2">
      <c r="A189" s="151" t="s">
        <v>187</v>
      </c>
      <c r="B189" s="152" t="s">
        <v>151</v>
      </c>
      <c r="C189" s="172" t="s">
        <v>152</v>
      </c>
      <c r="D189" s="153"/>
      <c r="E189" s="154"/>
      <c r="F189" s="155"/>
      <c r="G189" s="155">
        <f>SUMIF(AG190:AG190,"&lt;&gt;NOR",G190:G190)</f>
        <v>0</v>
      </c>
      <c r="H189" s="155"/>
      <c r="I189" s="155">
        <f>SUM(I190:I190)</f>
        <v>0</v>
      </c>
      <c r="J189" s="155"/>
      <c r="K189" s="155">
        <f>SUM(K190:K190)</f>
        <v>0</v>
      </c>
      <c r="L189" s="155"/>
      <c r="M189" s="155">
        <f>SUM(M190:M190)</f>
        <v>0</v>
      </c>
      <c r="N189" s="155"/>
      <c r="O189" s="155">
        <f>SUM(O190:O190)</f>
        <v>0</v>
      </c>
      <c r="P189" s="155"/>
      <c r="Q189" s="156">
        <f>SUM(Q190:Q190)</f>
        <v>0</v>
      </c>
      <c r="R189" s="150"/>
      <c r="S189" s="150"/>
      <c r="T189" s="150"/>
      <c r="U189" s="150"/>
      <c r="V189" s="150">
        <f>SUM(V190:V190)</f>
        <v>28.94</v>
      </c>
      <c r="W189" s="150"/>
      <c r="AG189" t="s">
        <v>188</v>
      </c>
    </row>
    <row r="190" spans="1:60" outlineLevel="1" x14ac:dyDescent="0.2">
      <c r="A190" s="164">
        <v>46</v>
      </c>
      <c r="B190" s="165" t="s">
        <v>663</v>
      </c>
      <c r="C190" s="173" t="s">
        <v>664</v>
      </c>
      <c r="D190" s="166" t="s">
        <v>403</v>
      </c>
      <c r="E190" s="167">
        <v>136.83703000000003</v>
      </c>
      <c r="F190" s="168"/>
      <c r="G190" s="169">
        <f>ROUND(E190*F190,2)</f>
        <v>0</v>
      </c>
      <c r="H190" s="168"/>
      <c r="I190" s="169">
        <f>ROUND(E190*H190,2)</f>
        <v>0</v>
      </c>
      <c r="J190" s="168"/>
      <c r="K190" s="169">
        <f>ROUND(E190*J190,2)</f>
        <v>0</v>
      </c>
      <c r="L190" s="169">
        <v>21</v>
      </c>
      <c r="M190" s="169">
        <f>G190*(1+L190/100)</f>
        <v>0</v>
      </c>
      <c r="N190" s="169">
        <v>0</v>
      </c>
      <c r="O190" s="169">
        <f>ROUND(E190*N190,2)</f>
        <v>0</v>
      </c>
      <c r="P190" s="169">
        <v>0</v>
      </c>
      <c r="Q190" s="170">
        <f>ROUND(E190*P190,2)</f>
        <v>0</v>
      </c>
      <c r="R190" s="145"/>
      <c r="S190" s="145" t="s">
        <v>254</v>
      </c>
      <c r="T190" s="145" t="s">
        <v>255</v>
      </c>
      <c r="U190" s="145">
        <v>0.21150000000000002</v>
      </c>
      <c r="V190" s="145">
        <f>ROUND(E190*U190,2)</f>
        <v>28.94</v>
      </c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560</v>
      </c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x14ac:dyDescent="0.2">
      <c r="A191" s="151" t="s">
        <v>187</v>
      </c>
      <c r="B191" s="152" t="s">
        <v>157</v>
      </c>
      <c r="C191" s="172" t="s">
        <v>158</v>
      </c>
      <c r="D191" s="153"/>
      <c r="E191" s="154"/>
      <c r="F191" s="155"/>
      <c r="G191" s="155">
        <f>SUMIF(AG192:AG198,"&lt;&gt;NOR",G192:G198)</f>
        <v>0</v>
      </c>
      <c r="H191" s="155"/>
      <c r="I191" s="155">
        <f>SUM(I192:I198)</f>
        <v>0</v>
      </c>
      <c r="J191" s="155"/>
      <c r="K191" s="155">
        <f>SUM(K192:K198)</f>
        <v>0</v>
      </c>
      <c r="L191" s="155"/>
      <c r="M191" s="155">
        <f>SUM(M192:M198)</f>
        <v>0</v>
      </c>
      <c r="N191" s="155"/>
      <c r="O191" s="155">
        <f>SUM(O192:O198)</f>
        <v>0</v>
      </c>
      <c r="P191" s="155"/>
      <c r="Q191" s="156">
        <f>SUM(Q192:Q198)</f>
        <v>0</v>
      </c>
      <c r="R191" s="150"/>
      <c r="S191" s="150"/>
      <c r="T191" s="150"/>
      <c r="U191" s="150"/>
      <c r="V191" s="150">
        <f>SUM(V192:V198)</f>
        <v>0.18</v>
      </c>
      <c r="W191" s="150"/>
      <c r="AG191" t="s">
        <v>188</v>
      </c>
    </row>
    <row r="192" spans="1:60" outlineLevel="1" x14ac:dyDescent="0.2">
      <c r="A192" s="164">
        <v>47</v>
      </c>
      <c r="B192" s="165" t="s">
        <v>561</v>
      </c>
      <c r="C192" s="173" t="s">
        <v>562</v>
      </c>
      <c r="D192" s="166" t="s">
        <v>403</v>
      </c>
      <c r="E192" s="167">
        <v>18.392000000000003</v>
      </c>
      <c r="F192" s="168"/>
      <c r="G192" s="169">
        <f>ROUND(E192*F192,2)</f>
        <v>0</v>
      </c>
      <c r="H192" s="168"/>
      <c r="I192" s="169">
        <f>ROUND(E192*H192,2)</f>
        <v>0</v>
      </c>
      <c r="J192" s="168"/>
      <c r="K192" s="169">
        <f>ROUND(E192*J192,2)</f>
        <v>0</v>
      </c>
      <c r="L192" s="169">
        <v>21</v>
      </c>
      <c r="M192" s="169">
        <f>G192*(1+L192/100)</f>
        <v>0</v>
      </c>
      <c r="N192" s="169">
        <v>0</v>
      </c>
      <c r="O192" s="169">
        <f>ROUND(E192*N192,2)</f>
        <v>0</v>
      </c>
      <c r="P192" s="169">
        <v>0</v>
      </c>
      <c r="Q192" s="170">
        <f>ROUND(E192*P192,2)</f>
        <v>0</v>
      </c>
      <c r="R192" s="145"/>
      <c r="S192" s="145" t="s">
        <v>254</v>
      </c>
      <c r="T192" s="145" t="s">
        <v>255</v>
      </c>
      <c r="U192" s="145">
        <v>0.01</v>
      </c>
      <c r="V192" s="145">
        <f>ROUND(E192*U192,2)</f>
        <v>0.18</v>
      </c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563</v>
      </c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57">
        <v>48</v>
      </c>
      <c r="B193" s="158" t="s">
        <v>564</v>
      </c>
      <c r="C193" s="174" t="s">
        <v>565</v>
      </c>
      <c r="D193" s="159" t="s">
        <v>403</v>
      </c>
      <c r="E193" s="160">
        <v>257.48800000000006</v>
      </c>
      <c r="F193" s="161"/>
      <c r="G193" s="162">
        <f>ROUND(E193*F193,2)</f>
        <v>0</v>
      </c>
      <c r="H193" s="161"/>
      <c r="I193" s="162">
        <f>ROUND(E193*H193,2)</f>
        <v>0</v>
      </c>
      <c r="J193" s="161"/>
      <c r="K193" s="162">
        <f>ROUND(E193*J193,2)</f>
        <v>0</v>
      </c>
      <c r="L193" s="162">
        <v>21</v>
      </c>
      <c r="M193" s="162">
        <f>G193*(1+L193/100)</f>
        <v>0</v>
      </c>
      <c r="N193" s="162">
        <v>0</v>
      </c>
      <c r="O193" s="162">
        <f>ROUND(E193*N193,2)</f>
        <v>0</v>
      </c>
      <c r="P193" s="162">
        <v>0</v>
      </c>
      <c r="Q193" s="163">
        <f>ROUND(E193*P193,2)</f>
        <v>0</v>
      </c>
      <c r="R193" s="145"/>
      <c r="S193" s="145" t="s">
        <v>254</v>
      </c>
      <c r="T193" s="145" t="s">
        <v>255</v>
      </c>
      <c r="U193" s="145">
        <v>0</v>
      </c>
      <c r="V193" s="145">
        <f>ROUND(E193*U193,2)</f>
        <v>0</v>
      </c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194</v>
      </c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43"/>
      <c r="B194" s="144"/>
      <c r="C194" s="175" t="s">
        <v>204</v>
      </c>
      <c r="D194" s="146"/>
      <c r="E194" s="147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199</v>
      </c>
      <c r="AH194" s="136">
        <v>0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75" t="s">
        <v>359</v>
      </c>
      <c r="D195" s="146"/>
      <c r="E195" s="147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199</v>
      </c>
      <c r="AH195" s="136">
        <v>0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ht="22.5" outlineLevel="1" x14ac:dyDescent="0.2">
      <c r="A196" s="143"/>
      <c r="B196" s="144"/>
      <c r="C196" s="175" t="s">
        <v>360</v>
      </c>
      <c r="D196" s="146"/>
      <c r="E196" s="147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199</v>
      </c>
      <c r="AH196" s="136">
        <v>0</v>
      </c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43"/>
      <c r="B197" s="144"/>
      <c r="C197" s="175" t="s">
        <v>764</v>
      </c>
      <c r="D197" s="146"/>
      <c r="E197" s="147">
        <v>257.48800000000006</v>
      </c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199</v>
      </c>
      <c r="AH197" s="136">
        <v>0</v>
      </c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outlineLevel="1" x14ac:dyDescent="0.2">
      <c r="A198" s="143"/>
      <c r="B198" s="144"/>
      <c r="C198" s="176" t="s">
        <v>201</v>
      </c>
      <c r="D198" s="148"/>
      <c r="E198" s="149">
        <v>257.48800000000006</v>
      </c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199</v>
      </c>
      <c r="AH198" s="136">
        <v>1</v>
      </c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x14ac:dyDescent="0.2">
      <c r="A199" s="3"/>
      <c r="B199" s="4"/>
      <c r="C199" s="177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AE199">
        <v>15</v>
      </c>
      <c r="AF199">
        <v>21</v>
      </c>
    </row>
    <row r="200" spans="1:60" x14ac:dyDescent="0.2">
      <c r="A200" s="139"/>
      <c r="B200" s="140" t="s">
        <v>31</v>
      </c>
      <c r="C200" s="178"/>
      <c r="D200" s="141"/>
      <c r="E200" s="142"/>
      <c r="F200" s="142"/>
      <c r="G200" s="171">
        <f>G8+G108+G119+G126+G189+G191</f>
        <v>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AE200">
        <f>SUMIF(L7:L198,AE199,G7:G198)</f>
        <v>0</v>
      </c>
      <c r="AF200">
        <f>SUMIF(L7:L198,AF199,G7:G198)</f>
        <v>0</v>
      </c>
      <c r="AG200" t="s">
        <v>247</v>
      </c>
    </row>
    <row r="201" spans="1:60" x14ac:dyDescent="0.2">
      <c r="A201" s="3"/>
      <c r="B201" s="4"/>
      <c r="C201" s="177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60" x14ac:dyDescent="0.2">
      <c r="A202" s="3"/>
      <c r="B202" s="4"/>
      <c r="C202" s="177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60" x14ac:dyDescent="0.2">
      <c r="A203" s="256" t="s">
        <v>248</v>
      </c>
      <c r="B203" s="256"/>
      <c r="C203" s="257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60" x14ac:dyDescent="0.2">
      <c r="A204" s="237"/>
      <c r="B204" s="238"/>
      <c r="C204" s="239"/>
      <c r="D204" s="238"/>
      <c r="E204" s="238"/>
      <c r="F204" s="238"/>
      <c r="G204" s="24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AG204" t="s">
        <v>249</v>
      </c>
    </row>
    <row r="205" spans="1:60" x14ac:dyDescent="0.2">
      <c r="A205" s="241"/>
      <c r="B205" s="242"/>
      <c r="C205" s="243"/>
      <c r="D205" s="242"/>
      <c r="E205" s="242"/>
      <c r="F205" s="242"/>
      <c r="G205" s="24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60" x14ac:dyDescent="0.2">
      <c r="A206" s="241"/>
      <c r="B206" s="242"/>
      <c r="C206" s="243"/>
      <c r="D206" s="242"/>
      <c r="E206" s="242"/>
      <c r="F206" s="242"/>
      <c r="G206" s="24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60" x14ac:dyDescent="0.2">
      <c r="A207" s="241"/>
      <c r="B207" s="242"/>
      <c r="C207" s="243"/>
      <c r="D207" s="242"/>
      <c r="E207" s="242"/>
      <c r="F207" s="242"/>
      <c r="G207" s="24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60" x14ac:dyDescent="0.2">
      <c r="A208" s="245"/>
      <c r="B208" s="246"/>
      <c r="C208" s="247"/>
      <c r="D208" s="246"/>
      <c r="E208" s="246"/>
      <c r="F208" s="246"/>
      <c r="G208" s="248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33" x14ac:dyDescent="0.2">
      <c r="A209" s="3"/>
      <c r="B209" s="4"/>
      <c r="C209" s="177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33" x14ac:dyDescent="0.2">
      <c r="C210" s="179"/>
      <c r="D210" s="10"/>
      <c r="AG210" t="s">
        <v>250</v>
      </c>
    </row>
    <row r="211" spans="1:33" x14ac:dyDescent="0.2">
      <c r="D211" s="10"/>
    </row>
    <row r="212" spans="1:33" x14ac:dyDescent="0.2">
      <c r="D212" s="10"/>
    </row>
    <row r="213" spans="1:33" x14ac:dyDescent="0.2">
      <c r="D213" s="10"/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04:G208"/>
    <mergeCell ref="A1:G1"/>
    <mergeCell ref="C2:G2"/>
    <mergeCell ref="C3:G3"/>
    <mergeCell ref="C4:G4"/>
    <mergeCell ref="A203:C20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1318-E792-4260-A95D-6BFECFF048F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49</v>
      </c>
      <c r="C3" s="250" t="s">
        <v>50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59</v>
      </c>
      <c r="C4" s="253" t="s">
        <v>60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SUMIF(AG9:AG122,"&lt;&gt;NOR",G9:G122)</f>
        <v>0</v>
      </c>
      <c r="H8" s="155"/>
      <c r="I8" s="155">
        <f>SUM(I9:I122)</f>
        <v>0</v>
      </c>
      <c r="J8" s="155"/>
      <c r="K8" s="155">
        <f>SUM(K9:K122)</f>
        <v>0</v>
      </c>
      <c r="L8" s="155"/>
      <c r="M8" s="155">
        <f>SUM(M9:M122)</f>
        <v>0</v>
      </c>
      <c r="N8" s="155"/>
      <c r="O8" s="155">
        <f>SUM(O9:O122)</f>
        <v>4.5199999999999996</v>
      </c>
      <c r="P8" s="155"/>
      <c r="Q8" s="156">
        <f>SUM(Q9:Q122)</f>
        <v>2.35</v>
      </c>
      <c r="R8" s="150"/>
      <c r="S8" s="150"/>
      <c r="T8" s="150"/>
      <c r="U8" s="150"/>
      <c r="V8" s="150">
        <f>SUM(V9:V122)</f>
        <v>113.02000000000001</v>
      </c>
      <c r="W8" s="150"/>
      <c r="AG8" t="s">
        <v>188</v>
      </c>
    </row>
    <row r="9" spans="1:60" outlineLevel="1" x14ac:dyDescent="0.2">
      <c r="A9" s="157">
        <v>1</v>
      </c>
      <c r="B9" s="158" t="s">
        <v>765</v>
      </c>
      <c r="C9" s="174" t="s">
        <v>766</v>
      </c>
      <c r="D9" s="159" t="s">
        <v>253</v>
      </c>
      <c r="E9" s="160">
        <v>2.4000000000000004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0.52800000000000002</v>
      </c>
      <c r="Q9" s="163">
        <f>ROUND(E9*P9,2)</f>
        <v>1.27</v>
      </c>
      <c r="R9" s="145"/>
      <c r="S9" s="145" t="s">
        <v>254</v>
      </c>
      <c r="T9" s="145" t="s">
        <v>255</v>
      </c>
      <c r="U9" s="145">
        <v>0.80560000000000009</v>
      </c>
      <c r="V9" s="145">
        <f>ROUND(E9*U9,2)</f>
        <v>1.93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ht="22.5" outlineLevel="1" x14ac:dyDescent="0.2">
      <c r="A11" s="143"/>
      <c r="B11" s="144"/>
      <c r="C11" s="175" t="s">
        <v>767</v>
      </c>
      <c r="D11" s="146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5" t="s">
        <v>768</v>
      </c>
      <c r="D12" s="146"/>
      <c r="E12" s="147">
        <v>2.4000000000000004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6" t="s">
        <v>201</v>
      </c>
      <c r="D13" s="148"/>
      <c r="E13" s="149">
        <v>2.4000000000000004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1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57">
        <v>2</v>
      </c>
      <c r="B14" s="158" t="s">
        <v>769</v>
      </c>
      <c r="C14" s="174" t="s">
        <v>770</v>
      </c>
      <c r="D14" s="159" t="s">
        <v>253</v>
      </c>
      <c r="E14" s="160">
        <v>2.4000000000000004</v>
      </c>
      <c r="F14" s="161"/>
      <c r="G14" s="162">
        <f>ROUND(E14*F14,2)</f>
        <v>0</v>
      </c>
      <c r="H14" s="161"/>
      <c r="I14" s="162">
        <f>ROUND(E14*H14,2)</f>
        <v>0</v>
      </c>
      <c r="J14" s="161"/>
      <c r="K14" s="162">
        <f>ROUND(E14*J14,2)</f>
        <v>0</v>
      </c>
      <c r="L14" s="162">
        <v>21</v>
      </c>
      <c r="M14" s="162">
        <f>G14*(1+L14/100)</f>
        <v>0</v>
      </c>
      <c r="N14" s="162">
        <v>0</v>
      </c>
      <c r="O14" s="162">
        <f>ROUND(E14*N14,2)</f>
        <v>0</v>
      </c>
      <c r="P14" s="162">
        <v>0.22500000000000001</v>
      </c>
      <c r="Q14" s="163">
        <f>ROUND(E14*P14,2)</f>
        <v>0.54</v>
      </c>
      <c r="R14" s="145"/>
      <c r="S14" s="145" t="s">
        <v>254</v>
      </c>
      <c r="T14" s="145" t="s">
        <v>255</v>
      </c>
      <c r="U14" s="145">
        <v>0.14200000000000002</v>
      </c>
      <c r="V14" s="145">
        <f>ROUND(E14*U14,2)</f>
        <v>0.34</v>
      </c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194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204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771</v>
      </c>
      <c r="D16" s="146"/>
      <c r="E16" s="147">
        <v>2.4000000000000004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6" t="s">
        <v>201</v>
      </c>
      <c r="D17" s="148"/>
      <c r="E17" s="149">
        <v>2.4000000000000004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1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57">
        <v>3</v>
      </c>
      <c r="B18" s="158" t="s">
        <v>772</v>
      </c>
      <c r="C18" s="174" t="s">
        <v>773</v>
      </c>
      <c r="D18" s="159" t="s">
        <v>197</v>
      </c>
      <c r="E18" s="160">
        <v>2</v>
      </c>
      <c r="F18" s="161"/>
      <c r="G18" s="162">
        <f>ROUND(E18*F18,2)</f>
        <v>0</v>
      </c>
      <c r="H18" s="161"/>
      <c r="I18" s="162">
        <f>ROUND(E18*H18,2)</f>
        <v>0</v>
      </c>
      <c r="J18" s="161"/>
      <c r="K18" s="162">
        <f>ROUND(E18*J18,2)</f>
        <v>0</v>
      </c>
      <c r="L18" s="162">
        <v>21</v>
      </c>
      <c r="M18" s="162">
        <f>G18*(1+L18/100)</f>
        <v>0</v>
      </c>
      <c r="N18" s="162">
        <v>0</v>
      </c>
      <c r="O18" s="162">
        <f>ROUND(E18*N18,2)</f>
        <v>0</v>
      </c>
      <c r="P18" s="162">
        <v>0.27</v>
      </c>
      <c r="Q18" s="163">
        <f>ROUND(E18*P18,2)</f>
        <v>0.54</v>
      </c>
      <c r="R18" s="145"/>
      <c r="S18" s="145" t="s">
        <v>254</v>
      </c>
      <c r="T18" s="145" t="s">
        <v>255</v>
      </c>
      <c r="U18" s="145">
        <v>0.12300000000000001</v>
      </c>
      <c r="V18" s="145">
        <f>ROUND(E18*U18,2)</f>
        <v>0.25</v>
      </c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204</v>
      </c>
      <c r="D19" s="146"/>
      <c r="E19" s="147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774</v>
      </c>
      <c r="D20" s="146"/>
      <c r="E20" s="147">
        <v>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6" t="s">
        <v>201</v>
      </c>
      <c r="D21" s="148"/>
      <c r="E21" s="149">
        <v>2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1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57">
        <v>4</v>
      </c>
      <c r="B22" s="158" t="s">
        <v>775</v>
      </c>
      <c r="C22" s="174" t="s">
        <v>776</v>
      </c>
      <c r="D22" s="159" t="s">
        <v>292</v>
      </c>
      <c r="E22" s="160">
        <v>1.1220000000000001</v>
      </c>
      <c r="F22" s="161"/>
      <c r="G22" s="162">
        <f>ROUND(E22*F22,2)</f>
        <v>0</v>
      </c>
      <c r="H22" s="161"/>
      <c r="I22" s="162">
        <f>ROUND(E22*H22,2)</f>
        <v>0</v>
      </c>
      <c r="J22" s="161"/>
      <c r="K22" s="162">
        <f>ROUND(E22*J22,2)</f>
        <v>0</v>
      </c>
      <c r="L22" s="162">
        <v>21</v>
      </c>
      <c r="M22" s="162">
        <f>G22*(1+L22/100)</f>
        <v>0</v>
      </c>
      <c r="N22" s="162">
        <v>0</v>
      </c>
      <c r="O22" s="162">
        <f>ROUND(E22*N22,2)</f>
        <v>0</v>
      </c>
      <c r="P22" s="162">
        <v>0</v>
      </c>
      <c r="Q22" s="163">
        <f>ROUND(E22*P22,2)</f>
        <v>0</v>
      </c>
      <c r="R22" s="145"/>
      <c r="S22" s="145" t="s">
        <v>254</v>
      </c>
      <c r="T22" s="145" t="s">
        <v>255</v>
      </c>
      <c r="U22" s="145">
        <v>9.7000000000000003E-2</v>
      </c>
      <c r="V22" s="145">
        <f>ROUND(E22*U22,2)</f>
        <v>0.11</v>
      </c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194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84" t="s">
        <v>296</v>
      </c>
      <c r="D23" s="180"/>
      <c r="E23" s="181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22.5" outlineLevel="1" x14ac:dyDescent="0.2">
      <c r="A24" s="143"/>
      <c r="B24" s="144"/>
      <c r="C24" s="185" t="s">
        <v>777</v>
      </c>
      <c r="D24" s="180"/>
      <c r="E24" s="181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2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84" t="s">
        <v>307</v>
      </c>
      <c r="D25" s="180"/>
      <c r="E25" s="181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778</v>
      </c>
      <c r="D26" s="146"/>
      <c r="E26" s="147">
        <v>1.1220000000000001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76" t="s">
        <v>201</v>
      </c>
      <c r="D27" s="148"/>
      <c r="E27" s="149">
        <v>1.1220000000000001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1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57">
        <v>5</v>
      </c>
      <c r="B28" s="158" t="s">
        <v>266</v>
      </c>
      <c r="C28" s="174" t="s">
        <v>267</v>
      </c>
      <c r="D28" s="159" t="s">
        <v>197</v>
      </c>
      <c r="E28" s="160">
        <v>1.1000000000000001</v>
      </c>
      <c r="F28" s="161"/>
      <c r="G28" s="162">
        <f>ROUND(E28*F28,2)</f>
        <v>0</v>
      </c>
      <c r="H28" s="161"/>
      <c r="I28" s="162">
        <f>ROUND(E28*H28,2)</f>
        <v>0</v>
      </c>
      <c r="J28" s="161"/>
      <c r="K28" s="162">
        <f>ROUND(E28*J28,2)</f>
        <v>0</v>
      </c>
      <c r="L28" s="162">
        <v>21</v>
      </c>
      <c r="M28" s="162">
        <f>G28*(1+L28/100)</f>
        <v>0</v>
      </c>
      <c r="N28" s="162">
        <v>8.6900000000000015E-3</v>
      </c>
      <c r="O28" s="162">
        <f>ROUND(E28*N28,2)</f>
        <v>0.01</v>
      </c>
      <c r="P28" s="162">
        <v>0</v>
      </c>
      <c r="Q28" s="163">
        <f>ROUND(E28*P28,2)</f>
        <v>0</v>
      </c>
      <c r="R28" s="145"/>
      <c r="S28" s="145" t="s">
        <v>254</v>
      </c>
      <c r="T28" s="145" t="s">
        <v>255</v>
      </c>
      <c r="U28" s="145">
        <v>0.70300000000000007</v>
      </c>
      <c r="V28" s="145">
        <f>ROUND(E28*U28,2)</f>
        <v>0.77</v>
      </c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194</v>
      </c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75" t="s">
        <v>204</v>
      </c>
      <c r="D29" s="146"/>
      <c r="E29" s="147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5" t="s">
        <v>779</v>
      </c>
      <c r="D30" s="146"/>
      <c r="E30" s="147">
        <v>1.1000000000000001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0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76" t="s">
        <v>201</v>
      </c>
      <c r="D31" s="148"/>
      <c r="E31" s="149">
        <v>1.1000000000000001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1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57">
        <v>6</v>
      </c>
      <c r="B32" s="158" t="s">
        <v>272</v>
      </c>
      <c r="C32" s="174" t="s">
        <v>273</v>
      </c>
      <c r="D32" s="159" t="s">
        <v>197</v>
      </c>
      <c r="E32" s="160">
        <v>1.1000000000000001</v>
      </c>
      <c r="F32" s="161"/>
      <c r="G32" s="162">
        <f>ROUND(E32*F32,2)</f>
        <v>0</v>
      </c>
      <c r="H32" s="161"/>
      <c r="I32" s="162">
        <f>ROUND(E32*H32,2)</f>
        <v>0</v>
      </c>
      <c r="J32" s="161"/>
      <c r="K32" s="162">
        <f>ROUND(E32*J32,2)</f>
        <v>0</v>
      </c>
      <c r="L32" s="162">
        <v>21</v>
      </c>
      <c r="M32" s="162">
        <f>G32*(1+L32/100)</f>
        <v>0</v>
      </c>
      <c r="N32" s="162">
        <v>1.0700000000000001E-2</v>
      </c>
      <c r="O32" s="162">
        <f>ROUND(E32*N32,2)</f>
        <v>0.01</v>
      </c>
      <c r="P32" s="162">
        <v>0</v>
      </c>
      <c r="Q32" s="163">
        <f>ROUND(E32*P32,2)</f>
        <v>0</v>
      </c>
      <c r="R32" s="145"/>
      <c r="S32" s="145" t="s">
        <v>254</v>
      </c>
      <c r="T32" s="145" t="s">
        <v>255</v>
      </c>
      <c r="U32" s="145">
        <v>0.90800000000000003</v>
      </c>
      <c r="V32" s="145">
        <f>ROUND(E32*U32,2)</f>
        <v>1</v>
      </c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194</v>
      </c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5" t="s">
        <v>204</v>
      </c>
      <c r="D33" s="146"/>
      <c r="E33" s="147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ht="22.5" outlineLevel="1" x14ac:dyDescent="0.2">
      <c r="A34" s="143"/>
      <c r="B34" s="144"/>
      <c r="C34" s="175" t="s">
        <v>780</v>
      </c>
      <c r="D34" s="146"/>
      <c r="E34" s="147">
        <v>1.1000000000000001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6" t="s">
        <v>201</v>
      </c>
      <c r="D35" s="148"/>
      <c r="E35" s="149">
        <v>1.1000000000000001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1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57">
        <v>7</v>
      </c>
      <c r="B36" s="158" t="s">
        <v>285</v>
      </c>
      <c r="C36" s="174" t="s">
        <v>286</v>
      </c>
      <c r="D36" s="159" t="s">
        <v>197</v>
      </c>
      <c r="E36" s="160">
        <v>2.2000000000000002</v>
      </c>
      <c r="F36" s="161"/>
      <c r="G36" s="162">
        <f>ROUND(E36*F36,2)</f>
        <v>0</v>
      </c>
      <c r="H36" s="161"/>
      <c r="I36" s="162">
        <f>ROUND(E36*H36,2)</f>
        <v>0</v>
      </c>
      <c r="J36" s="161"/>
      <c r="K36" s="162">
        <f>ROUND(E36*J36,2)</f>
        <v>0</v>
      </c>
      <c r="L36" s="162">
        <v>21</v>
      </c>
      <c r="M36" s="162">
        <f>G36*(1+L36/100)</f>
        <v>0</v>
      </c>
      <c r="N36" s="162">
        <v>6.9630000000000011E-2</v>
      </c>
      <c r="O36" s="162">
        <f>ROUND(E36*N36,2)</f>
        <v>0.15</v>
      </c>
      <c r="P36" s="162">
        <v>0</v>
      </c>
      <c r="Q36" s="163">
        <f>ROUND(E36*P36,2)</f>
        <v>0</v>
      </c>
      <c r="R36" s="145"/>
      <c r="S36" s="145" t="s">
        <v>254</v>
      </c>
      <c r="T36" s="145" t="s">
        <v>255</v>
      </c>
      <c r="U36" s="145">
        <v>1.2460000000000002</v>
      </c>
      <c r="V36" s="145">
        <f>ROUND(E36*U36,2)</f>
        <v>2.74</v>
      </c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194</v>
      </c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5" t="s">
        <v>204</v>
      </c>
      <c r="D37" s="146"/>
      <c r="E37" s="147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0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ht="22.5" outlineLevel="1" x14ac:dyDescent="0.2">
      <c r="A38" s="143"/>
      <c r="B38" s="144"/>
      <c r="C38" s="175" t="s">
        <v>781</v>
      </c>
      <c r="D38" s="146"/>
      <c r="E38" s="147">
        <v>1.1000000000000001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0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ht="22.5" outlineLevel="1" x14ac:dyDescent="0.2">
      <c r="A39" s="143"/>
      <c r="B39" s="144"/>
      <c r="C39" s="175" t="s">
        <v>782</v>
      </c>
      <c r="D39" s="146"/>
      <c r="E39" s="147">
        <v>1.1000000000000001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6" t="s">
        <v>201</v>
      </c>
      <c r="D40" s="148"/>
      <c r="E40" s="149">
        <v>2.2000000000000002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1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ht="22.5" outlineLevel="1" x14ac:dyDescent="0.2">
      <c r="A41" s="157">
        <v>8</v>
      </c>
      <c r="B41" s="158" t="s">
        <v>290</v>
      </c>
      <c r="C41" s="174" t="s">
        <v>291</v>
      </c>
      <c r="D41" s="159" t="s">
        <v>292</v>
      </c>
      <c r="E41" s="160">
        <v>9.1630000000000003</v>
      </c>
      <c r="F41" s="161"/>
      <c r="G41" s="162">
        <f>ROUND(E41*F41,2)</f>
        <v>0</v>
      </c>
      <c r="H41" s="161"/>
      <c r="I41" s="162">
        <f>ROUND(E41*H41,2)</f>
        <v>0</v>
      </c>
      <c r="J41" s="161"/>
      <c r="K41" s="162">
        <f>ROUND(E41*J41,2)</f>
        <v>0</v>
      </c>
      <c r="L41" s="162">
        <v>21</v>
      </c>
      <c r="M41" s="162">
        <f>G41*(1+L41/100)</f>
        <v>0</v>
      </c>
      <c r="N41" s="162">
        <v>0</v>
      </c>
      <c r="O41" s="162">
        <f>ROUND(E41*N41,2)</f>
        <v>0</v>
      </c>
      <c r="P41" s="162">
        <v>0</v>
      </c>
      <c r="Q41" s="163">
        <f>ROUND(E41*P41,2)</f>
        <v>0</v>
      </c>
      <c r="R41" s="145"/>
      <c r="S41" s="145" t="s">
        <v>254</v>
      </c>
      <c r="T41" s="145" t="s">
        <v>255</v>
      </c>
      <c r="U41" s="145">
        <v>0.12000000000000001</v>
      </c>
      <c r="V41" s="145">
        <f>ROUND(E41*U41,2)</f>
        <v>1.1000000000000001</v>
      </c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194</v>
      </c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5" t="s">
        <v>204</v>
      </c>
      <c r="D42" s="146"/>
      <c r="E42" s="147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ht="22.5" outlineLevel="1" x14ac:dyDescent="0.2">
      <c r="A43" s="143"/>
      <c r="B43" s="144"/>
      <c r="C43" s="175" t="s">
        <v>293</v>
      </c>
      <c r="D43" s="146"/>
      <c r="E43" s="147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0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ht="22.5" outlineLevel="1" x14ac:dyDescent="0.2">
      <c r="A44" s="143"/>
      <c r="B44" s="144"/>
      <c r="C44" s="175" t="s">
        <v>725</v>
      </c>
      <c r="D44" s="146"/>
      <c r="E44" s="147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ht="22.5" outlineLevel="1" x14ac:dyDescent="0.2">
      <c r="A45" s="143"/>
      <c r="B45" s="144"/>
      <c r="C45" s="175" t="s">
        <v>783</v>
      </c>
      <c r="D45" s="146"/>
      <c r="E45" s="147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0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5" t="s">
        <v>670</v>
      </c>
      <c r="D46" s="146"/>
      <c r="E46" s="147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84" t="s">
        <v>296</v>
      </c>
      <c r="D47" s="180"/>
      <c r="E47" s="181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ht="22.5" outlineLevel="1" x14ac:dyDescent="0.2">
      <c r="A48" s="143"/>
      <c r="B48" s="144"/>
      <c r="C48" s="185" t="s">
        <v>777</v>
      </c>
      <c r="D48" s="180"/>
      <c r="E48" s="181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2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ht="33.75" outlineLevel="1" x14ac:dyDescent="0.2">
      <c r="A49" s="143"/>
      <c r="B49" s="144"/>
      <c r="C49" s="185" t="s">
        <v>784</v>
      </c>
      <c r="D49" s="180"/>
      <c r="E49" s="181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2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85" t="s">
        <v>785</v>
      </c>
      <c r="D50" s="180"/>
      <c r="E50" s="181">
        <v>18.326000000000001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2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86" t="s">
        <v>306</v>
      </c>
      <c r="D51" s="182"/>
      <c r="E51" s="183">
        <v>18.326000000000001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3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84" t="s">
        <v>307</v>
      </c>
      <c r="D52" s="180"/>
      <c r="E52" s="181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786</v>
      </c>
      <c r="D53" s="146"/>
      <c r="E53" s="147">
        <v>9.1630000000000003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6" t="s">
        <v>201</v>
      </c>
      <c r="D54" s="148"/>
      <c r="E54" s="149">
        <v>9.1630000000000003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1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57">
        <v>9</v>
      </c>
      <c r="B55" s="158" t="s">
        <v>314</v>
      </c>
      <c r="C55" s="174" t="s">
        <v>315</v>
      </c>
      <c r="D55" s="159" t="s">
        <v>292</v>
      </c>
      <c r="E55" s="160">
        <v>7.0357500000000002</v>
      </c>
      <c r="F55" s="161"/>
      <c r="G55" s="162">
        <f>ROUND(E55*F55,2)</f>
        <v>0</v>
      </c>
      <c r="H55" s="161"/>
      <c r="I55" s="162">
        <f>ROUND(E55*H55,2)</f>
        <v>0</v>
      </c>
      <c r="J55" s="161"/>
      <c r="K55" s="162">
        <f>ROUND(E55*J55,2)</f>
        <v>0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3">
        <f>ROUND(E55*P55,2)</f>
        <v>0</v>
      </c>
      <c r="R55" s="145"/>
      <c r="S55" s="145" t="s">
        <v>254</v>
      </c>
      <c r="T55" s="145" t="s">
        <v>255</v>
      </c>
      <c r="U55" s="145">
        <v>8.4000000000000005E-2</v>
      </c>
      <c r="V55" s="145">
        <f>ROUND(E55*U55,2)</f>
        <v>0.59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729</v>
      </c>
      <c r="D56" s="146"/>
      <c r="E56" s="147">
        <v>7.0357500000000002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6" t="s">
        <v>201</v>
      </c>
      <c r="D57" s="148"/>
      <c r="E57" s="149">
        <v>7.0357500000000002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1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ht="22.5" outlineLevel="1" x14ac:dyDescent="0.2">
      <c r="A58" s="157">
        <v>10</v>
      </c>
      <c r="B58" s="158" t="s">
        <v>317</v>
      </c>
      <c r="C58" s="174" t="s">
        <v>318</v>
      </c>
      <c r="D58" s="159" t="s">
        <v>292</v>
      </c>
      <c r="E58" s="160">
        <v>7.3304</v>
      </c>
      <c r="F58" s="161"/>
      <c r="G58" s="162">
        <f>ROUND(E58*F58,2)</f>
        <v>0</v>
      </c>
      <c r="H58" s="161"/>
      <c r="I58" s="162">
        <f>ROUND(E58*H58,2)</f>
        <v>0</v>
      </c>
      <c r="J58" s="161"/>
      <c r="K58" s="162">
        <f>ROUND(E58*J58,2)</f>
        <v>0</v>
      </c>
      <c r="L58" s="162">
        <v>21</v>
      </c>
      <c r="M58" s="162">
        <f>G58*(1+L58/100)</f>
        <v>0</v>
      </c>
      <c r="N58" s="162">
        <v>0</v>
      </c>
      <c r="O58" s="162">
        <f>ROUND(E58*N58,2)</f>
        <v>0</v>
      </c>
      <c r="P58" s="162">
        <v>0</v>
      </c>
      <c r="Q58" s="163">
        <f>ROUND(E58*P58,2)</f>
        <v>0</v>
      </c>
      <c r="R58" s="145"/>
      <c r="S58" s="145" t="s">
        <v>254</v>
      </c>
      <c r="T58" s="145" t="s">
        <v>255</v>
      </c>
      <c r="U58" s="145">
        <v>0.25</v>
      </c>
      <c r="V58" s="145">
        <f>ROUND(E58*U58,2)</f>
        <v>1.83</v>
      </c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194</v>
      </c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787</v>
      </c>
      <c r="D59" s="146"/>
      <c r="E59" s="147">
        <v>7.3304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6" t="s">
        <v>201</v>
      </c>
      <c r="D60" s="148"/>
      <c r="E60" s="149">
        <v>7.3304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1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57">
        <v>11</v>
      </c>
      <c r="B61" s="158" t="s">
        <v>321</v>
      </c>
      <c r="C61" s="174" t="s">
        <v>322</v>
      </c>
      <c r="D61" s="159" t="s">
        <v>292</v>
      </c>
      <c r="E61" s="160">
        <v>5.6826000000000008</v>
      </c>
      <c r="F61" s="161"/>
      <c r="G61" s="162">
        <f>ROUND(E61*F61,2)</f>
        <v>0</v>
      </c>
      <c r="H61" s="161"/>
      <c r="I61" s="162">
        <f>ROUND(E61*H61,2)</f>
        <v>0</v>
      </c>
      <c r="J61" s="161"/>
      <c r="K61" s="162">
        <f>ROUND(E61*J61,2)</f>
        <v>0</v>
      </c>
      <c r="L61" s="162">
        <v>21</v>
      </c>
      <c r="M61" s="162">
        <f>G61*(1+L61/100)</f>
        <v>0</v>
      </c>
      <c r="N61" s="162">
        <v>0</v>
      </c>
      <c r="O61" s="162">
        <f>ROUND(E61*N61,2)</f>
        <v>0</v>
      </c>
      <c r="P61" s="162">
        <v>0</v>
      </c>
      <c r="Q61" s="163">
        <f>ROUND(E61*P61,2)</f>
        <v>0</v>
      </c>
      <c r="R61" s="145"/>
      <c r="S61" s="145" t="s">
        <v>254</v>
      </c>
      <c r="T61" s="145" t="s">
        <v>255</v>
      </c>
      <c r="U61" s="145">
        <v>0.14830000000000002</v>
      </c>
      <c r="V61" s="145">
        <f>ROUND(E61*U61,2)</f>
        <v>0.84</v>
      </c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194</v>
      </c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731</v>
      </c>
      <c r="D62" s="146"/>
      <c r="E62" s="147">
        <v>5.6826000000000008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6" t="s">
        <v>201</v>
      </c>
      <c r="D63" s="148"/>
      <c r="E63" s="149">
        <v>5.6826000000000008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1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57">
        <v>12</v>
      </c>
      <c r="B64" s="158" t="s">
        <v>324</v>
      </c>
      <c r="C64" s="174" t="s">
        <v>325</v>
      </c>
      <c r="D64" s="159" t="s">
        <v>292</v>
      </c>
      <c r="E64" s="160">
        <v>1.8326</v>
      </c>
      <c r="F64" s="161"/>
      <c r="G64" s="162">
        <f>ROUND(E64*F64,2)</f>
        <v>0</v>
      </c>
      <c r="H64" s="161"/>
      <c r="I64" s="162">
        <f>ROUND(E64*H64,2)</f>
        <v>0</v>
      </c>
      <c r="J64" s="161"/>
      <c r="K64" s="162">
        <f>ROUND(E64*J64,2)</f>
        <v>0</v>
      </c>
      <c r="L64" s="162">
        <v>21</v>
      </c>
      <c r="M64" s="162">
        <f>G64*(1+L64/100)</f>
        <v>0</v>
      </c>
      <c r="N64" s="162">
        <v>0</v>
      </c>
      <c r="O64" s="162">
        <f>ROUND(E64*N64,2)</f>
        <v>0</v>
      </c>
      <c r="P64" s="162">
        <v>0</v>
      </c>
      <c r="Q64" s="163">
        <f>ROUND(E64*P64,2)</f>
        <v>0</v>
      </c>
      <c r="R64" s="145"/>
      <c r="S64" s="145" t="s">
        <v>254</v>
      </c>
      <c r="T64" s="145" t="s">
        <v>255</v>
      </c>
      <c r="U64" s="145">
        <v>0.53</v>
      </c>
      <c r="V64" s="145">
        <f>ROUND(E64*U64,2)</f>
        <v>0.97</v>
      </c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194</v>
      </c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788</v>
      </c>
      <c r="D65" s="146"/>
      <c r="E65" s="147">
        <v>1.8326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6" t="s">
        <v>201</v>
      </c>
      <c r="D66" s="148"/>
      <c r="E66" s="149">
        <v>1.8326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1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57">
        <v>13</v>
      </c>
      <c r="B67" s="158" t="s">
        <v>335</v>
      </c>
      <c r="C67" s="174" t="s">
        <v>336</v>
      </c>
      <c r="D67" s="159" t="s">
        <v>253</v>
      </c>
      <c r="E67" s="160">
        <v>109.2</v>
      </c>
      <c r="F67" s="161"/>
      <c r="G67" s="162">
        <f>ROUND(E67*F67,2)</f>
        <v>0</v>
      </c>
      <c r="H67" s="161"/>
      <c r="I67" s="162">
        <f>ROUND(E67*H67,2)</f>
        <v>0</v>
      </c>
      <c r="J67" s="161"/>
      <c r="K67" s="162">
        <f>ROUND(E67*J67,2)</f>
        <v>0</v>
      </c>
      <c r="L67" s="162">
        <v>21</v>
      </c>
      <c r="M67" s="162">
        <f>G67*(1+L67/100)</f>
        <v>0</v>
      </c>
      <c r="N67" s="162">
        <v>8.6000000000000009E-4</v>
      </c>
      <c r="O67" s="162">
        <f>ROUND(E67*N67,2)</f>
        <v>0.09</v>
      </c>
      <c r="P67" s="162">
        <v>0</v>
      </c>
      <c r="Q67" s="163">
        <f>ROUND(E67*P67,2)</f>
        <v>0</v>
      </c>
      <c r="R67" s="145"/>
      <c r="S67" s="145" t="s">
        <v>254</v>
      </c>
      <c r="T67" s="145" t="s">
        <v>193</v>
      </c>
      <c r="U67" s="145">
        <v>0.47900000000000004</v>
      </c>
      <c r="V67" s="145">
        <f>ROUND(E67*U67,2)</f>
        <v>52.31</v>
      </c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194</v>
      </c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789</v>
      </c>
      <c r="D68" s="146"/>
      <c r="E68" s="147">
        <v>109.2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6" t="s">
        <v>201</v>
      </c>
      <c r="D69" s="148"/>
      <c r="E69" s="149">
        <v>109.2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1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64">
        <v>14</v>
      </c>
      <c r="B70" s="165" t="s">
        <v>341</v>
      </c>
      <c r="C70" s="173" t="s">
        <v>342</v>
      </c>
      <c r="D70" s="166" t="s">
        <v>253</v>
      </c>
      <c r="E70" s="167">
        <v>109.2</v>
      </c>
      <c r="F70" s="168"/>
      <c r="G70" s="169">
        <f>ROUND(E70*F70,2)</f>
        <v>0</v>
      </c>
      <c r="H70" s="168"/>
      <c r="I70" s="169">
        <f>ROUND(E70*H70,2)</f>
        <v>0</v>
      </c>
      <c r="J70" s="168"/>
      <c r="K70" s="169">
        <f>ROUND(E70*J70,2)</f>
        <v>0</v>
      </c>
      <c r="L70" s="169">
        <v>21</v>
      </c>
      <c r="M70" s="169">
        <f>G70*(1+L70/100)</f>
        <v>0</v>
      </c>
      <c r="N70" s="169">
        <v>0</v>
      </c>
      <c r="O70" s="169">
        <f>ROUND(E70*N70,2)</f>
        <v>0</v>
      </c>
      <c r="P70" s="169">
        <v>0</v>
      </c>
      <c r="Q70" s="170">
        <f>ROUND(E70*P70,2)</f>
        <v>0</v>
      </c>
      <c r="R70" s="145"/>
      <c r="S70" s="145" t="s">
        <v>254</v>
      </c>
      <c r="T70" s="145" t="s">
        <v>193</v>
      </c>
      <c r="U70" s="145">
        <v>0.32700000000000001</v>
      </c>
      <c r="V70" s="145">
        <f>ROUND(E70*U70,2)</f>
        <v>35.71</v>
      </c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194</v>
      </c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57">
        <v>15</v>
      </c>
      <c r="B71" s="158" t="s">
        <v>346</v>
      </c>
      <c r="C71" s="174" t="s">
        <v>347</v>
      </c>
      <c r="D71" s="159" t="s">
        <v>292</v>
      </c>
      <c r="E71" s="160">
        <v>9.0713700000000017</v>
      </c>
      <c r="F71" s="161"/>
      <c r="G71" s="162">
        <f>ROUND(E71*F71,2)</f>
        <v>0</v>
      </c>
      <c r="H71" s="161"/>
      <c r="I71" s="162">
        <f>ROUND(E71*H71,2)</f>
        <v>0</v>
      </c>
      <c r="J71" s="161"/>
      <c r="K71" s="162">
        <f>ROUND(E71*J71,2)</f>
        <v>0</v>
      </c>
      <c r="L71" s="162">
        <v>21</v>
      </c>
      <c r="M71" s="162">
        <f>G71*(1+L71/100)</f>
        <v>0</v>
      </c>
      <c r="N71" s="162">
        <v>0</v>
      </c>
      <c r="O71" s="162">
        <f>ROUND(E71*N71,2)</f>
        <v>0</v>
      </c>
      <c r="P71" s="162">
        <v>0</v>
      </c>
      <c r="Q71" s="163">
        <f>ROUND(E71*P71,2)</f>
        <v>0</v>
      </c>
      <c r="R71" s="145"/>
      <c r="S71" s="145" t="s">
        <v>254</v>
      </c>
      <c r="T71" s="145" t="s">
        <v>255</v>
      </c>
      <c r="U71" s="145">
        <v>0.51900000000000002</v>
      </c>
      <c r="V71" s="145">
        <f>ROUND(E71*U71,2)</f>
        <v>4.71</v>
      </c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194</v>
      </c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790</v>
      </c>
      <c r="D72" s="146"/>
      <c r="E72" s="147">
        <v>9.0713700000000017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6" t="s">
        <v>201</v>
      </c>
      <c r="D73" s="148"/>
      <c r="E73" s="149">
        <v>9.0713700000000017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1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57">
        <v>16</v>
      </c>
      <c r="B74" s="158" t="s">
        <v>350</v>
      </c>
      <c r="C74" s="174" t="s">
        <v>351</v>
      </c>
      <c r="D74" s="159" t="s">
        <v>292</v>
      </c>
      <c r="E74" s="160">
        <v>1.0079300000000002</v>
      </c>
      <c r="F74" s="161"/>
      <c r="G74" s="162">
        <f>ROUND(E74*F74,2)</f>
        <v>0</v>
      </c>
      <c r="H74" s="161"/>
      <c r="I74" s="162">
        <f>ROUND(E74*H74,2)</f>
        <v>0</v>
      </c>
      <c r="J74" s="161"/>
      <c r="K74" s="162">
        <f>ROUND(E74*J74,2)</f>
        <v>0</v>
      </c>
      <c r="L74" s="162">
        <v>21</v>
      </c>
      <c r="M74" s="162">
        <f>G74*(1+L74/100)</f>
        <v>0</v>
      </c>
      <c r="N74" s="162">
        <v>0</v>
      </c>
      <c r="O74" s="162">
        <f>ROUND(E74*N74,2)</f>
        <v>0</v>
      </c>
      <c r="P74" s="162">
        <v>0</v>
      </c>
      <c r="Q74" s="163">
        <f>ROUND(E74*P74,2)</f>
        <v>0</v>
      </c>
      <c r="R74" s="145"/>
      <c r="S74" s="145" t="s">
        <v>254</v>
      </c>
      <c r="T74" s="145" t="s">
        <v>255</v>
      </c>
      <c r="U74" s="145">
        <v>0.72900000000000009</v>
      </c>
      <c r="V74" s="145">
        <f>ROUND(E74*U74,2)</f>
        <v>0.73</v>
      </c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194</v>
      </c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791</v>
      </c>
      <c r="D75" s="146"/>
      <c r="E75" s="147">
        <v>1.0079300000000002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6" t="s">
        <v>201</v>
      </c>
      <c r="D76" s="148"/>
      <c r="E76" s="149">
        <v>1.0079300000000002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1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ht="22.5" outlineLevel="1" x14ac:dyDescent="0.2">
      <c r="A77" s="157">
        <v>17</v>
      </c>
      <c r="B77" s="158" t="s">
        <v>353</v>
      </c>
      <c r="C77" s="174" t="s">
        <v>354</v>
      </c>
      <c r="D77" s="159" t="s">
        <v>292</v>
      </c>
      <c r="E77" s="160">
        <v>16.493400000000001</v>
      </c>
      <c r="F77" s="161"/>
      <c r="G77" s="162">
        <f>ROUND(E77*F77,2)</f>
        <v>0</v>
      </c>
      <c r="H77" s="161"/>
      <c r="I77" s="162">
        <f>ROUND(E77*H77,2)</f>
        <v>0</v>
      </c>
      <c r="J77" s="161"/>
      <c r="K77" s="162">
        <f>ROUND(E77*J77,2)</f>
        <v>0</v>
      </c>
      <c r="L77" s="162">
        <v>21</v>
      </c>
      <c r="M77" s="162">
        <f>G77*(1+L77/100)</f>
        <v>0</v>
      </c>
      <c r="N77" s="162">
        <v>0</v>
      </c>
      <c r="O77" s="162">
        <f>ROUND(E77*N77,2)</f>
        <v>0</v>
      </c>
      <c r="P77" s="162">
        <v>0</v>
      </c>
      <c r="Q77" s="163">
        <f>ROUND(E77*P77,2)</f>
        <v>0</v>
      </c>
      <c r="R77" s="145"/>
      <c r="S77" s="145" t="s">
        <v>254</v>
      </c>
      <c r="T77" s="145" t="s">
        <v>255</v>
      </c>
      <c r="U77" s="145">
        <v>1.1000000000000001E-2</v>
      </c>
      <c r="V77" s="145">
        <f>ROUND(E77*U77,2)</f>
        <v>0.18</v>
      </c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194</v>
      </c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792</v>
      </c>
      <c r="D78" s="146"/>
      <c r="E78" s="147">
        <v>18.326000000000001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793</v>
      </c>
      <c r="D79" s="146"/>
      <c r="E79" s="147">
        <v>-1.8325999999999998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6" t="s">
        <v>201</v>
      </c>
      <c r="D80" s="148"/>
      <c r="E80" s="149">
        <v>16.493400000000001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1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57">
        <v>18</v>
      </c>
      <c r="B81" s="158" t="s">
        <v>357</v>
      </c>
      <c r="C81" s="174" t="s">
        <v>358</v>
      </c>
      <c r="D81" s="159" t="s">
        <v>292</v>
      </c>
      <c r="E81" s="160">
        <v>82.467000000000013</v>
      </c>
      <c r="F81" s="161"/>
      <c r="G81" s="162">
        <f>ROUND(E81*F81,2)</f>
        <v>0</v>
      </c>
      <c r="H81" s="161"/>
      <c r="I81" s="162">
        <f>ROUND(E81*H81,2)</f>
        <v>0</v>
      </c>
      <c r="J81" s="161"/>
      <c r="K81" s="162">
        <f>ROUND(E81*J81,2)</f>
        <v>0</v>
      </c>
      <c r="L81" s="162">
        <v>21</v>
      </c>
      <c r="M81" s="162">
        <f>G81*(1+L81/100)</f>
        <v>0</v>
      </c>
      <c r="N81" s="162">
        <v>0</v>
      </c>
      <c r="O81" s="162">
        <f>ROUND(E81*N81,2)</f>
        <v>0</v>
      </c>
      <c r="P81" s="162">
        <v>0</v>
      </c>
      <c r="Q81" s="163">
        <f>ROUND(E81*P81,2)</f>
        <v>0</v>
      </c>
      <c r="R81" s="145"/>
      <c r="S81" s="145" t="s">
        <v>254</v>
      </c>
      <c r="T81" s="145" t="s">
        <v>255</v>
      </c>
      <c r="U81" s="145">
        <v>0</v>
      </c>
      <c r="V81" s="145">
        <f>ROUND(E81*U81,2)</f>
        <v>0</v>
      </c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194</v>
      </c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204</v>
      </c>
      <c r="D82" s="146"/>
      <c r="E82" s="147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359</v>
      </c>
      <c r="D83" s="146"/>
      <c r="E83" s="147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ht="22.5" outlineLevel="1" x14ac:dyDescent="0.2">
      <c r="A84" s="143"/>
      <c r="B84" s="144"/>
      <c r="C84" s="175" t="s">
        <v>360</v>
      </c>
      <c r="D84" s="146"/>
      <c r="E84" s="147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794</v>
      </c>
      <c r="D85" s="146"/>
      <c r="E85" s="147">
        <v>82.467000000000013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6" t="s">
        <v>201</v>
      </c>
      <c r="D86" s="148"/>
      <c r="E86" s="149">
        <v>82.467000000000013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1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ht="22.5" outlineLevel="1" x14ac:dyDescent="0.2">
      <c r="A87" s="157">
        <v>19</v>
      </c>
      <c r="B87" s="158" t="s">
        <v>362</v>
      </c>
      <c r="C87" s="174" t="s">
        <v>363</v>
      </c>
      <c r="D87" s="159" t="s">
        <v>292</v>
      </c>
      <c r="E87" s="160">
        <v>1.8326</v>
      </c>
      <c r="F87" s="161"/>
      <c r="G87" s="162">
        <f>ROUND(E87*F87,2)</f>
        <v>0</v>
      </c>
      <c r="H87" s="161"/>
      <c r="I87" s="162">
        <f>ROUND(E87*H87,2)</f>
        <v>0</v>
      </c>
      <c r="J87" s="161"/>
      <c r="K87" s="162">
        <f>ROUND(E87*J87,2)</f>
        <v>0</v>
      </c>
      <c r="L87" s="162">
        <v>21</v>
      </c>
      <c r="M87" s="162">
        <f>G87*(1+L87/100)</f>
        <v>0</v>
      </c>
      <c r="N87" s="162">
        <v>0</v>
      </c>
      <c r="O87" s="162">
        <f>ROUND(E87*N87,2)</f>
        <v>0</v>
      </c>
      <c r="P87" s="162">
        <v>0</v>
      </c>
      <c r="Q87" s="163">
        <f>ROUND(E87*P87,2)</f>
        <v>0</v>
      </c>
      <c r="R87" s="145"/>
      <c r="S87" s="145" t="s">
        <v>254</v>
      </c>
      <c r="T87" s="145" t="s">
        <v>255</v>
      </c>
      <c r="U87" s="145">
        <v>1.2E-2</v>
      </c>
      <c r="V87" s="145">
        <f>ROUND(E87*U87,2)</f>
        <v>0.02</v>
      </c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194</v>
      </c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795</v>
      </c>
      <c r="D88" s="146"/>
      <c r="E88" s="147">
        <v>1.8326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6" t="s">
        <v>201</v>
      </c>
      <c r="D89" s="148"/>
      <c r="E89" s="149">
        <v>1.8326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1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57">
        <v>20</v>
      </c>
      <c r="B90" s="158" t="s">
        <v>365</v>
      </c>
      <c r="C90" s="174" t="s">
        <v>366</v>
      </c>
      <c r="D90" s="159" t="s">
        <v>292</v>
      </c>
      <c r="E90" s="160">
        <v>9.1630000000000003</v>
      </c>
      <c r="F90" s="161"/>
      <c r="G90" s="162">
        <f>ROUND(E90*F90,2)</f>
        <v>0</v>
      </c>
      <c r="H90" s="161"/>
      <c r="I90" s="162">
        <f>ROUND(E90*H90,2)</f>
        <v>0</v>
      </c>
      <c r="J90" s="161"/>
      <c r="K90" s="162">
        <f>ROUND(E90*J90,2)</f>
        <v>0</v>
      </c>
      <c r="L90" s="162">
        <v>21</v>
      </c>
      <c r="M90" s="162">
        <f>G90*(1+L90/100)</f>
        <v>0</v>
      </c>
      <c r="N90" s="162">
        <v>0</v>
      </c>
      <c r="O90" s="162">
        <f>ROUND(E90*N90,2)</f>
        <v>0</v>
      </c>
      <c r="P90" s="162">
        <v>0</v>
      </c>
      <c r="Q90" s="163">
        <f>ROUND(E90*P90,2)</f>
        <v>0</v>
      </c>
      <c r="R90" s="145"/>
      <c r="S90" s="145" t="s">
        <v>254</v>
      </c>
      <c r="T90" s="145" t="s">
        <v>255</v>
      </c>
      <c r="U90" s="145">
        <v>0</v>
      </c>
      <c r="V90" s="145">
        <f>ROUND(E90*U90,2)</f>
        <v>0</v>
      </c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194</v>
      </c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204</v>
      </c>
      <c r="D91" s="146"/>
      <c r="E91" s="147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359</v>
      </c>
      <c r="D92" s="146"/>
      <c r="E92" s="147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ht="22.5" outlineLevel="1" x14ac:dyDescent="0.2">
      <c r="A93" s="143"/>
      <c r="B93" s="144"/>
      <c r="C93" s="175" t="s">
        <v>360</v>
      </c>
      <c r="D93" s="146"/>
      <c r="E93" s="14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796</v>
      </c>
      <c r="D94" s="146"/>
      <c r="E94" s="147">
        <v>9.1630000000000003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6" t="s">
        <v>201</v>
      </c>
      <c r="D95" s="148"/>
      <c r="E95" s="149">
        <v>9.1630000000000003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1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57">
        <v>21</v>
      </c>
      <c r="B96" s="158" t="s">
        <v>368</v>
      </c>
      <c r="C96" s="174" t="s">
        <v>369</v>
      </c>
      <c r="D96" s="159" t="s">
        <v>292</v>
      </c>
      <c r="E96" s="160">
        <v>6.6114100000000002</v>
      </c>
      <c r="F96" s="161"/>
      <c r="G96" s="162">
        <f>ROUND(E96*F96,2)</f>
        <v>0</v>
      </c>
      <c r="H96" s="161"/>
      <c r="I96" s="162">
        <f>ROUND(E96*H96,2)</f>
        <v>0</v>
      </c>
      <c r="J96" s="161"/>
      <c r="K96" s="162">
        <f>ROUND(E96*J96,2)</f>
        <v>0</v>
      </c>
      <c r="L96" s="162">
        <v>21</v>
      </c>
      <c r="M96" s="162">
        <f>G96*(1+L96/100)</f>
        <v>0</v>
      </c>
      <c r="N96" s="162">
        <v>0</v>
      </c>
      <c r="O96" s="162">
        <f>ROUND(E96*N96,2)</f>
        <v>0</v>
      </c>
      <c r="P96" s="162">
        <v>0</v>
      </c>
      <c r="Q96" s="163">
        <f>ROUND(E96*P96,2)</f>
        <v>0</v>
      </c>
      <c r="R96" s="145"/>
      <c r="S96" s="145" t="s">
        <v>254</v>
      </c>
      <c r="T96" s="145" t="s">
        <v>255</v>
      </c>
      <c r="U96" s="145">
        <v>9.0000000000000011E-3</v>
      </c>
      <c r="V96" s="145">
        <f>ROUND(E96*U96,2)</f>
        <v>0.06</v>
      </c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194</v>
      </c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797</v>
      </c>
      <c r="D97" s="146"/>
      <c r="E97" s="147">
        <v>1.1000000000000001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798</v>
      </c>
      <c r="D98" s="146"/>
      <c r="E98" s="147">
        <v>2.2000000000000002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799</v>
      </c>
      <c r="D99" s="146"/>
      <c r="E99" s="147">
        <v>2.4300000000000002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800</v>
      </c>
      <c r="D100" s="146"/>
      <c r="E100" s="147">
        <v>0.88141000000000003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6" t="s">
        <v>201</v>
      </c>
      <c r="D101" s="148"/>
      <c r="E101" s="149">
        <v>6.6114100000000002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1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57">
        <v>22</v>
      </c>
      <c r="B102" s="158" t="s">
        <v>378</v>
      </c>
      <c r="C102" s="174" t="s">
        <v>379</v>
      </c>
      <c r="D102" s="159" t="s">
        <v>292</v>
      </c>
      <c r="E102" s="160">
        <v>11.714590000000001</v>
      </c>
      <c r="F102" s="161"/>
      <c r="G102" s="162">
        <f>ROUND(E102*F102,2)</f>
        <v>0</v>
      </c>
      <c r="H102" s="161"/>
      <c r="I102" s="162">
        <f>ROUND(E102*H102,2)</f>
        <v>0</v>
      </c>
      <c r="J102" s="161"/>
      <c r="K102" s="162">
        <f>ROUND(E102*J102,2)</f>
        <v>0</v>
      </c>
      <c r="L102" s="162">
        <v>21</v>
      </c>
      <c r="M102" s="162">
        <f>G102*(1+L102/100)</f>
        <v>0</v>
      </c>
      <c r="N102" s="162">
        <v>0</v>
      </c>
      <c r="O102" s="162">
        <f>ROUND(E102*N102,2)</f>
        <v>0</v>
      </c>
      <c r="P102" s="162">
        <v>0</v>
      </c>
      <c r="Q102" s="163">
        <f>ROUND(E102*P102,2)</f>
        <v>0</v>
      </c>
      <c r="R102" s="145"/>
      <c r="S102" s="145" t="s">
        <v>254</v>
      </c>
      <c r="T102" s="145" t="s">
        <v>255</v>
      </c>
      <c r="U102" s="145">
        <v>0.20200000000000001</v>
      </c>
      <c r="V102" s="145">
        <f>ROUND(E102*U102,2)</f>
        <v>2.37</v>
      </c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194</v>
      </c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204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801</v>
      </c>
      <c r="D104" s="146"/>
      <c r="E104" s="147">
        <v>18.326000000000001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802</v>
      </c>
      <c r="D105" s="146"/>
      <c r="E105" s="147">
        <v>-6.6114099999999993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6" t="s">
        <v>201</v>
      </c>
      <c r="D106" s="148"/>
      <c r="E106" s="149">
        <v>11.714590000000001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1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57">
        <v>23</v>
      </c>
      <c r="B107" s="158" t="s">
        <v>383</v>
      </c>
      <c r="C107" s="174" t="s">
        <v>384</v>
      </c>
      <c r="D107" s="159" t="s">
        <v>292</v>
      </c>
      <c r="E107" s="160">
        <v>2.2000000000000002</v>
      </c>
      <c r="F107" s="161"/>
      <c r="G107" s="162">
        <f>ROUND(E107*F107,2)</f>
        <v>0</v>
      </c>
      <c r="H107" s="161"/>
      <c r="I107" s="162">
        <f>ROUND(E107*H107,2)</f>
        <v>0</v>
      </c>
      <c r="J107" s="161"/>
      <c r="K107" s="162">
        <f>ROUND(E107*J107,2)</f>
        <v>0</v>
      </c>
      <c r="L107" s="162">
        <v>21</v>
      </c>
      <c r="M107" s="162">
        <f>G107*(1+L107/100)</f>
        <v>0</v>
      </c>
      <c r="N107" s="162">
        <v>0</v>
      </c>
      <c r="O107" s="162">
        <f>ROUND(E107*N107,2)</f>
        <v>0</v>
      </c>
      <c r="P107" s="162">
        <v>0</v>
      </c>
      <c r="Q107" s="163">
        <f>ROUND(E107*P107,2)</f>
        <v>0</v>
      </c>
      <c r="R107" s="145"/>
      <c r="S107" s="145" t="s">
        <v>254</v>
      </c>
      <c r="T107" s="145" t="s">
        <v>255</v>
      </c>
      <c r="U107" s="145">
        <v>1.5870000000000002</v>
      </c>
      <c r="V107" s="145">
        <f>ROUND(E107*U107,2)</f>
        <v>3.49</v>
      </c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194</v>
      </c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204</v>
      </c>
      <c r="D108" s="146"/>
      <c r="E108" s="147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ht="45" outlineLevel="1" x14ac:dyDescent="0.2">
      <c r="A109" s="143"/>
      <c r="B109" s="144"/>
      <c r="C109" s="175" t="s">
        <v>390</v>
      </c>
      <c r="D109" s="146"/>
      <c r="E109" s="147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803</v>
      </c>
      <c r="D110" s="146"/>
      <c r="E110" s="147">
        <v>2.2000000000000002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6" t="s">
        <v>201</v>
      </c>
      <c r="D111" s="148"/>
      <c r="E111" s="149">
        <v>2.2000000000000002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1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57">
        <v>24</v>
      </c>
      <c r="B112" s="158" t="s">
        <v>406</v>
      </c>
      <c r="C112" s="174" t="s">
        <v>407</v>
      </c>
      <c r="D112" s="159" t="s">
        <v>403</v>
      </c>
      <c r="E112" s="160">
        <v>4.2636000000000003</v>
      </c>
      <c r="F112" s="161"/>
      <c r="G112" s="162">
        <f>ROUND(E112*F112,2)</f>
        <v>0</v>
      </c>
      <c r="H112" s="161"/>
      <c r="I112" s="162">
        <f>ROUND(E112*H112,2)</f>
        <v>0</v>
      </c>
      <c r="J112" s="161"/>
      <c r="K112" s="162">
        <f>ROUND(E112*J112,2)</f>
        <v>0</v>
      </c>
      <c r="L112" s="162">
        <v>21</v>
      </c>
      <c r="M112" s="162">
        <f>G112*(1+L112/100)</f>
        <v>0</v>
      </c>
      <c r="N112" s="162">
        <v>1</v>
      </c>
      <c r="O112" s="162">
        <f>ROUND(E112*N112,2)</f>
        <v>4.26</v>
      </c>
      <c r="P112" s="162">
        <v>0</v>
      </c>
      <c r="Q112" s="163">
        <f>ROUND(E112*P112,2)</f>
        <v>0</v>
      </c>
      <c r="R112" s="145"/>
      <c r="S112" s="145" t="s">
        <v>192</v>
      </c>
      <c r="T112" s="145" t="s">
        <v>193</v>
      </c>
      <c r="U112" s="145">
        <v>0</v>
      </c>
      <c r="V112" s="145">
        <f>ROUND(E112*U112,2)</f>
        <v>0</v>
      </c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404</v>
      </c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5" t="s">
        <v>204</v>
      </c>
      <c r="D113" s="146"/>
      <c r="E113" s="147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0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ht="22.5" outlineLevel="1" x14ac:dyDescent="0.2">
      <c r="A114" s="143"/>
      <c r="B114" s="144"/>
      <c r="C114" s="175" t="s">
        <v>804</v>
      </c>
      <c r="D114" s="146"/>
      <c r="E114" s="147">
        <v>4.2636000000000003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0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6" t="s">
        <v>201</v>
      </c>
      <c r="D115" s="148"/>
      <c r="E115" s="149">
        <v>4.2636000000000003</v>
      </c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1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57">
        <v>25</v>
      </c>
      <c r="B116" s="158" t="s">
        <v>397</v>
      </c>
      <c r="C116" s="174" t="s">
        <v>398</v>
      </c>
      <c r="D116" s="159" t="s">
        <v>253</v>
      </c>
      <c r="E116" s="160">
        <v>7.48</v>
      </c>
      <c r="F116" s="161"/>
      <c r="G116" s="162">
        <f>ROUND(E116*F116,2)</f>
        <v>0</v>
      </c>
      <c r="H116" s="161"/>
      <c r="I116" s="162">
        <f>ROUND(E116*H116,2)</f>
        <v>0</v>
      </c>
      <c r="J116" s="161"/>
      <c r="K116" s="162">
        <f>ROUND(E116*J116,2)</f>
        <v>0</v>
      </c>
      <c r="L116" s="162">
        <v>21</v>
      </c>
      <c r="M116" s="162">
        <f>G116*(1+L116/100)</f>
        <v>0</v>
      </c>
      <c r="N116" s="162">
        <v>0</v>
      </c>
      <c r="O116" s="162">
        <f>ROUND(E116*N116,2)</f>
        <v>0</v>
      </c>
      <c r="P116" s="162">
        <v>0</v>
      </c>
      <c r="Q116" s="163">
        <f>ROUND(E116*P116,2)</f>
        <v>0</v>
      </c>
      <c r="R116" s="145"/>
      <c r="S116" s="145" t="s">
        <v>254</v>
      </c>
      <c r="T116" s="145" t="s">
        <v>255</v>
      </c>
      <c r="U116" s="145">
        <v>0.13</v>
      </c>
      <c r="V116" s="145">
        <f>ROUND(E116*U116,2)</f>
        <v>0.97</v>
      </c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194</v>
      </c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ht="22.5" outlineLevel="1" x14ac:dyDescent="0.2">
      <c r="A117" s="143"/>
      <c r="B117" s="144"/>
      <c r="C117" s="175" t="s">
        <v>805</v>
      </c>
      <c r="D117" s="146"/>
      <c r="E117" s="147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806</v>
      </c>
      <c r="D118" s="146"/>
      <c r="E118" s="147">
        <v>7.48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6" t="s">
        <v>201</v>
      </c>
      <c r="D119" s="148"/>
      <c r="E119" s="149">
        <v>7.48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1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57">
        <v>26</v>
      </c>
      <c r="B120" s="158" t="s">
        <v>807</v>
      </c>
      <c r="C120" s="174" t="s">
        <v>808</v>
      </c>
      <c r="D120" s="159" t="s">
        <v>809</v>
      </c>
      <c r="E120" s="160">
        <v>0.26180000000000003</v>
      </c>
      <c r="F120" s="161"/>
      <c r="G120" s="162">
        <f>ROUND(E120*F120,2)</f>
        <v>0</v>
      </c>
      <c r="H120" s="161"/>
      <c r="I120" s="162">
        <f>ROUND(E120*H120,2)</f>
        <v>0</v>
      </c>
      <c r="J120" s="161"/>
      <c r="K120" s="162">
        <f>ROUND(E120*J120,2)</f>
        <v>0</v>
      </c>
      <c r="L120" s="162">
        <v>21</v>
      </c>
      <c r="M120" s="162">
        <f>G120*(1+L120/100)</f>
        <v>0</v>
      </c>
      <c r="N120" s="162">
        <v>1E-3</v>
      </c>
      <c r="O120" s="162">
        <f>ROUND(E120*N120,2)</f>
        <v>0</v>
      </c>
      <c r="P120" s="162">
        <v>0</v>
      </c>
      <c r="Q120" s="163">
        <f>ROUND(E120*P120,2)</f>
        <v>0</v>
      </c>
      <c r="R120" s="145" t="s">
        <v>411</v>
      </c>
      <c r="S120" s="145" t="s">
        <v>254</v>
      </c>
      <c r="T120" s="145" t="s">
        <v>255</v>
      </c>
      <c r="U120" s="145">
        <v>0</v>
      </c>
      <c r="V120" s="145">
        <f>ROUND(E120*U120,2)</f>
        <v>0</v>
      </c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404</v>
      </c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810</v>
      </c>
      <c r="D121" s="146"/>
      <c r="E121" s="147">
        <v>0.26180000000000003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6" t="s">
        <v>201</v>
      </c>
      <c r="D122" s="148"/>
      <c r="E122" s="149">
        <v>0.26180000000000003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1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x14ac:dyDescent="0.2">
      <c r="A123" s="151" t="s">
        <v>187</v>
      </c>
      <c r="B123" s="152" t="s">
        <v>139</v>
      </c>
      <c r="C123" s="172" t="s">
        <v>140</v>
      </c>
      <c r="D123" s="153"/>
      <c r="E123" s="154"/>
      <c r="F123" s="155"/>
      <c r="G123" s="155">
        <f>SUMIF(AG124:AG128,"&lt;&gt;NOR",G124:G128)</f>
        <v>0</v>
      </c>
      <c r="H123" s="155"/>
      <c r="I123" s="155">
        <f>SUM(I124:I128)</f>
        <v>0</v>
      </c>
      <c r="J123" s="155"/>
      <c r="K123" s="155">
        <f>SUM(K124:K128)</f>
        <v>0</v>
      </c>
      <c r="L123" s="155"/>
      <c r="M123" s="155">
        <f>SUM(M124:M128)</f>
        <v>0</v>
      </c>
      <c r="N123" s="155"/>
      <c r="O123" s="155">
        <f>SUM(O124:O128)</f>
        <v>1.87</v>
      </c>
      <c r="P123" s="155"/>
      <c r="Q123" s="156">
        <f>SUM(Q124:Q128)</f>
        <v>0</v>
      </c>
      <c r="R123" s="150"/>
      <c r="S123" s="150"/>
      <c r="T123" s="150"/>
      <c r="U123" s="150"/>
      <c r="V123" s="150">
        <f>SUM(V124:V128)</f>
        <v>1.43</v>
      </c>
      <c r="W123" s="150"/>
      <c r="AG123" t="s">
        <v>188</v>
      </c>
    </row>
    <row r="124" spans="1:60" outlineLevel="1" x14ac:dyDescent="0.2">
      <c r="A124" s="157">
        <v>27</v>
      </c>
      <c r="B124" s="158" t="s">
        <v>427</v>
      </c>
      <c r="C124" s="174" t="s">
        <v>428</v>
      </c>
      <c r="D124" s="159" t="s">
        <v>292</v>
      </c>
      <c r="E124" s="160">
        <v>1.1000000000000001</v>
      </c>
      <c r="F124" s="161"/>
      <c r="G124" s="162">
        <f>ROUND(E124*F124,2)</f>
        <v>0</v>
      </c>
      <c r="H124" s="161"/>
      <c r="I124" s="162">
        <f>ROUND(E124*H124,2)</f>
        <v>0</v>
      </c>
      <c r="J124" s="161"/>
      <c r="K124" s="162">
        <f>ROUND(E124*J124,2)</f>
        <v>0</v>
      </c>
      <c r="L124" s="162">
        <v>21</v>
      </c>
      <c r="M124" s="162">
        <f>G124*(1+L124/100)</f>
        <v>0</v>
      </c>
      <c r="N124" s="162">
        <v>1.7034</v>
      </c>
      <c r="O124" s="162">
        <f>ROUND(E124*N124,2)</f>
        <v>1.87</v>
      </c>
      <c r="P124" s="162">
        <v>0</v>
      </c>
      <c r="Q124" s="163">
        <f>ROUND(E124*P124,2)</f>
        <v>0</v>
      </c>
      <c r="R124" s="145"/>
      <c r="S124" s="145" t="s">
        <v>254</v>
      </c>
      <c r="T124" s="145" t="s">
        <v>255</v>
      </c>
      <c r="U124" s="145">
        <v>1.3030000000000002</v>
      </c>
      <c r="V124" s="145">
        <f>ROUND(E124*U124,2)</f>
        <v>1.43</v>
      </c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194</v>
      </c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5" t="s">
        <v>204</v>
      </c>
      <c r="D125" s="146"/>
      <c r="E125" s="147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ht="33.75" outlineLevel="1" x14ac:dyDescent="0.2">
      <c r="A126" s="143"/>
      <c r="B126" s="144"/>
      <c r="C126" s="175" t="s">
        <v>688</v>
      </c>
      <c r="D126" s="146"/>
      <c r="E126" s="147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0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811</v>
      </c>
      <c r="D127" s="146"/>
      <c r="E127" s="147">
        <v>1.1000000000000001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6" t="s">
        <v>201</v>
      </c>
      <c r="D128" s="148"/>
      <c r="E128" s="149">
        <v>1.1000000000000001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1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x14ac:dyDescent="0.2">
      <c r="A129" s="151" t="s">
        <v>187</v>
      </c>
      <c r="B129" s="152" t="s">
        <v>143</v>
      </c>
      <c r="C129" s="172" t="s">
        <v>144</v>
      </c>
      <c r="D129" s="153"/>
      <c r="E129" s="154"/>
      <c r="F129" s="155"/>
      <c r="G129" s="155">
        <f>SUMIF(AG130:AG130,"&lt;&gt;NOR",G130:G130)</f>
        <v>0</v>
      </c>
      <c r="H129" s="155"/>
      <c r="I129" s="155">
        <f>SUM(I130:I130)</f>
        <v>0</v>
      </c>
      <c r="J129" s="155"/>
      <c r="K129" s="155">
        <f>SUM(K130:K130)</f>
        <v>0</v>
      </c>
      <c r="L129" s="155"/>
      <c r="M129" s="155">
        <f>SUM(M130:M130)</f>
        <v>0</v>
      </c>
      <c r="N129" s="155"/>
      <c r="O129" s="155">
        <f>SUM(O130:O130)</f>
        <v>1.06</v>
      </c>
      <c r="P129" s="155"/>
      <c r="Q129" s="156">
        <f>SUM(Q130:Q130)</f>
        <v>0</v>
      </c>
      <c r="R129" s="150"/>
      <c r="S129" s="150"/>
      <c r="T129" s="150"/>
      <c r="U129" s="150"/>
      <c r="V129" s="150">
        <f>SUM(V130:V130)</f>
        <v>7.0000000000000007E-2</v>
      </c>
      <c r="W129" s="150"/>
      <c r="AG129" t="s">
        <v>188</v>
      </c>
    </row>
    <row r="130" spans="1:60" ht="22.5" outlineLevel="1" x14ac:dyDescent="0.2">
      <c r="A130" s="164">
        <v>28</v>
      </c>
      <c r="B130" s="165" t="s">
        <v>812</v>
      </c>
      <c r="C130" s="173" t="s">
        <v>813</v>
      </c>
      <c r="D130" s="166" t="s">
        <v>253</v>
      </c>
      <c r="E130" s="167">
        <v>2.4000000000000004</v>
      </c>
      <c r="F130" s="168"/>
      <c r="G130" s="169">
        <f>ROUND(E130*F130,2)</f>
        <v>0</v>
      </c>
      <c r="H130" s="168"/>
      <c r="I130" s="169">
        <f>ROUND(E130*H130,2)</f>
        <v>0</v>
      </c>
      <c r="J130" s="168"/>
      <c r="K130" s="169">
        <f>ROUND(E130*J130,2)</f>
        <v>0</v>
      </c>
      <c r="L130" s="169">
        <v>21</v>
      </c>
      <c r="M130" s="169">
        <f>G130*(1+L130/100)</f>
        <v>0</v>
      </c>
      <c r="N130" s="169">
        <v>0.441</v>
      </c>
      <c r="O130" s="169">
        <f>ROUND(E130*N130,2)</f>
        <v>1.06</v>
      </c>
      <c r="P130" s="169">
        <v>0</v>
      </c>
      <c r="Q130" s="170">
        <f>ROUND(E130*P130,2)</f>
        <v>0</v>
      </c>
      <c r="R130" s="145"/>
      <c r="S130" s="145" t="s">
        <v>254</v>
      </c>
      <c r="T130" s="145" t="s">
        <v>255</v>
      </c>
      <c r="U130" s="145">
        <v>2.9000000000000001E-2</v>
      </c>
      <c r="V130" s="145">
        <f>ROUND(E130*U130,2)</f>
        <v>7.0000000000000007E-2</v>
      </c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194</v>
      </c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x14ac:dyDescent="0.2">
      <c r="A131" s="151" t="s">
        <v>187</v>
      </c>
      <c r="B131" s="152" t="s">
        <v>141</v>
      </c>
      <c r="C131" s="172" t="s">
        <v>142</v>
      </c>
      <c r="D131" s="153"/>
      <c r="E131" s="154"/>
      <c r="F131" s="155"/>
      <c r="G131" s="155">
        <f>SUMIF(AG132:AG135,"&lt;&gt;NOR",G132:G135)</f>
        <v>0</v>
      </c>
      <c r="H131" s="155"/>
      <c r="I131" s="155">
        <f>SUM(I132:I135)</f>
        <v>0</v>
      </c>
      <c r="J131" s="155"/>
      <c r="K131" s="155">
        <f>SUM(K132:K135)</f>
        <v>0</v>
      </c>
      <c r="L131" s="155"/>
      <c r="M131" s="155">
        <f>SUM(M132:M135)</f>
        <v>0</v>
      </c>
      <c r="N131" s="155"/>
      <c r="O131" s="155">
        <f>SUM(O132:O135)</f>
        <v>0.18</v>
      </c>
      <c r="P131" s="155"/>
      <c r="Q131" s="156">
        <f>SUM(Q132:Q135)</f>
        <v>0</v>
      </c>
      <c r="R131" s="150"/>
      <c r="S131" s="150"/>
      <c r="T131" s="150"/>
      <c r="U131" s="150"/>
      <c r="V131" s="150">
        <f>SUM(V132:V135)</f>
        <v>1.08</v>
      </c>
      <c r="W131" s="150"/>
      <c r="AG131" t="s">
        <v>188</v>
      </c>
    </row>
    <row r="132" spans="1:60" outlineLevel="1" x14ac:dyDescent="0.2">
      <c r="A132" s="157">
        <v>29</v>
      </c>
      <c r="B132" s="158" t="s">
        <v>814</v>
      </c>
      <c r="C132" s="174" t="s">
        <v>815</v>
      </c>
      <c r="D132" s="159" t="s">
        <v>253</v>
      </c>
      <c r="E132" s="160">
        <v>2.4000000000000004</v>
      </c>
      <c r="F132" s="161"/>
      <c r="G132" s="162">
        <f>ROUND(E132*F132,2)</f>
        <v>0</v>
      </c>
      <c r="H132" s="161"/>
      <c r="I132" s="162">
        <f>ROUND(E132*H132,2)</f>
        <v>0</v>
      </c>
      <c r="J132" s="161"/>
      <c r="K132" s="162">
        <f>ROUND(E132*J132,2)</f>
        <v>0</v>
      </c>
      <c r="L132" s="162">
        <v>21</v>
      </c>
      <c r="M132" s="162">
        <f>G132*(1+L132/100)</f>
        <v>0</v>
      </c>
      <c r="N132" s="162">
        <v>7.3900000000000007E-2</v>
      </c>
      <c r="O132" s="162">
        <f>ROUND(E132*N132,2)</f>
        <v>0.18</v>
      </c>
      <c r="P132" s="162">
        <v>0</v>
      </c>
      <c r="Q132" s="163">
        <f>ROUND(E132*P132,2)</f>
        <v>0</v>
      </c>
      <c r="R132" s="145"/>
      <c r="S132" s="145" t="s">
        <v>254</v>
      </c>
      <c r="T132" s="145" t="s">
        <v>255</v>
      </c>
      <c r="U132" s="145">
        <v>0.45200000000000001</v>
      </c>
      <c r="V132" s="145">
        <f>ROUND(E132*U132,2)</f>
        <v>1.08</v>
      </c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194</v>
      </c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204</v>
      </c>
      <c r="D133" s="146"/>
      <c r="E133" s="147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5" t="s">
        <v>768</v>
      </c>
      <c r="D134" s="146"/>
      <c r="E134" s="147">
        <v>2.4000000000000004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6" t="s">
        <v>201</v>
      </c>
      <c r="D135" s="148"/>
      <c r="E135" s="149">
        <v>2.4000000000000004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1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x14ac:dyDescent="0.2">
      <c r="A136" s="151" t="s">
        <v>187</v>
      </c>
      <c r="B136" s="152" t="s">
        <v>143</v>
      </c>
      <c r="C136" s="172" t="s">
        <v>144</v>
      </c>
      <c r="D136" s="153"/>
      <c r="E136" s="154"/>
      <c r="F136" s="155"/>
      <c r="G136" s="155">
        <f>SUMIF(AG137:AG137,"&lt;&gt;NOR",G137:G137)</f>
        <v>0</v>
      </c>
      <c r="H136" s="155"/>
      <c r="I136" s="155">
        <f>SUM(I137:I137)</f>
        <v>0</v>
      </c>
      <c r="J136" s="155"/>
      <c r="K136" s="155">
        <f>SUM(K137:K137)</f>
        <v>0</v>
      </c>
      <c r="L136" s="155"/>
      <c r="M136" s="155">
        <f>SUM(M137:M137)</f>
        <v>0</v>
      </c>
      <c r="N136" s="155"/>
      <c r="O136" s="155">
        <f>SUM(O137:O137)</f>
        <v>0.31</v>
      </c>
      <c r="P136" s="155"/>
      <c r="Q136" s="156">
        <f>SUM(Q137:Q137)</f>
        <v>0</v>
      </c>
      <c r="R136" s="150"/>
      <c r="S136" s="150"/>
      <c r="T136" s="150"/>
      <c r="U136" s="150"/>
      <c r="V136" s="150">
        <f>SUM(V137:V137)</f>
        <v>0</v>
      </c>
      <c r="W136" s="150"/>
      <c r="AG136" t="s">
        <v>188</v>
      </c>
    </row>
    <row r="137" spans="1:60" outlineLevel="1" x14ac:dyDescent="0.2">
      <c r="A137" s="164">
        <v>30</v>
      </c>
      <c r="B137" s="165" t="s">
        <v>816</v>
      </c>
      <c r="C137" s="173" t="s">
        <v>817</v>
      </c>
      <c r="D137" s="166" t="s">
        <v>253</v>
      </c>
      <c r="E137" s="167">
        <v>2.4000000000000004</v>
      </c>
      <c r="F137" s="168"/>
      <c r="G137" s="169">
        <f>ROUND(E137*F137,2)</f>
        <v>0</v>
      </c>
      <c r="H137" s="168"/>
      <c r="I137" s="169">
        <f>ROUND(E137*H137,2)</f>
        <v>0</v>
      </c>
      <c r="J137" s="168"/>
      <c r="K137" s="169">
        <f>ROUND(E137*J137,2)</f>
        <v>0</v>
      </c>
      <c r="L137" s="169">
        <v>21</v>
      </c>
      <c r="M137" s="169">
        <f>G137*(1+L137/100)</f>
        <v>0</v>
      </c>
      <c r="N137" s="169">
        <v>0.12960000000000002</v>
      </c>
      <c r="O137" s="169">
        <f>ROUND(E137*N137,2)</f>
        <v>0.31</v>
      </c>
      <c r="P137" s="169">
        <v>0</v>
      </c>
      <c r="Q137" s="170">
        <f>ROUND(E137*P137,2)</f>
        <v>0</v>
      </c>
      <c r="R137" s="145"/>
      <c r="S137" s="145" t="s">
        <v>192</v>
      </c>
      <c r="T137" s="145" t="s">
        <v>193</v>
      </c>
      <c r="U137" s="145">
        <v>0</v>
      </c>
      <c r="V137" s="145">
        <f>ROUND(E137*U137,2)</f>
        <v>0</v>
      </c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404</v>
      </c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x14ac:dyDescent="0.2">
      <c r="A138" s="151" t="s">
        <v>187</v>
      </c>
      <c r="B138" s="152" t="s">
        <v>145</v>
      </c>
      <c r="C138" s="172" t="s">
        <v>146</v>
      </c>
      <c r="D138" s="153"/>
      <c r="E138" s="154"/>
      <c r="F138" s="155"/>
      <c r="G138" s="155">
        <f>SUMIF(AG139:AG155,"&lt;&gt;NOR",G139:G155)</f>
        <v>0</v>
      </c>
      <c r="H138" s="155"/>
      <c r="I138" s="155">
        <f>SUM(I139:I155)</f>
        <v>0</v>
      </c>
      <c r="J138" s="155"/>
      <c r="K138" s="155">
        <f>SUM(K139:K155)</f>
        <v>0</v>
      </c>
      <c r="L138" s="155"/>
      <c r="M138" s="155">
        <f>SUM(M139:M155)</f>
        <v>0</v>
      </c>
      <c r="N138" s="155"/>
      <c r="O138" s="155">
        <f>SUM(O139:O155)</f>
        <v>6.3199999999999994</v>
      </c>
      <c r="P138" s="155"/>
      <c r="Q138" s="156">
        <f>SUM(Q139:Q155)</f>
        <v>0</v>
      </c>
      <c r="R138" s="150"/>
      <c r="S138" s="150"/>
      <c r="T138" s="150"/>
      <c r="U138" s="150"/>
      <c r="V138" s="150">
        <f>SUM(V139:V155)</f>
        <v>12.58</v>
      </c>
      <c r="W138" s="150"/>
      <c r="AG138" t="s">
        <v>188</v>
      </c>
    </row>
    <row r="139" spans="1:60" outlineLevel="1" x14ac:dyDescent="0.2">
      <c r="A139" s="157">
        <v>31</v>
      </c>
      <c r="B139" s="158" t="s">
        <v>692</v>
      </c>
      <c r="C139" s="174" t="s">
        <v>693</v>
      </c>
      <c r="D139" s="159" t="s">
        <v>197</v>
      </c>
      <c r="E139" s="160">
        <v>10</v>
      </c>
      <c r="F139" s="161"/>
      <c r="G139" s="162">
        <f>ROUND(E139*F139,2)</f>
        <v>0</v>
      </c>
      <c r="H139" s="161"/>
      <c r="I139" s="162">
        <f>ROUND(E139*H139,2)</f>
        <v>0</v>
      </c>
      <c r="J139" s="161"/>
      <c r="K139" s="162">
        <f>ROUND(E139*J139,2)</f>
        <v>0</v>
      </c>
      <c r="L139" s="162">
        <v>21</v>
      </c>
      <c r="M139" s="162">
        <f>G139*(1+L139/100)</f>
        <v>0</v>
      </c>
      <c r="N139" s="162">
        <v>1.0000000000000001E-5</v>
      </c>
      <c r="O139" s="162">
        <f>ROUND(E139*N139,2)</f>
        <v>0</v>
      </c>
      <c r="P139" s="162">
        <v>0</v>
      </c>
      <c r="Q139" s="163">
        <f>ROUND(E139*P139,2)</f>
        <v>0</v>
      </c>
      <c r="R139" s="145"/>
      <c r="S139" s="145" t="s">
        <v>254</v>
      </c>
      <c r="T139" s="145" t="s">
        <v>255</v>
      </c>
      <c r="U139" s="145">
        <v>9.7000000000000003E-2</v>
      </c>
      <c r="V139" s="145">
        <f>ROUND(E139*U139,2)</f>
        <v>0.97</v>
      </c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194</v>
      </c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204</v>
      </c>
      <c r="D140" s="146"/>
      <c r="E140" s="147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818</v>
      </c>
      <c r="D141" s="146"/>
      <c r="E141" s="147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819</v>
      </c>
      <c r="D142" s="146"/>
      <c r="E142" s="147">
        <v>10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6" t="s">
        <v>201</v>
      </c>
      <c r="D143" s="148"/>
      <c r="E143" s="149">
        <v>10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1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64">
        <v>32</v>
      </c>
      <c r="B144" s="165" t="s">
        <v>698</v>
      </c>
      <c r="C144" s="173" t="s">
        <v>699</v>
      </c>
      <c r="D144" s="166" t="s">
        <v>197</v>
      </c>
      <c r="E144" s="167">
        <v>10</v>
      </c>
      <c r="F144" s="168"/>
      <c r="G144" s="169">
        <f>ROUND(E144*F144,2)</f>
        <v>0</v>
      </c>
      <c r="H144" s="168"/>
      <c r="I144" s="169">
        <f>ROUND(E144*H144,2)</f>
        <v>0</v>
      </c>
      <c r="J144" s="168"/>
      <c r="K144" s="169">
        <f>ROUND(E144*J144,2)</f>
        <v>0</v>
      </c>
      <c r="L144" s="169">
        <v>21</v>
      </c>
      <c r="M144" s="169">
        <f>G144*(1+L144/100)</f>
        <v>0</v>
      </c>
      <c r="N144" s="169">
        <v>0</v>
      </c>
      <c r="O144" s="169">
        <f>ROUND(E144*N144,2)</f>
        <v>0</v>
      </c>
      <c r="P144" s="169">
        <v>0</v>
      </c>
      <c r="Q144" s="170">
        <f>ROUND(E144*P144,2)</f>
        <v>0</v>
      </c>
      <c r="R144" s="145"/>
      <c r="S144" s="145" t="s">
        <v>254</v>
      </c>
      <c r="T144" s="145" t="s">
        <v>255</v>
      </c>
      <c r="U144" s="145">
        <v>7.9000000000000001E-2</v>
      </c>
      <c r="V144" s="145">
        <f>ROUND(E144*U144,2)</f>
        <v>0.79</v>
      </c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194</v>
      </c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64">
        <v>33</v>
      </c>
      <c r="B145" s="165" t="s">
        <v>700</v>
      </c>
      <c r="C145" s="173" t="s">
        <v>701</v>
      </c>
      <c r="D145" s="166" t="s">
        <v>471</v>
      </c>
      <c r="E145" s="167">
        <v>1</v>
      </c>
      <c r="F145" s="168"/>
      <c r="G145" s="169">
        <f>ROUND(E145*F145,2)</f>
        <v>0</v>
      </c>
      <c r="H145" s="168"/>
      <c r="I145" s="169">
        <f>ROUND(E145*H145,2)</f>
        <v>0</v>
      </c>
      <c r="J145" s="168"/>
      <c r="K145" s="169">
        <f>ROUND(E145*J145,2)</f>
        <v>0</v>
      </c>
      <c r="L145" s="169">
        <v>21</v>
      </c>
      <c r="M145" s="169">
        <f>G145*(1+L145/100)</f>
        <v>0</v>
      </c>
      <c r="N145" s="169">
        <v>1.7000000000000001E-4</v>
      </c>
      <c r="O145" s="169">
        <f>ROUND(E145*N145,2)</f>
        <v>0</v>
      </c>
      <c r="P145" s="169">
        <v>0</v>
      </c>
      <c r="Q145" s="170">
        <f>ROUND(E145*P145,2)</f>
        <v>0</v>
      </c>
      <c r="R145" s="145"/>
      <c r="S145" s="145" t="s">
        <v>254</v>
      </c>
      <c r="T145" s="145" t="s">
        <v>255</v>
      </c>
      <c r="U145" s="145">
        <v>7.1000000000000005</v>
      </c>
      <c r="V145" s="145">
        <f>ROUND(E145*U145,2)</f>
        <v>7.1</v>
      </c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194</v>
      </c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ht="22.5" outlineLevel="1" x14ac:dyDescent="0.2">
      <c r="A146" s="157">
        <v>34</v>
      </c>
      <c r="B146" s="158" t="s">
        <v>638</v>
      </c>
      <c r="C146" s="174" t="s">
        <v>639</v>
      </c>
      <c r="D146" s="159" t="s">
        <v>292</v>
      </c>
      <c r="E146" s="160">
        <v>2.4300000000000002</v>
      </c>
      <c r="F146" s="161"/>
      <c r="G146" s="162">
        <f>ROUND(E146*F146,2)</f>
        <v>0</v>
      </c>
      <c r="H146" s="161"/>
      <c r="I146" s="162">
        <f>ROUND(E146*H146,2)</f>
        <v>0</v>
      </c>
      <c r="J146" s="161"/>
      <c r="K146" s="162">
        <f>ROUND(E146*J146,2)</f>
        <v>0</v>
      </c>
      <c r="L146" s="162">
        <v>21</v>
      </c>
      <c r="M146" s="162">
        <f>G146*(1+L146/100)</f>
        <v>0</v>
      </c>
      <c r="N146" s="162">
        <v>2.5250000000000004</v>
      </c>
      <c r="O146" s="162">
        <f>ROUND(E146*N146,2)</f>
        <v>6.14</v>
      </c>
      <c r="P146" s="162">
        <v>0</v>
      </c>
      <c r="Q146" s="163">
        <f>ROUND(E146*P146,2)</f>
        <v>0</v>
      </c>
      <c r="R146" s="145"/>
      <c r="S146" s="145" t="s">
        <v>254</v>
      </c>
      <c r="T146" s="145" t="s">
        <v>255</v>
      </c>
      <c r="U146" s="145">
        <v>1.3030000000000002</v>
      </c>
      <c r="V146" s="145">
        <f>ROUND(E146*U146,2)</f>
        <v>3.17</v>
      </c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194</v>
      </c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5" t="s">
        <v>204</v>
      </c>
      <c r="D147" s="146"/>
      <c r="E147" s="147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0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5" t="s">
        <v>820</v>
      </c>
      <c r="D148" s="146"/>
      <c r="E148" s="147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0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ht="22.5" outlineLevel="1" x14ac:dyDescent="0.2">
      <c r="A149" s="143"/>
      <c r="B149" s="144"/>
      <c r="C149" s="175" t="s">
        <v>761</v>
      </c>
      <c r="D149" s="146"/>
      <c r="E149" s="147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821</v>
      </c>
      <c r="D150" s="146"/>
      <c r="E150" s="147">
        <v>2.4300000000000002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6" t="s">
        <v>201</v>
      </c>
      <c r="D151" s="148"/>
      <c r="E151" s="149">
        <v>2.4300000000000002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1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64">
        <v>35</v>
      </c>
      <c r="B152" s="165" t="s">
        <v>496</v>
      </c>
      <c r="C152" s="173" t="s">
        <v>497</v>
      </c>
      <c r="D152" s="166" t="s">
        <v>197</v>
      </c>
      <c r="E152" s="167">
        <v>21</v>
      </c>
      <c r="F152" s="168"/>
      <c r="G152" s="169">
        <f>ROUND(E152*F152,2)</f>
        <v>0</v>
      </c>
      <c r="H152" s="168"/>
      <c r="I152" s="169">
        <f>ROUND(E152*H152,2)</f>
        <v>0</v>
      </c>
      <c r="J152" s="168"/>
      <c r="K152" s="169">
        <f>ROUND(E152*J152,2)</f>
        <v>0</v>
      </c>
      <c r="L152" s="169">
        <v>21</v>
      </c>
      <c r="M152" s="169">
        <f>G152*(1+L152/100)</f>
        <v>0</v>
      </c>
      <c r="N152" s="169">
        <v>0</v>
      </c>
      <c r="O152" s="169">
        <f>ROUND(E152*N152,2)</f>
        <v>0</v>
      </c>
      <c r="P152" s="169">
        <v>0</v>
      </c>
      <c r="Q152" s="170">
        <f>ROUND(E152*P152,2)</f>
        <v>0</v>
      </c>
      <c r="R152" s="145"/>
      <c r="S152" s="145" t="s">
        <v>254</v>
      </c>
      <c r="T152" s="145" t="s">
        <v>255</v>
      </c>
      <c r="U152" s="145">
        <v>2.6000000000000002E-2</v>
      </c>
      <c r="V152" s="145">
        <f>ROUND(E152*U152,2)</f>
        <v>0.55000000000000004</v>
      </c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194</v>
      </c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ht="22.5" outlineLevel="1" x14ac:dyDescent="0.2">
      <c r="A153" s="157">
        <v>36</v>
      </c>
      <c r="B153" s="158" t="s">
        <v>709</v>
      </c>
      <c r="C153" s="174" t="s">
        <v>710</v>
      </c>
      <c r="D153" s="159" t="s">
        <v>224</v>
      </c>
      <c r="E153" s="160">
        <v>3.5525000000000002</v>
      </c>
      <c r="F153" s="161"/>
      <c r="G153" s="162">
        <f>ROUND(E153*F153,2)</f>
        <v>0</v>
      </c>
      <c r="H153" s="161"/>
      <c r="I153" s="162">
        <f>ROUND(E153*H153,2)</f>
        <v>0</v>
      </c>
      <c r="J153" s="161"/>
      <c r="K153" s="162">
        <f>ROUND(E153*J153,2)</f>
        <v>0</v>
      </c>
      <c r="L153" s="162">
        <v>21</v>
      </c>
      <c r="M153" s="162">
        <f>G153*(1+L153/100)</f>
        <v>0</v>
      </c>
      <c r="N153" s="162">
        <v>5.04E-2</v>
      </c>
      <c r="O153" s="162">
        <f>ROUND(E153*N153,2)</f>
        <v>0.18</v>
      </c>
      <c r="P153" s="162">
        <v>0</v>
      </c>
      <c r="Q153" s="163">
        <f>ROUND(E153*P153,2)</f>
        <v>0</v>
      </c>
      <c r="R153" s="145" t="s">
        <v>411</v>
      </c>
      <c r="S153" s="145" t="s">
        <v>254</v>
      </c>
      <c r="T153" s="145" t="s">
        <v>193</v>
      </c>
      <c r="U153" s="145">
        <v>0</v>
      </c>
      <c r="V153" s="145">
        <f>ROUND(E153*U153,2)</f>
        <v>0</v>
      </c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404</v>
      </c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outlineLevel="1" x14ac:dyDescent="0.2">
      <c r="A154" s="143"/>
      <c r="B154" s="144"/>
      <c r="C154" s="175" t="s">
        <v>763</v>
      </c>
      <c r="D154" s="146"/>
      <c r="E154" s="147">
        <v>3.5525000000000002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199</v>
      </c>
      <c r="AH154" s="136">
        <v>0</v>
      </c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6" t="s">
        <v>201</v>
      </c>
      <c r="D155" s="148"/>
      <c r="E155" s="149">
        <v>3.5525000000000002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1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x14ac:dyDescent="0.2">
      <c r="A156" s="151" t="s">
        <v>187</v>
      </c>
      <c r="B156" s="152" t="s">
        <v>147</v>
      </c>
      <c r="C156" s="172" t="s">
        <v>148</v>
      </c>
      <c r="D156" s="153"/>
      <c r="E156" s="154"/>
      <c r="F156" s="155"/>
      <c r="G156" s="155">
        <f>SUMIF(AG157:AG164,"&lt;&gt;NOR",G157:G164)</f>
        <v>0</v>
      </c>
      <c r="H156" s="155"/>
      <c r="I156" s="155">
        <f>SUM(I157:I164)</f>
        <v>0</v>
      </c>
      <c r="J156" s="155"/>
      <c r="K156" s="155">
        <f>SUM(K157:K164)</f>
        <v>0</v>
      </c>
      <c r="L156" s="155"/>
      <c r="M156" s="155">
        <f>SUM(M157:M164)</f>
        <v>0</v>
      </c>
      <c r="N156" s="155"/>
      <c r="O156" s="155">
        <f>SUM(O157:O164)</f>
        <v>0</v>
      </c>
      <c r="P156" s="155"/>
      <c r="Q156" s="156">
        <f>SUM(Q157:Q164)</f>
        <v>0.36</v>
      </c>
      <c r="R156" s="150"/>
      <c r="S156" s="150"/>
      <c r="T156" s="150"/>
      <c r="U156" s="150"/>
      <c r="V156" s="150">
        <f>SUM(V157:V164)</f>
        <v>2.52</v>
      </c>
      <c r="W156" s="150"/>
      <c r="AG156" t="s">
        <v>188</v>
      </c>
    </row>
    <row r="157" spans="1:60" outlineLevel="1" x14ac:dyDescent="0.2">
      <c r="A157" s="157">
        <v>37</v>
      </c>
      <c r="B157" s="158" t="s">
        <v>822</v>
      </c>
      <c r="C157" s="174" t="s">
        <v>823</v>
      </c>
      <c r="D157" s="159" t="s">
        <v>197</v>
      </c>
      <c r="E157" s="160">
        <v>9</v>
      </c>
      <c r="F157" s="161"/>
      <c r="G157" s="162">
        <f>ROUND(E157*F157,2)</f>
        <v>0</v>
      </c>
      <c r="H157" s="161"/>
      <c r="I157" s="162">
        <f>ROUND(E157*H157,2)</f>
        <v>0</v>
      </c>
      <c r="J157" s="161"/>
      <c r="K157" s="162">
        <f>ROUND(E157*J157,2)</f>
        <v>0</v>
      </c>
      <c r="L157" s="162">
        <v>21</v>
      </c>
      <c r="M157" s="162">
        <f>G157*(1+L157/100)</f>
        <v>0</v>
      </c>
      <c r="N157" s="162">
        <v>0</v>
      </c>
      <c r="O157" s="162">
        <f>ROUND(E157*N157,2)</f>
        <v>0</v>
      </c>
      <c r="P157" s="162">
        <v>0.04</v>
      </c>
      <c r="Q157" s="163">
        <f>ROUND(E157*P157,2)</f>
        <v>0.36</v>
      </c>
      <c r="R157" s="145"/>
      <c r="S157" s="145" t="s">
        <v>192</v>
      </c>
      <c r="T157" s="145" t="s">
        <v>193</v>
      </c>
      <c r="U157" s="145">
        <v>0.28000000000000003</v>
      </c>
      <c r="V157" s="145">
        <f>ROUND(E157*U157,2)</f>
        <v>2.52</v>
      </c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194</v>
      </c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5" t="s">
        <v>204</v>
      </c>
      <c r="D158" s="146"/>
      <c r="E158" s="147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0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43"/>
      <c r="B159" s="144"/>
      <c r="C159" s="175" t="s">
        <v>824</v>
      </c>
      <c r="D159" s="146"/>
      <c r="E159" s="147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199</v>
      </c>
      <c r="AH159" s="136">
        <v>0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825</v>
      </c>
      <c r="D160" s="146"/>
      <c r="E160" s="147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ht="45" outlineLevel="1" x14ac:dyDescent="0.2">
      <c r="A161" s="143"/>
      <c r="B161" s="144"/>
      <c r="C161" s="175" t="s">
        <v>826</v>
      </c>
      <c r="D161" s="146"/>
      <c r="E161" s="147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0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ht="22.5" outlineLevel="1" x14ac:dyDescent="0.2">
      <c r="A162" s="143"/>
      <c r="B162" s="144"/>
      <c r="C162" s="175" t="s">
        <v>827</v>
      </c>
      <c r="D162" s="146"/>
      <c r="E162" s="147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0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43"/>
      <c r="B163" s="144"/>
      <c r="C163" s="175" t="s">
        <v>147</v>
      </c>
      <c r="D163" s="146"/>
      <c r="E163" s="147">
        <v>9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199</v>
      </c>
      <c r="AH163" s="136">
        <v>0</v>
      </c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76" t="s">
        <v>201</v>
      </c>
      <c r="D164" s="148"/>
      <c r="E164" s="149">
        <v>9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1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x14ac:dyDescent="0.2">
      <c r="A165" s="151" t="s">
        <v>187</v>
      </c>
      <c r="B165" s="152" t="s">
        <v>149</v>
      </c>
      <c r="C165" s="172" t="s">
        <v>150</v>
      </c>
      <c r="D165" s="153"/>
      <c r="E165" s="154"/>
      <c r="F165" s="155"/>
      <c r="G165" s="155">
        <f>SUMIF(AG166:AG172,"&lt;&gt;NOR",G166:G172)</f>
        <v>0</v>
      </c>
      <c r="H165" s="155"/>
      <c r="I165" s="155">
        <f>SUM(I166:I172)</f>
        <v>0</v>
      </c>
      <c r="J165" s="155"/>
      <c r="K165" s="155">
        <f>SUM(K166:K172)</f>
        <v>0</v>
      </c>
      <c r="L165" s="155"/>
      <c r="M165" s="155">
        <f>SUM(M166:M172)</f>
        <v>0</v>
      </c>
      <c r="N165" s="155"/>
      <c r="O165" s="155">
        <f>SUM(O166:O172)</f>
        <v>0.55000000000000004</v>
      </c>
      <c r="P165" s="155"/>
      <c r="Q165" s="156">
        <f>SUM(Q166:Q172)</f>
        <v>0</v>
      </c>
      <c r="R165" s="150"/>
      <c r="S165" s="150"/>
      <c r="T165" s="150"/>
      <c r="U165" s="150"/>
      <c r="V165" s="150">
        <f>SUM(V166:V172)</f>
        <v>0.54</v>
      </c>
      <c r="W165" s="150"/>
      <c r="AG165" t="s">
        <v>188</v>
      </c>
    </row>
    <row r="166" spans="1:60" outlineLevel="1" x14ac:dyDescent="0.2">
      <c r="A166" s="157">
        <v>38</v>
      </c>
      <c r="B166" s="158" t="s">
        <v>828</v>
      </c>
      <c r="C166" s="174" t="s">
        <v>829</v>
      </c>
      <c r="D166" s="159" t="s">
        <v>197</v>
      </c>
      <c r="E166" s="160">
        <v>2</v>
      </c>
      <c r="F166" s="161"/>
      <c r="G166" s="162">
        <f>ROUND(E166*F166,2)</f>
        <v>0</v>
      </c>
      <c r="H166" s="161"/>
      <c r="I166" s="162">
        <f>ROUND(E166*H166,2)</f>
        <v>0</v>
      </c>
      <c r="J166" s="161"/>
      <c r="K166" s="162">
        <f>ROUND(E166*J166,2)</f>
        <v>0</v>
      </c>
      <c r="L166" s="162">
        <v>21</v>
      </c>
      <c r="M166" s="162">
        <f>G166*(1+L166/100)</f>
        <v>0</v>
      </c>
      <c r="N166" s="162">
        <v>0.188</v>
      </c>
      <c r="O166" s="162">
        <f>ROUND(E166*N166,2)</f>
        <v>0.38</v>
      </c>
      <c r="P166" s="162">
        <v>0</v>
      </c>
      <c r="Q166" s="163">
        <f>ROUND(E166*P166,2)</f>
        <v>0</v>
      </c>
      <c r="R166" s="145"/>
      <c r="S166" s="145" t="s">
        <v>254</v>
      </c>
      <c r="T166" s="145" t="s">
        <v>255</v>
      </c>
      <c r="U166" s="145">
        <v>0.27200000000000002</v>
      </c>
      <c r="V166" s="145">
        <f>ROUND(E166*U166,2)</f>
        <v>0.54</v>
      </c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194</v>
      </c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43"/>
      <c r="B167" s="144"/>
      <c r="C167" s="175" t="s">
        <v>204</v>
      </c>
      <c r="D167" s="146"/>
      <c r="E167" s="147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0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5" t="s">
        <v>774</v>
      </c>
      <c r="D168" s="146"/>
      <c r="E168" s="147">
        <v>2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0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6" t="s">
        <v>201</v>
      </c>
      <c r="D169" s="148"/>
      <c r="E169" s="149">
        <v>2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1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ht="22.5" outlineLevel="1" x14ac:dyDescent="0.2">
      <c r="A170" s="157">
        <v>39</v>
      </c>
      <c r="B170" s="158" t="s">
        <v>830</v>
      </c>
      <c r="C170" s="174" t="s">
        <v>831</v>
      </c>
      <c r="D170" s="159" t="s">
        <v>224</v>
      </c>
      <c r="E170" s="160">
        <v>2.02</v>
      </c>
      <c r="F170" s="161"/>
      <c r="G170" s="162">
        <f>ROUND(E170*F170,2)</f>
        <v>0</v>
      </c>
      <c r="H170" s="161"/>
      <c r="I170" s="162">
        <f>ROUND(E170*H170,2)</f>
        <v>0</v>
      </c>
      <c r="J170" s="161"/>
      <c r="K170" s="162">
        <f>ROUND(E170*J170,2)</f>
        <v>0</v>
      </c>
      <c r="L170" s="162">
        <v>21</v>
      </c>
      <c r="M170" s="162">
        <f>G170*(1+L170/100)</f>
        <v>0</v>
      </c>
      <c r="N170" s="162">
        <v>8.1970000000000001E-2</v>
      </c>
      <c r="O170" s="162">
        <f>ROUND(E170*N170,2)</f>
        <v>0.17</v>
      </c>
      <c r="P170" s="162">
        <v>0</v>
      </c>
      <c r="Q170" s="163">
        <f>ROUND(E170*P170,2)</f>
        <v>0</v>
      </c>
      <c r="R170" s="145" t="s">
        <v>411</v>
      </c>
      <c r="S170" s="145" t="s">
        <v>254</v>
      </c>
      <c r="T170" s="145" t="s">
        <v>255</v>
      </c>
      <c r="U170" s="145">
        <v>0</v>
      </c>
      <c r="V170" s="145">
        <f>ROUND(E170*U170,2)</f>
        <v>0</v>
      </c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404</v>
      </c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43"/>
      <c r="B171" s="144"/>
      <c r="C171" s="175" t="s">
        <v>658</v>
      </c>
      <c r="D171" s="146"/>
      <c r="E171" s="147">
        <v>2.02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199</v>
      </c>
      <c r="AH171" s="136">
        <v>0</v>
      </c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6" t="s">
        <v>201</v>
      </c>
      <c r="D172" s="148"/>
      <c r="E172" s="149">
        <v>2.02</v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1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x14ac:dyDescent="0.2">
      <c r="A173" s="151" t="s">
        <v>187</v>
      </c>
      <c r="B173" s="152" t="s">
        <v>151</v>
      </c>
      <c r="C173" s="172" t="s">
        <v>152</v>
      </c>
      <c r="D173" s="153"/>
      <c r="E173" s="154"/>
      <c r="F173" s="155"/>
      <c r="G173" s="155">
        <f>SUMIF(AG174:AG174,"&lt;&gt;NOR",G174:G174)</f>
        <v>0</v>
      </c>
      <c r="H173" s="155"/>
      <c r="I173" s="155">
        <f>SUM(I174:I174)</f>
        <v>0</v>
      </c>
      <c r="J173" s="155"/>
      <c r="K173" s="155">
        <f>SUM(K174:K174)</f>
        <v>0</v>
      </c>
      <c r="L173" s="155"/>
      <c r="M173" s="155">
        <f>SUM(M174:M174)</f>
        <v>0</v>
      </c>
      <c r="N173" s="155"/>
      <c r="O173" s="155">
        <f>SUM(O174:O174)</f>
        <v>0</v>
      </c>
      <c r="P173" s="155"/>
      <c r="Q173" s="156">
        <f>SUM(Q174:Q174)</f>
        <v>0</v>
      </c>
      <c r="R173" s="150"/>
      <c r="S173" s="150"/>
      <c r="T173" s="150"/>
      <c r="U173" s="150"/>
      <c r="V173" s="150">
        <f>SUM(V174:V174)</f>
        <v>3.13</v>
      </c>
      <c r="W173" s="150"/>
      <c r="AG173" t="s">
        <v>188</v>
      </c>
    </row>
    <row r="174" spans="1:60" outlineLevel="1" x14ac:dyDescent="0.2">
      <c r="A174" s="164">
        <v>40</v>
      </c>
      <c r="B174" s="165" t="s">
        <v>663</v>
      </c>
      <c r="C174" s="173" t="s">
        <v>664</v>
      </c>
      <c r="D174" s="166" t="s">
        <v>403</v>
      </c>
      <c r="E174" s="167">
        <v>14.809470000000001</v>
      </c>
      <c r="F174" s="168"/>
      <c r="G174" s="169">
        <f>ROUND(E174*F174,2)</f>
        <v>0</v>
      </c>
      <c r="H174" s="168"/>
      <c r="I174" s="169">
        <f>ROUND(E174*H174,2)</f>
        <v>0</v>
      </c>
      <c r="J174" s="168"/>
      <c r="K174" s="169">
        <f>ROUND(E174*J174,2)</f>
        <v>0</v>
      </c>
      <c r="L174" s="169">
        <v>21</v>
      </c>
      <c r="M174" s="169">
        <f>G174*(1+L174/100)</f>
        <v>0</v>
      </c>
      <c r="N174" s="169">
        <v>0</v>
      </c>
      <c r="O174" s="169">
        <f>ROUND(E174*N174,2)</f>
        <v>0</v>
      </c>
      <c r="P174" s="169">
        <v>0</v>
      </c>
      <c r="Q174" s="170">
        <f>ROUND(E174*P174,2)</f>
        <v>0</v>
      </c>
      <c r="R174" s="145"/>
      <c r="S174" s="145" t="s">
        <v>254</v>
      </c>
      <c r="T174" s="145" t="s">
        <v>255</v>
      </c>
      <c r="U174" s="145">
        <v>0.21150000000000002</v>
      </c>
      <c r="V174" s="145">
        <f>ROUND(E174*U174,2)</f>
        <v>3.13</v>
      </c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560</v>
      </c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x14ac:dyDescent="0.2">
      <c r="A175" s="151" t="s">
        <v>187</v>
      </c>
      <c r="B175" s="152" t="s">
        <v>157</v>
      </c>
      <c r="C175" s="172" t="s">
        <v>158</v>
      </c>
      <c r="D175" s="153"/>
      <c r="E175" s="154"/>
      <c r="F175" s="155"/>
      <c r="G175" s="155">
        <f>SUMIF(AG176:AG182,"&lt;&gt;NOR",G176:G182)</f>
        <v>0</v>
      </c>
      <c r="H175" s="155"/>
      <c r="I175" s="155">
        <f>SUM(I176:I182)</f>
        <v>0</v>
      </c>
      <c r="J175" s="155"/>
      <c r="K175" s="155">
        <f>SUM(K176:K182)</f>
        <v>0</v>
      </c>
      <c r="L175" s="155"/>
      <c r="M175" s="155">
        <f>SUM(M176:M182)</f>
        <v>0</v>
      </c>
      <c r="N175" s="155"/>
      <c r="O175" s="155">
        <f>SUM(O176:O182)</f>
        <v>0</v>
      </c>
      <c r="P175" s="155"/>
      <c r="Q175" s="156">
        <f>SUM(Q176:Q182)</f>
        <v>0</v>
      </c>
      <c r="R175" s="150"/>
      <c r="S175" s="150"/>
      <c r="T175" s="150"/>
      <c r="U175" s="150"/>
      <c r="V175" s="150">
        <f>SUM(V176:V182)</f>
        <v>0.03</v>
      </c>
      <c r="W175" s="150"/>
      <c r="AG175" t="s">
        <v>188</v>
      </c>
    </row>
    <row r="176" spans="1:60" outlineLevel="1" x14ac:dyDescent="0.2">
      <c r="A176" s="164">
        <v>41</v>
      </c>
      <c r="B176" s="165" t="s">
        <v>561</v>
      </c>
      <c r="C176" s="173" t="s">
        <v>562</v>
      </c>
      <c r="D176" s="166" t="s">
        <v>403</v>
      </c>
      <c r="E176" s="167">
        <v>2.7072000000000003</v>
      </c>
      <c r="F176" s="168"/>
      <c r="G176" s="169">
        <f>ROUND(E176*F176,2)</f>
        <v>0</v>
      </c>
      <c r="H176" s="168"/>
      <c r="I176" s="169">
        <f>ROUND(E176*H176,2)</f>
        <v>0</v>
      </c>
      <c r="J176" s="168"/>
      <c r="K176" s="169">
        <f>ROUND(E176*J176,2)</f>
        <v>0</v>
      </c>
      <c r="L176" s="169">
        <v>21</v>
      </c>
      <c r="M176" s="169">
        <f>G176*(1+L176/100)</f>
        <v>0</v>
      </c>
      <c r="N176" s="169">
        <v>0</v>
      </c>
      <c r="O176" s="169">
        <f>ROUND(E176*N176,2)</f>
        <v>0</v>
      </c>
      <c r="P176" s="169">
        <v>0</v>
      </c>
      <c r="Q176" s="170">
        <f>ROUND(E176*P176,2)</f>
        <v>0</v>
      </c>
      <c r="R176" s="145"/>
      <c r="S176" s="145" t="s">
        <v>254</v>
      </c>
      <c r="T176" s="145" t="s">
        <v>255</v>
      </c>
      <c r="U176" s="145">
        <v>0.01</v>
      </c>
      <c r="V176" s="145">
        <f>ROUND(E176*U176,2)</f>
        <v>0.03</v>
      </c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563</v>
      </c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57">
        <v>42</v>
      </c>
      <c r="B177" s="158" t="s">
        <v>564</v>
      </c>
      <c r="C177" s="174" t="s">
        <v>565</v>
      </c>
      <c r="D177" s="159" t="s">
        <v>403</v>
      </c>
      <c r="E177" s="160">
        <v>32.860800000000005</v>
      </c>
      <c r="F177" s="161"/>
      <c r="G177" s="162">
        <f>ROUND(E177*F177,2)</f>
        <v>0</v>
      </c>
      <c r="H177" s="161"/>
      <c r="I177" s="162">
        <f>ROUND(E177*H177,2)</f>
        <v>0</v>
      </c>
      <c r="J177" s="161"/>
      <c r="K177" s="162">
        <f>ROUND(E177*J177,2)</f>
        <v>0</v>
      </c>
      <c r="L177" s="162">
        <v>21</v>
      </c>
      <c r="M177" s="162">
        <f>G177*(1+L177/100)</f>
        <v>0</v>
      </c>
      <c r="N177" s="162">
        <v>0</v>
      </c>
      <c r="O177" s="162">
        <f>ROUND(E177*N177,2)</f>
        <v>0</v>
      </c>
      <c r="P177" s="162">
        <v>0</v>
      </c>
      <c r="Q177" s="163">
        <f>ROUND(E177*P177,2)</f>
        <v>0</v>
      </c>
      <c r="R177" s="145"/>
      <c r="S177" s="145" t="s">
        <v>254</v>
      </c>
      <c r="T177" s="145" t="s">
        <v>255</v>
      </c>
      <c r="U177" s="145">
        <v>0</v>
      </c>
      <c r="V177" s="145">
        <f>ROUND(E177*U177,2)</f>
        <v>0</v>
      </c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194</v>
      </c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75" t="s">
        <v>204</v>
      </c>
      <c r="D178" s="146"/>
      <c r="E178" s="147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0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43"/>
      <c r="B179" s="144"/>
      <c r="C179" s="175" t="s">
        <v>359</v>
      </c>
      <c r="D179" s="146"/>
      <c r="E179" s="147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199</v>
      </c>
      <c r="AH179" s="136">
        <v>0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ht="22.5" outlineLevel="1" x14ac:dyDescent="0.2">
      <c r="A180" s="143"/>
      <c r="B180" s="144"/>
      <c r="C180" s="175" t="s">
        <v>360</v>
      </c>
      <c r="D180" s="146"/>
      <c r="E180" s="147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199</v>
      </c>
      <c r="AH180" s="136">
        <v>0</v>
      </c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43"/>
      <c r="B181" s="144"/>
      <c r="C181" s="175" t="s">
        <v>832</v>
      </c>
      <c r="D181" s="146"/>
      <c r="E181" s="147">
        <v>32.860800000000005</v>
      </c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6" t="s">
        <v>201</v>
      </c>
      <c r="D182" s="148"/>
      <c r="E182" s="149">
        <v>32.860800000000005</v>
      </c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1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x14ac:dyDescent="0.2">
      <c r="A183" s="3"/>
      <c r="B183" s="4"/>
      <c r="C183" s="177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AE183">
        <v>15</v>
      </c>
      <c r="AF183">
        <v>21</v>
      </c>
    </row>
    <row r="184" spans="1:60" x14ac:dyDescent="0.2">
      <c r="A184" s="139"/>
      <c r="B184" s="140" t="s">
        <v>31</v>
      </c>
      <c r="C184" s="178"/>
      <c r="D184" s="141"/>
      <c r="E184" s="142"/>
      <c r="F184" s="142"/>
      <c r="G184" s="171">
        <f>G8+G123+G129+G131+G136+G138+G156+G165+G173+G175</f>
        <v>0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AE184">
        <f>SUMIF(L7:L182,AE183,G7:G182)</f>
        <v>0</v>
      </c>
      <c r="AF184">
        <f>SUMIF(L7:L182,AF183,G7:G182)</f>
        <v>0</v>
      </c>
      <c r="AG184" t="s">
        <v>247</v>
      </c>
    </row>
    <row r="185" spans="1:60" x14ac:dyDescent="0.2">
      <c r="A185" s="3"/>
      <c r="B185" s="4"/>
      <c r="C185" s="177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60" x14ac:dyDescent="0.2">
      <c r="A186" s="3"/>
      <c r="B186" s="4"/>
      <c r="C186" s="177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60" x14ac:dyDescent="0.2">
      <c r="A187" s="256" t="s">
        <v>248</v>
      </c>
      <c r="B187" s="256"/>
      <c r="C187" s="257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60" x14ac:dyDescent="0.2">
      <c r="A188" s="237"/>
      <c r="B188" s="238"/>
      <c r="C188" s="239"/>
      <c r="D188" s="238"/>
      <c r="E188" s="238"/>
      <c r="F188" s="238"/>
      <c r="G188" s="24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AG188" t="s">
        <v>249</v>
      </c>
    </row>
    <row r="189" spans="1:60" x14ac:dyDescent="0.2">
      <c r="A189" s="241"/>
      <c r="B189" s="242"/>
      <c r="C189" s="243"/>
      <c r="D189" s="242"/>
      <c r="E189" s="242"/>
      <c r="F189" s="242"/>
      <c r="G189" s="24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60" x14ac:dyDescent="0.2">
      <c r="A190" s="241"/>
      <c r="B190" s="242"/>
      <c r="C190" s="243"/>
      <c r="D190" s="242"/>
      <c r="E190" s="242"/>
      <c r="F190" s="242"/>
      <c r="G190" s="24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60" x14ac:dyDescent="0.2">
      <c r="A191" s="241"/>
      <c r="B191" s="242"/>
      <c r="C191" s="243"/>
      <c r="D191" s="242"/>
      <c r="E191" s="242"/>
      <c r="F191" s="242"/>
      <c r="G191" s="24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60" x14ac:dyDescent="0.2">
      <c r="A192" s="245"/>
      <c r="B192" s="246"/>
      <c r="C192" s="247"/>
      <c r="D192" s="246"/>
      <c r="E192" s="246"/>
      <c r="F192" s="246"/>
      <c r="G192" s="24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33" x14ac:dyDescent="0.2">
      <c r="A193" s="3"/>
      <c r="B193" s="4"/>
      <c r="C193" s="177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33" x14ac:dyDescent="0.2">
      <c r="C194" s="179"/>
      <c r="D194" s="10"/>
      <c r="AG194" t="s">
        <v>250</v>
      </c>
    </row>
    <row r="195" spans="1:33" x14ac:dyDescent="0.2">
      <c r="D195" s="10"/>
    </row>
    <row r="196" spans="1:33" x14ac:dyDescent="0.2">
      <c r="D196" s="10"/>
    </row>
    <row r="197" spans="1:33" x14ac:dyDescent="0.2">
      <c r="D197" s="10"/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88:G192"/>
    <mergeCell ref="A1:G1"/>
    <mergeCell ref="C2:G2"/>
    <mergeCell ref="C3:G3"/>
    <mergeCell ref="C4:G4"/>
    <mergeCell ref="A187:C18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E06E8-427A-400E-A59F-7D578B1C967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49</v>
      </c>
      <c r="C3" s="250" t="s">
        <v>50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61</v>
      </c>
      <c r="C4" s="253" t="s">
        <v>62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SUMIF(AG9:AG106,"&lt;&gt;NOR",G9:G106)</f>
        <v>0</v>
      </c>
      <c r="H8" s="155"/>
      <c r="I8" s="155">
        <f>SUM(I9:I106)</f>
        <v>0</v>
      </c>
      <c r="J8" s="155"/>
      <c r="K8" s="155">
        <f>SUM(K9:K106)</f>
        <v>0</v>
      </c>
      <c r="L8" s="155"/>
      <c r="M8" s="155">
        <f>SUM(M9:M106)</f>
        <v>0</v>
      </c>
      <c r="N8" s="155"/>
      <c r="O8" s="155">
        <f>SUM(O9:O106)</f>
        <v>110.51</v>
      </c>
      <c r="P8" s="155"/>
      <c r="Q8" s="156">
        <f>SUM(Q9:Q106)</f>
        <v>0</v>
      </c>
      <c r="R8" s="150"/>
      <c r="S8" s="150"/>
      <c r="T8" s="150"/>
      <c r="U8" s="150"/>
      <c r="V8" s="150">
        <f>SUM(V9:V106)</f>
        <v>124.36</v>
      </c>
      <c r="W8" s="150"/>
      <c r="AG8" t="s">
        <v>188</v>
      </c>
    </row>
    <row r="9" spans="1:60" outlineLevel="1" x14ac:dyDescent="0.2">
      <c r="A9" s="157">
        <v>1</v>
      </c>
      <c r="B9" s="158" t="s">
        <v>278</v>
      </c>
      <c r="C9" s="174" t="s">
        <v>279</v>
      </c>
      <c r="D9" s="159" t="s">
        <v>197</v>
      </c>
      <c r="E9" s="160">
        <v>6.8000000000000007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1.2710000000000001E-2</v>
      </c>
      <c r="O9" s="162">
        <f>ROUND(E9*N9,2)</f>
        <v>0.09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1.153</v>
      </c>
      <c r="V9" s="145">
        <f>ROUND(E9*U9,2)</f>
        <v>7.84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833</v>
      </c>
      <c r="D11" s="146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5" t="s">
        <v>834</v>
      </c>
      <c r="D12" s="146"/>
      <c r="E12" s="147">
        <v>1.7000000000000002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5" t="s">
        <v>835</v>
      </c>
      <c r="D13" s="146"/>
      <c r="E13" s="147">
        <v>1.7000000000000002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5" t="s">
        <v>836</v>
      </c>
      <c r="D14" s="146"/>
      <c r="E14" s="147">
        <v>1.7000000000000002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837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838</v>
      </c>
      <c r="D16" s="146"/>
      <c r="E16" s="147">
        <v>1.7000000000000002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6" t="s">
        <v>201</v>
      </c>
      <c r="D17" s="148"/>
      <c r="E17" s="149">
        <v>6.8000000000000007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1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ht="22.5" outlineLevel="1" x14ac:dyDescent="0.2">
      <c r="A18" s="157">
        <v>2</v>
      </c>
      <c r="B18" s="158" t="s">
        <v>290</v>
      </c>
      <c r="C18" s="174" t="s">
        <v>291</v>
      </c>
      <c r="D18" s="159" t="s">
        <v>292</v>
      </c>
      <c r="E18" s="160">
        <v>30.957000000000001</v>
      </c>
      <c r="F18" s="161"/>
      <c r="G18" s="162">
        <f>ROUND(E18*F18,2)</f>
        <v>0</v>
      </c>
      <c r="H18" s="161"/>
      <c r="I18" s="162">
        <f>ROUND(E18*H18,2)</f>
        <v>0</v>
      </c>
      <c r="J18" s="161"/>
      <c r="K18" s="162">
        <f>ROUND(E18*J18,2)</f>
        <v>0</v>
      </c>
      <c r="L18" s="162">
        <v>21</v>
      </c>
      <c r="M18" s="162">
        <f>G18*(1+L18/100)</f>
        <v>0</v>
      </c>
      <c r="N18" s="162">
        <v>0</v>
      </c>
      <c r="O18" s="162">
        <f>ROUND(E18*N18,2)</f>
        <v>0</v>
      </c>
      <c r="P18" s="162">
        <v>0</v>
      </c>
      <c r="Q18" s="163">
        <f>ROUND(E18*P18,2)</f>
        <v>0</v>
      </c>
      <c r="R18" s="145"/>
      <c r="S18" s="145" t="s">
        <v>254</v>
      </c>
      <c r="T18" s="145" t="s">
        <v>255</v>
      </c>
      <c r="U18" s="145">
        <v>0.12000000000000001</v>
      </c>
      <c r="V18" s="145">
        <f>ROUND(E18*U18,2)</f>
        <v>3.71</v>
      </c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204</v>
      </c>
      <c r="D19" s="146"/>
      <c r="E19" s="147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ht="22.5" outlineLevel="1" x14ac:dyDescent="0.2">
      <c r="A20" s="143"/>
      <c r="B20" s="144"/>
      <c r="C20" s="175" t="s">
        <v>293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ht="22.5" outlineLevel="1" x14ac:dyDescent="0.2">
      <c r="A21" s="143"/>
      <c r="B21" s="144"/>
      <c r="C21" s="175" t="s">
        <v>725</v>
      </c>
      <c r="D21" s="146"/>
      <c r="E21" s="147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ht="22.5" outlineLevel="1" x14ac:dyDescent="0.2">
      <c r="A22" s="143"/>
      <c r="B22" s="144"/>
      <c r="C22" s="175" t="s">
        <v>839</v>
      </c>
      <c r="D22" s="146"/>
      <c r="E22" s="147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0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84" t="s">
        <v>296</v>
      </c>
      <c r="D23" s="180"/>
      <c r="E23" s="181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85" t="s">
        <v>840</v>
      </c>
      <c r="D24" s="180"/>
      <c r="E24" s="181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2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ht="22.5" outlineLevel="1" x14ac:dyDescent="0.2">
      <c r="A25" s="143"/>
      <c r="B25" s="144"/>
      <c r="C25" s="185" t="s">
        <v>841</v>
      </c>
      <c r="D25" s="180"/>
      <c r="E25" s="181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2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ht="33.75" outlineLevel="1" x14ac:dyDescent="0.2">
      <c r="A26" s="143"/>
      <c r="B26" s="144"/>
      <c r="C26" s="185" t="s">
        <v>574</v>
      </c>
      <c r="D26" s="180"/>
      <c r="E26" s="181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2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85" t="s">
        <v>842</v>
      </c>
      <c r="D27" s="180"/>
      <c r="E27" s="181">
        <v>58.548000000000002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2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85" t="s">
        <v>843</v>
      </c>
      <c r="D28" s="180"/>
      <c r="E28" s="181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2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ht="33.75" outlineLevel="1" x14ac:dyDescent="0.2">
      <c r="A29" s="143"/>
      <c r="B29" s="144"/>
      <c r="C29" s="185" t="s">
        <v>301</v>
      </c>
      <c r="D29" s="180"/>
      <c r="E29" s="181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2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85" t="s">
        <v>844</v>
      </c>
      <c r="D30" s="180"/>
      <c r="E30" s="181">
        <v>3.3660000000000001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2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86" t="s">
        <v>306</v>
      </c>
      <c r="D31" s="182"/>
      <c r="E31" s="183">
        <v>61.914000000000001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3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84" t="s">
        <v>307</v>
      </c>
      <c r="D32" s="180"/>
      <c r="E32" s="181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5" t="s">
        <v>845</v>
      </c>
      <c r="D33" s="146"/>
      <c r="E33" s="147">
        <v>30.957000000000001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6" t="s">
        <v>201</v>
      </c>
      <c r="D34" s="148"/>
      <c r="E34" s="149">
        <v>30.957000000000001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1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57">
        <v>3</v>
      </c>
      <c r="B35" s="158" t="s">
        <v>314</v>
      </c>
      <c r="C35" s="174" t="s">
        <v>315</v>
      </c>
      <c r="D35" s="159" t="s">
        <v>292</v>
      </c>
      <c r="E35" s="160">
        <v>7.7392500000000002</v>
      </c>
      <c r="F35" s="161"/>
      <c r="G35" s="162">
        <f>ROUND(E35*F35,2)</f>
        <v>0</v>
      </c>
      <c r="H35" s="161"/>
      <c r="I35" s="162">
        <f>ROUND(E35*H35,2)</f>
        <v>0</v>
      </c>
      <c r="J35" s="161"/>
      <c r="K35" s="162">
        <f>ROUND(E35*J35,2)</f>
        <v>0</v>
      </c>
      <c r="L35" s="162">
        <v>21</v>
      </c>
      <c r="M35" s="162">
        <f>G35*(1+L35/100)</f>
        <v>0</v>
      </c>
      <c r="N35" s="162">
        <v>0</v>
      </c>
      <c r="O35" s="162">
        <f>ROUND(E35*N35,2)</f>
        <v>0</v>
      </c>
      <c r="P35" s="162">
        <v>0</v>
      </c>
      <c r="Q35" s="163">
        <f>ROUND(E35*P35,2)</f>
        <v>0</v>
      </c>
      <c r="R35" s="145"/>
      <c r="S35" s="145" t="s">
        <v>254</v>
      </c>
      <c r="T35" s="145" t="s">
        <v>255</v>
      </c>
      <c r="U35" s="145">
        <v>8.4000000000000005E-2</v>
      </c>
      <c r="V35" s="145">
        <f>ROUND(E35*U35,2)</f>
        <v>0.65</v>
      </c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194</v>
      </c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5" t="s">
        <v>846</v>
      </c>
      <c r="D36" s="146"/>
      <c r="E36" s="147">
        <v>7.7392500000000002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0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6" t="s">
        <v>201</v>
      </c>
      <c r="D37" s="148"/>
      <c r="E37" s="149">
        <v>7.7392500000000002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1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ht="22.5" outlineLevel="1" x14ac:dyDescent="0.2">
      <c r="A38" s="157">
        <v>4</v>
      </c>
      <c r="B38" s="158" t="s">
        <v>317</v>
      </c>
      <c r="C38" s="174" t="s">
        <v>318</v>
      </c>
      <c r="D38" s="159" t="s">
        <v>292</v>
      </c>
      <c r="E38" s="160">
        <v>24.765600000000003</v>
      </c>
      <c r="F38" s="161"/>
      <c r="G38" s="162">
        <f>ROUND(E38*F38,2)</f>
        <v>0</v>
      </c>
      <c r="H38" s="161"/>
      <c r="I38" s="162">
        <f>ROUND(E38*H38,2)</f>
        <v>0</v>
      </c>
      <c r="J38" s="161"/>
      <c r="K38" s="162">
        <f>ROUND(E38*J38,2)</f>
        <v>0</v>
      </c>
      <c r="L38" s="162">
        <v>21</v>
      </c>
      <c r="M38" s="162">
        <f>G38*(1+L38/100)</f>
        <v>0</v>
      </c>
      <c r="N38" s="162">
        <v>0</v>
      </c>
      <c r="O38" s="162">
        <f>ROUND(E38*N38,2)</f>
        <v>0</v>
      </c>
      <c r="P38" s="162">
        <v>0</v>
      </c>
      <c r="Q38" s="163">
        <f>ROUND(E38*P38,2)</f>
        <v>0</v>
      </c>
      <c r="R38" s="145"/>
      <c r="S38" s="145" t="s">
        <v>254</v>
      </c>
      <c r="T38" s="145" t="s">
        <v>255</v>
      </c>
      <c r="U38" s="145">
        <v>0.25</v>
      </c>
      <c r="V38" s="145">
        <f>ROUND(E38*U38,2)</f>
        <v>6.19</v>
      </c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194</v>
      </c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5" t="s">
        <v>847</v>
      </c>
      <c r="D39" s="146"/>
      <c r="E39" s="147">
        <v>24.765600000000003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6" t="s">
        <v>201</v>
      </c>
      <c r="D40" s="148"/>
      <c r="E40" s="149">
        <v>24.765600000000003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1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57">
        <v>5</v>
      </c>
      <c r="B41" s="158" t="s">
        <v>321</v>
      </c>
      <c r="C41" s="174" t="s">
        <v>322</v>
      </c>
      <c r="D41" s="159" t="s">
        <v>292</v>
      </c>
      <c r="E41" s="160">
        <v>6.1914000000000007</v>
      </c>
      <c r="F41" s="161"/>
      <c r="G41" s="162">
        <f>ROUND(E41*F41,2)</f>
        <v>0</v>
      </c>
      <c r="H41" s="161"/>
      <c r="I41" s="162">
        <f>ROUND(E41*H41,2)</f>
        <v>0</v>
      </c>
      <c r="J41" s="161"/>
      <c r="K41" s="162">
        <f>ROUND(E41*J41,2)</f>
        <v>0</v>
      </c>
      <c r="L41" s="162">
        <v>21</v>
      </c>
      <c r="M41" s="162">
        <f>G41*(1+L41/100)</f>
        <v>0</v>
      </c>
      <c r="N41" s="162">
        <v>0</v>
      </c>
      <c r="O41" s="162">
        <f>ROUND(E41*N41,2)</f>
        <v>0</v>
      </c>
      <c r="P41" s="162">
        <v>0</v>
      </c>
      <c r="Q41" s="163">
        <f>ROUND(E41*P41,2)</f>
        <v>0</v>
      </c>
      <c r="R41" s="145"/>
      <c r="S41" s="145" t="s">
        <v>254</v>
      </c>
      <c r="T41" s="145" t="s">
        <v>255</v>
      </c>
      <c r="U41" s="145">
        <v>0.14830000000000002</v>
      </c>
      <c r="V41" s="145">
        <f>ROUND(E41*U41,2)</f>
        <v>0.92</v>
      </c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194</v>
      </c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5" t="s">
        <v>848</v>
      </c>
      <c r="D42" s="146"/>
      <c r="E42" s="147">
        <v>6.1914000000000007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6" t="s">
        <v>201</v>
      </c>
      <c r="D43" s="148"/>
      <c r="E43" s="149">
        <v>6.1914000000000007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1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57">
        <v>6</v>
      </c>
      <c r="B44" s="158" t="s">
        <v>324</v>
      </c>
      <c r="C44" s="174" t="s">
        <v>325</v>
      </c>
      <c r="D44" s="159" t="s">
        <v>292</v>
      </c>
      <c r="E44" s="160">
        <v>6.1914000000000007</v>
      </c>
      <c r="F44" s="161"/>
      <c r="G44" s="162">
        <f>ROUND(E44*F44,2)</f>
        <v>0</v>
      </c>
      <c r="H44" s="161"/>
      <c r="I44" s="162">
        <f>ROUND(E44*H44,2)</f>
        <v>0</v>
      </c>
      <c r="J44" s="161"/>
      <c r="K44" s="162">
        <f>ROUND(E44*J44,2)</f>
        <v>0</v>
      </c>
      <c r="L44" s="162">
        <v>21</v>
      </c>
      <c r="M44" s="162">
        <f>G44*(1+L44/100)</f>
        <v>0</v>
      </c>
      <c r="N44" s="162">
        <v>0</v>
      </c>
      <c r="O44" s="162">
        <f>ROUND(E44*N44,2)</f>
        <v>0</v>
      </c>
      <c r="P44" s="162">
        <v>0</v>
      </c>
      <c r="Q44" s="163">
        <f>ROUND(E44*P44,2)</f>
        <v>0</v>
      </c>
      <c r="R44" s="145"/>
      <c r="S44" s="145" t="s">
        <v>254</v>
      </c>
      <c r="T44" s="145" t="s">
        <v>255</v>
      </c>
      <c r="U44" s="145">
        <v>0.53</v>
      </c>
      <c r="V44" s="145">
        <f>ROUND(E44*U44,2)</f>
        <v>3.28</v>
      </c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194</v>
      </c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5" t="s">
        <v>849</v>
      </c>
      <c r="D45" s="146"/>
      <c r="E45" s="147">
        <v>6.1914000000000007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0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6" t="s">
        <v>201</v>
      </c>
      <c r="D46" s="148"/>
      <c r="E46" s="149">
        <v>6.1914000000000007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1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57">
        <v>7</v>
      </c>
      <c r="B47" s="158" t="s">
        <v>335</v>
      </c>
      <c r="C47" s="174" t="s">
        <v>336</v>
      </c>
      <c r="D47" s="159" t="s">
        <v>253</v>
      </c>
      <c r="E47" s="160">
        <v>96.100000000000009</v>
      </c>
      <c r="F47" s="161"/>
      <c r="G47" s="162">
        <f>ROUND(E47*F47,2)</f>
        <v>0</v>
      </c>
      <c r="H47" s="161"/>
      <c r="I47" s="162">
        <f>ROUND(E47*H47,2)</f>
        <v>0</v>
      </c>
      <c r="J47" s="161"/>
      <c r="K47" s="162">
        <f>ROUND(E47*J47,2)</f>
        <v>0</v>
      </c>
      <c r="L47" s="162">
        <v>21</v>
      </c>
      <c r="M47" s="162">
        <f>G47*(1+L47/100)</f>
        <v>0</v>
      </c>
      <c r="N47" s="162">
        <v>8.6000000000000009E-4</v>
      </c>
      <c r="O47" s="162">
        <f>ROUND(E47*N47,2)</f>
        <v>0.08</v>
      </c>
      <c r="P47" s="162">
        <v>0</v>
      </c>
      <c r="Q47" s="163">
        <f>ROUND(E47*P47,2)</f>
        <v>0</v>
      </c>
      <c r="R47" s="145"/>
      <c r="S47" s="145" t="s">
        <v>254</v>
      </c>
      <c r="T47" s="145" t="s">
        <v>193</v>
      </c>
      <c r="U47" s="145">
        <v>0.47900000000000004</v>
      </c>
      <c r="V47" s="145">
        <f>ROUND(E47*U47,2)</f>
        <v>46.03</v>
      </c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194</v>
      </c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5" t="s">
        <v>850</v>
      </c>
      <c r="D48" s="146"/>
      <c r="E48" s="147">
        <v>96.100000000000009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6" t="s">
        <v>201</v>
      </c>
      <c r="D49" s="148"/>
      <c r="E49" s="149">
        <v>96.100000000000009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1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64">
        <v>8</v>
      </c>
      <c r="B50" s="165" t="s">
        <v>341</v>
      </c>
      <c r="C50" s="173" t="s">
        <v>342</v>
      </c>
      <c r="D50" s="166" t="s">
        <v>253</v>
      </c>
      <c r="E50" s="167">
        <v>96.100000000000009</v>
      </c>
      <c r="F50" s="168"/>
      <c r="G50" s="169">
        <f>ROUND(E50*F50,2)</f>
        <v>0</v>
      </c>
      <c r="H50" s="168"/>
      <c r="I50" s="169">
        <f>ROUND(E50*H50,2)</f>
        <v>0</v>
      </c>
      <c r="J50" s="168"/>
      <c r="K50" s="169">
        <f>ROUND(E50*J50,2)</f>
        <v>0</v>
      </c>
      <c r="L50" s="169">
        <v>21</v>
      </c>
      <c r="M50" s="169">
        <f>G50*(1+L50/100)</f>
        <v>0</v>
      </c>
      <c r="N50" s="169">
        <v>0</v>
      </c>
      <c r="O50" s="169">
        <f>ROUND(E50*N50,2)</f>
        <v>0</v>
      </c>
      <c r="P50" s="169">
        <v>0</v>
      </c>
      <c r="Q50" s="170">
        <f>ROUND(E50*P50,2)</f>
        <v>0</v>
      </c>
      <c r="R50" s="145"/>
      <c r="S50" s="145" t="s">
        <v>254</v>
      </c>
      <c r="T50" s="145" t="s">
        <v>193</v>
      </c>
      <c r="U50" s="145">
        <v>0.32700000000000001</v>
      </c>
      <c r="V50" s="145">
        <f>ROUND(E50*U50,2)</f>
        <v>31.42</v>
      </c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194</v>
      </c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57">
        <v>9</v>
      </c>
      <c r="B51" s="158" t="s">
        <v>346</v>
      </c>
      <c r="C51" s="174" t="s">
        <v>347</v>
      </c>
      <c r="D51" s="159" t="s">
        <v>292</v>
      </c>
      <c r="E51" s="160">
        <v>9.0713700000000017</v>
      </c>
      <c r="F51" s="161"/>
      <c r="G51" s="162">
        <f>ROUND(E51*F51,2)</f>
        <v>0</v>
      </c>
      <c r="H51" s="161"/>
      <c r="I51" s="162">
        <f>ROUND(E51*H51,2)</f>
        <v>0</v>
      </c>
      <c r="J51" s="161"/>
      <c r="K51" s="162">
        <f>ROUND(E51*J51,2)</f>
        <v>0</v>
      </c>
      <c r="L51" s="162">
        <v>21</v>
      </c>
      <c r="M51" s="162">
        <f>G51*(1+L51/100)</f>
        <v>0</v>
      </c>
      <c r="N51" s="162">
        <v>0</v>
      </c>
      <c r="O51" s="162">
        <f>ROUND(E51*N51,2)</f>
        <v>0</v>
      </c>
      <c r="P51" s="162">
        <v>0</v>
      </c>
      <c r="Q51" s="163">
        <f>ROUND(E51*P51,2)</f>
        <v>0</v>
      </c>
      <c r="R51" s="145"/>
      <c r="S51" s="145" t="s">
        <v>254</v>
      </c>
      <c r="T51" s="145" t="s">
        <v>255</v>
      </c>
      <c r="U51" s="145">
        <v>0.51900000000000002</v>
      </c>
      <c r="V51" s="145">
        <f>ROUND(E51*U51,2)</f>
        <v>4.71</v>
      </c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194</v>
      </c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5" t="s">
        <v>790</v>
      </c>
      <c r="D52" s="146"/>
      <c r="E52" s="147">
        <v>9.0713700000000017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6" t="s">
        <v>201</v>
      </c>
      <c r="D53" s="148"/>
      <c r="E53" s="149">
        <v>9.0713700000000017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1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57">
        <v>10</v>
      </c>
      <c r="B54" s="158" t="s">
        <v>350</v>
      </c>
      <c r="C54" s="174" t="s">
        <v>351</v>
      </c>
      <c r="D54" s="159" t="s">
        <v>292</v>
      </c>
      <c r="E54" s="160">
        <v>1.0079300000000002</v>
      </c>
      <c r="F54" s="161"/>
      <c r="G54" s="162">
        <f>ROUND(E54*F54,2)</f>
        <v>0</v>
      </c>
      <c r="H54" s="161"/>
      <c r="I54" s="162">
        <f>ROUND(E54*H54,2)</f>
        <v>0</v>
      </c>
      <c r="J54" s="161"/>
      <c r="K54" s="162">
        <f>ROUND(E54*J54,2)</f>
        <v>0</v>
      </c>
      <c r="L54" s="162">
        <v>21</v>
      </c>
      <c r="M54" s="162">
        <f>G54*(1+L54/100)</f>
        <v>0</v>
      </c>
      <c r="N54" s="162">
        <v>0</v>
      </c>
      <c r="O54" s="162">
        <f>ROUND(E54*N54,2)</f>
        <v>0</v>
      </c>
      <c r="P54" s="162">
        <v>0</v>
      </c>
      <c r="Q54" s="163">
        <f>ROUND(E54*P54,2)</f>
        <v>0</v>
      </c>
      <c r="R54" s="145"/>
      <c r="S54" s="145" t="s">
        <v>254</v>
      </c>
      <c r="T54" s="145" t="s">
        <v>255</v>
      </c>
      <c r="U54" s="145">
        <v>0.72900000000000009</v>
      </c>
      <c r="V54" s="145">
        <f>ROUND(E54*U54,2)</f>
        <v>0.73</v>
      </c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194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791</v>
      </c>
      <c r="D55" s="146"/>
      <c r="E55" s="147">
        <v>1.0079300000000002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6" t="s">
        <v>201</v>
      </c>
      <c r="D56" s="148"/>
      <c r="E56" s="149">
        <v>1.0079300000000002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1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ht="22.5" outlineLevel="1" x14ac:dyDescent="0.2">
      <c r="A57" s="157">
        <v>11</v>
      </c>
      <c r="B57" s="158" t="s">
        <v>353</v>
      </c>
      <c r="C57" s="174" t="s">
        <v>354</v>
      </c>
      <c r="D57" s="159" t="s">
        <v>292</v>
      </c>
      <c r="E57" s="160">
        <v>55.722600000000007</v>
      </c>
      <c r="F57" s="161"/>
      <c r="G57" s="162">
        <f>ROUND(E57*F57,2)</f>
        <v>0</v>
      </c>
      <c r="H57" s="161"/>
      <c r="I57" s="162">
        <f>ROUND(E57*H57,2)</f>
        <v>0</v>
      </c>
      <c r="J57" s="161"/>
      <c r="K57" s="162">
        <f>ROUND(E57*J57,2)</f>
        <v>0</v>
      </c>
      <c r="L57" s="162">
        <v>21</v>
      </c>
      <c r="M57" s="162">
        <f>G57*(1+L57/100)</f>
        <v>0</v>
      </c>
      <c r="N57" s="162">
        <v>0</v>
      </c>
      <c r="O57" s="162">
        <f>ROUND(E57*N57,2)</f>
        <v>0</v>
      </c>
      <c r="P57" s="162">
        <v>0</v>
      </c>
      <c r="Q57" s="163">
        <f>ROUND(E57*P57,2)</f>
        <v>0</v>
      </c>
      <c r="R57" s="145"/>
      <c r="S57" s="145" t="s">
        <v>254</v>
      </c>
      <c r="T57" s="145" t="s">
        <v>255</v>
      </c>
      <c r="U57" s="145">
        <v>1.1000000000000001E-2</v>
      </c>
      <c r="V57" s="145">
        <f>ROUND(E57*U57,2)</f>
        <v>0.61</v>
      </c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194</v>
      </c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5" t="s">
        <v>851</v>
      </c>
      <c r="D58" s="146"/>
      <c r="E58" s="147">
        <v>61.914000000000001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852</v>
      </c>
      <c r="D59" s="146"/>
      <c r="E59" s="147">
        <v>-6.1913999999999998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6" t="s">
        <v>201</v>
      </c>
      <c r="D60" s="148"/>
      <c r="E60" s="149">
        <v>55.722600000000007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1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57">
        <v>12</v>
      </c>
      <c r="B61" s="158" t="s">
        <v>357</v>
      </c>
      <c r="C61" s="174" t="s">
        <v>358</v>
      </c>
      <c r="D61" s="159" t="s">
        <v>292</v>
      </c>
      <c r="E61" s="160">
        <v>278.61300000000006</v>
      </c>
      <c r="F61" s="161"/>
      <c r="G61" s="162">
        <f>ROUND(E61*F61,2)</f>
        <v>0</v>
      </c>
      <c r="H61" s="161"/>
      <c r="I61" s="162">
        <f>ROUND(E61*H61,2)</f>
        <v>0</v>
      </c>
      <c r="J61" s="161"/>
      <c r="K61" s="162">
        <f>ROUND(E61*J61,2)</f>
        <v>0</v>
      </c>
      <c r="L61" s="162">
        <v>21</v>
      </c>
      <c r="M61" s="162">
        <f>G61*(1+L61/100)</f>
        <v>0</v>
      </c>
      <c r="N61" s="162">
        <v>0</v>
      </c>
      <c r="O61" s="162">
        <f>ROUND(E61*N61,2)</f>
        <v>0</v>
      </c>
      <c r="P61" s="162">
        <v>0</v>
      </c>
      <c r="Q61" s="163">
        <f>ROUND(E61*P61,2)</f>
        <v>0</v>
      </c>
      <c r="R61" s="145"/>
      <c r="S61" s="145" t="s">
        <v>254</v>
      </c>
      <c r="T61" s="145" t="s">
        <v>255</v>
      </c>
      <c r="U61" s="145">
        <v>0</v>
      </c>
      <c r="V61" s="145">
        <f>ROUND(E61*U61,2)</f>
        <v>0</v>
      </c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194</v>
      </c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204</v>
      </c>
      <c r="D62" s="146"/>
      <c r="E62" s="147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5" t="s">
        <v>359</v>
      </c>
      <c r="D63" s="146"/>
      <c r="E63" s="147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ht="22.5" outlineLevel="1" x14ac:dyDescent="0.2">
      <c r="A64" s="143"/>
      <c r="B64" s="144"/>
      <c r="C64" s="175" t="s">
        <v>360</v>
      </c>
      <c r="D64" s="146"/>
      <c r="E64" s="14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853</v>
      </c>
      <c r="D65" s="146"/>
      <c r="E65" s="147">
        <v>278.61300000000006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6" t="s">
        <v>201</v>
      </c>
      <c r="D66" s="148"/>
      <c r="E66" s="149">
        <v>278.61300000000006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1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ht="22.5" outlineLevel="1" x14ac:dyDescent="0.2">
      <c r="A67" s="157">
        <v>13</v>
      </c>
      <c r="B67" s="158" t="s">
        <v>362</v>
      </c>
      <c r="C67" s="174" t="s">
        <v>363</v>
      </c>
      <c r="D67" s="159" t="s">
        <v>292</v>
      </c>
      <c r="E67" s="160">
        <v>6.1914000000000007</v>
      </c>
      <c r="F67" s="161"/>
      <c r="G67" s="162">
        <f>ROUND(E67*F67,2)</f>
        <v>0</v>
      </c>
      <c r="H67" s="161"/>
      <c r="I67" s="162">
        <f>ROUND(E67*H67,2)</f>
        <v>0</v>
      </c>
      <c r="J67" s="161"/>
      <c r="K67" s="162">
        <f>ROUND(E67*J67,2)</f>
        <v>0</v>
      </c>
      <c r="L67" s="162">
        <v>21</v>
      </c>
      <c r="M67" s="162">
        <f>G67*(1+L67/100)</f>
        <v>0</v>
      </c>
      <c r="N67" s="162">
        <v>0</v>
      </c>
      <c r="O67" s="162">
        <f>ROUND(E67*N67,2)</f>
        <v>0</v>
      </c>
      <c r="P67" s="162">
        <v>0</v>
      </c>
      <c r="Q67" s="163">
        <f>ROUND(E67*P67,2)</f>
        <v>0</v>
      </c>
      <c r="R67" s="145"/>
      <c r="S67" s="145" t="s">
        <v>254</v>
      </c>
      <c r="T67" s="145" t="s">
        <v>255</v>
      </c>
      <c r="U67" s="145">
        <v>1.2E-2</v>
      </c>
      <c r="V67" s="145">
        <f>ROUND(E67*U67,2)</f>
        <v>7.0000000000000007E-2</v>
      </c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194</v>
      </c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854</v>
      </c>
      <c r="D68" s="146"/>
      <c r="E68" s="147">
        <v>6.1914000000000007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6" t="s">
        <v>201</v>
      </c>
      <c r="D69" s="148"/>
      <c r="E69" s="149">
        <v>6.1914000000000007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1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57">
        <v>14</v>
      </c>
      <c r="B70" s="158" t="s">
        <v>365</v>
      </c>
      <c r="C70" s="174" t="s">
        <v>366</v>
      </c>
      <c r="D70" s="159" t="s">
        <v>292</v>
      </c>
      <c r="E70" s="160">
        <v>30.957000000000001</v>
      </c>
      <c r="F70" s="161"/>
      <c r="G70" s="162">
        <f>ROUND(E70*F70,2)</f>
        <v>0</v>
      </c>
      <c r="H70" s="161"/>
      <c r="I70" s="162">
        <f>ROUND(E70*H70,2)</f>
        <v>0</v>
      </c>
      <c r="J70" s="161"/>
      <c r="K70" s="162">
        <f>ROUND(E70*J70,2)</f>
        <v>0</v>
      </c>
      <c r="L70" s="162">
        <v>21</v>
      </c>
      <c r="M70" s="162">
        <f>G70*(1+L70/100)</f>
        <v>0</v>
      </c>
      <c r="N70" s="162">
        <v>0</v>
      </c>
      <c r="O70" s="162">
        <f>ROUND(E70*N70,2)</f>
        <v>0</v>
      </c>
      <c r="P70" s="162">
        <v>0</v>
      </c>
      <c r="Q70" s="163">
        <f>ROUND(E70*P70,2)</f>
        <v>0</v>
      </c>
      <c r="R70" s="145"/>
      <c r="S70" s="145" t="s">
        <v>254</v>
      </c>
      <c r="T70" s="145" t="s">
        <v>255</v>
      </c>
      <c r="U70" s="145">
        <v>0</v>
      </c>
      <c r="V70" s="145">
        <f>ROUND(E70*U70,2)</f>
        <v>0</v>
      </c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194</v>
      </c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204</v>
      </c>
      <c r="D71" s="146"/>
      <c r="E71" s="14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359</v>
      </c>
      <c r="D72" s="146"/>
      <c r="E72" s="147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ht="22.5" outlineLevel="1" x14ac:dyDescent="0.2">
      <c r="A73" s="143"/>
      <c r="B73" s="144"/>
      <c r="C73" s="175" t="s">
        <v>360</v>
      </c>
      <c r="D73" s="146"/>
      <c r="E73" s="147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855</v>
      </c>
      <c r="D74" s="146"/>
      <c r="E74" s="147">
        <v>30.957000000000001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6" t="s">
        <v>201</v>
      </c>
      <c r="D75" s="148"/>
      <c r="E75" s="149">
        <v>30.957000000000001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1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57">
        <v>15</v>
      </c>
      <c r="B76" s="158" t="s">
        <v>368</v>
      </c>
      <c r="C76" s="174" t="s">
        <v>369</v>
      </c>
      <c r="D76" s="159" t="s">
        <v>292</v>
      </c>
      <c r="E76" s="160">
        <v>61.914000000000001</v>
      </c>
      <c r="F76" s="161"/>
      <c r="G76" s="162">
        <f>ROUND(E76*F76,2)</f>
        <v>0</v>
      </c>
      <c r="H76" s="161"/>
      <c r="I76" s="162">
        <f>ROUND(E76*H76,2)</f>
        <v>0</v>
      </c>
      <c r="J76" s="161"/>
      <c r="K76" s="162">
        <f>ROUND(E76*J76,2)</f>
        <v>0</v>
      </c>
      <c r="L76" s="162">
        <v>21</v>
      </c>
      <c r="M76" s="162">
        <f>G76*(1+L76/100)</f>
        <v>0</v>
      </c>
      <c r="N76" s="162">
        <v>0</v>
      </c>
      <c r="O76" s="162">
        <f>ROUND(E76*N76,2)</f>
        <v>0</v>
      </c>
      <c r="P76" s="162">
        <v>0</v>
      </c>
      <c r="Q76" s="163">
        <f>ROUND(E76*P76,2)</f>
        <v>0</v>
      </c>
      <c r="R76" s="145"/>
      <c r="S76" s="145" t="s">
        <v>254</v>
      </c>
      <c r="T76" s="145" t="s">
        <v>255</v>
      </c>
      <c r="U76" s="145">
        <v>9.0000000000000011E-3</v>
      </c>
      <c r="V76" s="145">
        <f>ROUND(E76*U76,2)</f>
        <v>0.56000000000000005</v>
      </c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194</v>
      </c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856</v>
      </c>
      <c r="D77" s="146"/>
      <c r="E77" s="147">
        <v>2.5075000000000003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857</v>
      </c>
      <c r="D78" s="146"/>
      <c r="E78" s="147">
        <v>5.0150000000000006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858</v>
      </c>
      <c r="D79" s="146"/>
      <c r="E79" s="147">
        <v>4.62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859</v>
      </c>
      <c r="D80" s="146"/>
      <c r="E80" s="147">
        <v>1.2339800000000001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860</v>
      </c>
      <c r="D81" s="146"/>
      <c r="E81" s="147">
        <v>0.61629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6" t="s">
        <v>201</v>
      </c>
      <c r="D82" s="148"/>
      <c r="E82" s="149">
        <v>13.99277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1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861</v>
      </c>
      <c r="D83" s="146"/>
      <c r="E83" s="147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862</v>
      </c>
      <c r="D84" s="146"/>
      <c r="E84" s="147">
        <v>47.921230000000001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6" t="s">
        <v>201</v>
      </c>
      <c r="D85" s="148"/>
      <c r="E85" s="149">
        <v>47.921230000000001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1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57">
        <v>16</v>
      </c>
      <c r="B86" s="158" t="s">
        <v>378</v>
      </c>
      <c r="C86" s="174" t="s">
        <v>379</v>
      </c>
      <c r="D86" s="159" t="s">
        <v>292</v>
      </c>
      <c r="E86" s="160">
        <v>47.921230000000001</v>
      </c>
      <c r="F86" s="161"/>
      <c r="G86" s="162">
        <f>ROUND(E86*F86,2)</f>
        <v>0</v>
      </c>
      <c r="H86" s="161"/>
      <c r="I86" s="162">
        <f>ROUND(E86*H86,2)</f>
        <v>0</v>
      </c>
      <c r="J86" s="161"/>
      <c r="K86" s="162">
        <f>ROUND(E86*J86,2)</f>
        <v>0</v>
      </c>
      <c r="L86" s="162">
        <v>21</v>
      </c>
      <c r="M86" s="162">
        <f>G86*(1+L86/100)</f>
        <v>0</v>
      </c>
      <c r="N86" s="162">
        <v>0</v>
      </c>
      <c r="O86" s="162">
        <f>ROUND(E86*N86,2)</f>
        <v>0</v>
      </c>
      <c r="P86" s="162">
        <v>0</v>
      </c>
      <c r="Q86" s="163">
        <f>ROUND(E86*P86,2)</f>
        <v>0</v>
      </c>
      <c r="R86" s="145"/>
      <c r="S86" s="145" t="s">
        <v>254</v>
      </c>
      <c r="T86" s="145" t="s">
        <v>255</v>
      </c>
      <c r="U86" s="145">
        <v>0.20200000000000001</v>
      </c>
      <c r="V86" s="145">
        <f>ROUND(E86*U86,2)</f>
        <v>9.68</v>
      </c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194</v>
      </c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204</v>
      </c>
      <c r="D87" s="146"/>
      <c r="E87" s="147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863</v>
      </c>
      <c r="D88" s="146"/>
      <c r="E88" s="147">
        <v>61.914000000000001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864</v>
      </c>
      <c r="D89" s="146"/>
      <c r="E89" s="147">
        <v>-13.992769999999998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6" t="s">
        <v>201</v>
      </c>
      <c r="D90" s="148"/>
      <c r="E90" s="149">
        <v>47.921230000000001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1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57">
        <v>17</v>
      </c>
      <c r="B91" s="158" t="s">
        <v>383</v>
      </c>
      <c r="C91" s="174" t="s">
        <v>384</v>
      </c>
      <c r="D91" s="159" t="s">
        <v>292</v>
      </c>
      <c r="E91" s="160">
        <v>5.0150000000000006</v>
      </c>
      <c r="F91" s="161"/>
      <c r="G91" s="162">
        <f>ROUND(E91*F91,2)</f>
        <v>0</v>
      </c>
      <c r="H91" s="161"/>
      <c r="I91" s="162">
        <f>ROUND(E91*H91,2)</f>
        <v>0</v>
      </c>
      <c r="J91" s="161"/>
      <c r="K91" s="162">
        <f>ROUND(E91*J91,2)</f>
        <v>0</v>
      </c>
      <c r="L91" s="162">
        <v>21</v>
      </c>
      <c r="M91" s="162">
        <f>G91*(1+L91/100)</f>
        <v>0</v>
      </c>
      <c r="N91" s="162">
        <v>0</v>
      </c>
      <c r="O91" s="162">
        <f>ROUND(E91*N91,2)</f>
        <v>0</v>
      </c>
      <c r="P91" s="162">
        <v>0</v>
      </c>
      <c r="Q91" s="163">
        <f>ROUND(E91*P91,2)</f>
        <v>0</v>
      </c>
      <c r="R91" s="145"/>
      <c r="S91" s="145" t="s">
        <v>254</v>
      </c>
      <c r="T91" s="145" t="s">
        <v>255</v>
      </c>
      <c r="U91" s="145">
        <v>1.5870000000000002</v>
      </c>
      <c r="V91" s="145">
        <f>ROUND(E91*U91,2)</f>
        <v>7.96</v>
      </c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194</v>
      </c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204</v>
      </c>
      <c r="D92" s="146"/>
      <c r="E92" s="147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ht="45" outlineLevel="1" x14ac:dyDescent="0.2">
      <c r="A93" s="143"/>
      <c r="B93" s="144"/>
      <c r="C93" s="175" t="s">
        <v>390</v>
      </c>
      <c r="D93" s="146"/>
      <c r="E93" s="14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601</v>
      </c>
      <c r="D94" s="146"/>
      <c r="E94" s="147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865</v>
      </c>
      <c r="D95" s="146"/>
      <c r="E95" s="147">
        <v>4.7600000000000007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5" t="s">
        <v>866</v>
      </c>
      <c r="D96" s="146"/>
      <c r="E96" s="147">
        <v>0.255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6" t="s">
        <v>201</v>
      </c>
      <c r="D97" s="148"/>
      <c r="E97" s="149">
        <v>5.0150000000000006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1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57">
        <v>18</v>
      </c>
      <c r="B98" s="158" t="s">
        <v>406</v>
      </c>
      <c r="C98" s="174" t="s">
        <v>407</v>
      </c>
      <c r="D98" s="159" t="s">
        <v>403</v>
      </c>
      <c r="E98" s="160">
        <v>14.49624</v>
      </c>
      <c r="F98" s="161"/>
      <c r="G98" s="162">
        <f>ROUND(E98*F98,2)</f>
        <v>0</v>
      </c>
      <c r="H98" s="161"/>
      <c r="I98" s="162">
        <f>ROUND(E98*H98,2)</f>
        <v>0</v>
      </c>
      <c r="J98" s="161"/>
      <c r="K98" s="162">
        <f>ROUND(E98*J98,2)</f>
        <v>0</v>
      </c>
      <c r="L98" s="162">
        <v>21</v>
      </c>
      <c r="M98" s="162">
        <f>G98*(1+L98/100)</f>
        <v>0</v>
      </c>
      <c r="N98" s="162">
        <v>1</v>
      </c>
      <c r="O98" s="162">
        <f>ROUND(E98*N98,2)</f>
        <v>14.5</v>
      </c>
      <c r="P98" s="162">
        <v>0</v>
      </c>
      <c r="Q98" s="163">
        <f>ROUND(E98*P98,2)</f>
        <v>0</v>
      </c>
      <c r="R98" s="145"/>
      <c r="S98" s="145" t="s">
        <v>192</v>
      </c>
      <c r="T98" s="145" t="s">
        <v>193</v>
      </c>
      <c r="U98" s="145">
        <v>0</v>
      </c>
      <c r="V98" s="145">
        <f>ROUND(E98*U98,2)</f>
        <v>0</v>
      </c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404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204</v>
      </c>
      <c r="D99" s="146"/>
      <c r="E99" s="147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ht="22.5" outlineLevel="1" x14ac:dyDescent="0.2">
      <c r="A100" s="143"/>
      <c r="B100" s="144"/>
      <c r="C100" s="175" t="s">
        <v>867</v>
      </c>
      <c r="D100" s="146"/>
      <c r="E100" s="147">
        <v>14.49624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6" t="s">
        <v>201</v>
      </c>
      <c r="D101" s="148"/>
      <c r="E101" s="149">
        <v>14.49624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1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57">
        <v>19</v>
      </c>
      <c r="B102" s="158" t="s">
        <v>409</v>
      </c>
      <c r="C102" s="174" t="s">
        <v>410</v>
      </c>
      <c r="D102" s="159" t="s">
        <v>403</v>
      </c>
      <c r="E102" s="160">
        <v>95.842460000000003</v>
      </c>
      <c r="F102" s="161"/>
      <c r="G102" s="162">
        <f>ROUND(E102*F102,2)</f>
        <v>0</v>
      </c>
      <c r="H102" s="161"/>
      <c r="I102" s="162">
        <f>ROUND(E102*H102,2)</f>
        <v>0</v>
      </c>
      <c r="J102" s="161"/>
      <c r="K102" s="162">
        <f>ROUND(E102*J102,2)</f>
        <v>0</v>
      </c>
      <c r="L102" s="162">
        <v>21</v>
      </c>
      <c r="M102" s="162">
        <f>G102*(1+L102/100)</f>
        <v>0</v>
      </c>
      <c r="N102" s="162">
        <v>1</v>
      </c>
      <c r="O102" s="162">
        <f>ROUND(E102*N102,2)</f>
        <v>95.84</v>
      </c>
      <c r="P102" s="162">
        <v>0</v>
      </c>
      <c r="Q102" s="163">
        <f>ROUND(E102*P102,2)</f>
        <v>0</v>
      </c>
      <c r="R102" s="145" t="s">
        <v>411</v>
      </c>
      <c r="S102" s="145" t="s">
        <v>254</v>
      </c>
      <c r="T102" s="145" t="s">
        <v>193</v>
      </c>
      <c r="U102" s="145">
        <v>0</v>
      </c>
      <c r="V102" s="145">
        <f>ROUND(E102*U102,2)</f>
        <v>0</v>
      </c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404</v>
      </c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204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380</v>
      </c>
      <c r="D104" s="146"/>
      <c r="E104" s="147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868</v>
      </c>
      <c r="D105" s="146"/>
      <c r="E105" s="147">
        <v>95.842460000000003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6" t="s">
        <v>201</v>
      </c>
      <c r="D106" s="148"/>
      <c r="E106" s="149">
        <v>95.842460000000003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1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x14ac:dyDescent="0.2">
      <c r="A107" s="151" t="s">
        <v>187</v>
      </c>
      <c r="B107" s="152" t="s">
        <v>137</v>
      </c>
      <c r="C107" s="172" t="s">
        <v>138</v>
      </c>
      <c r="D107" s="153"/>
      <c r="E107" s="154"/>
      <c r="F107" s="155"/>
      <c r="G107" s="155">
        <f>SUMIF(AG108:AG165,"&lt;&gt;NOR",G108:G165)</f>
        <v>0</v>
      </c>
      <c r="H107" s="155"/>
      <c r="I107" s="155">
        <f>SUM(I108:I165)</f>
        <v>0</v>
      </c>
      <c r="J107" s="155"/>
      <c r="K107" s="155">
        <f>SUM(K108:K165)</f>
        <v>0</v>
      </c>
      <c r="L107" s="155"/>
      <c r="M107" s="155">
        <f>SUM(M108:M165)</f>
        <v>0</v>
      </c>
      <c r="N107" s="155"/>
      <c r="O107" s="155">
        <f>SUM(O108:O165)</f>
        <v>25.01</v>
      </c>
      <c r="P107" s="155"/>
      <c r="Q107" s="156">
        <f>SUM(Q108:Q165)</f>
        <v>0</v>
      </c>
      <c r="R107" s="150"/>
      <c r="S107" s="150"/>
      <c r="T107" s="150"/>
      <c r="U107" s="150"/>
      <c r="V107" s="150">
        <f>SUM(V108:V165)</f>
        <v>81.370000000000019</v>
      </c>
      <c r="W107" s="150"/>
      <c r="AG107" t="s">
        <v>188</v>
      </c>
    </row>
    <row r="108" spans="1:60" outlineLevel="1" x14ac:dyDescent="0.2">
      <c r="A108" s="157">
        <v>20</v>
      </c>
      <c r="B108" s="158" t="s">
        <v>869</v>
      </c>
      <c r="C108" s="174" t="s">
        <v>870</v>
      </c>
      <c r="D108" s="159" t="s">
        <v>224</v>
      </c>
      <c r="E108" s="160">
        <v>4</v>
      </c>
      <c r="F108" s="161"/>
      <c r="G108" s="162">
        <f>ROUND(E108*F108,2)</f>
        <v>0</v>
      </c>
      <c r="H108" s="161"/>
      <c r="I108" s="162">
        <f>ROUND(E108*H108,2)</f>
        <v>0</v>
      </c>
      <c r="J108" s="161"/>
      <c r="K108" s="162">
        <f>ROUND(E108*J108,2)</f>
        <v>0</v>
      </c>
      <c r="L108" s="162">
        <v>21</v>
      </c>
      <c r="M108" s="162">
        <f>G108*(1+L108/100)</f>
        <v>0</v>
      </c>
      <c r="N108" s="162">
        <v>9.5000000000000015E-3</v>
      </c>
      <c r="O108" s="162">
        <f>ROUND(E108*N108,2)</f>
        <v>0.04</v>
      </c>
      <c r="P108" s="162">
        <v>0</v>
      </c>
      <c r="Q108" s="163">
        <f>ROUND(E108*P108,2)</f>
        <v>0</v>
      </c>
      <c r="R108" s="145"/>
      <c r="S108" s="145" t="s">
        <v>254</v>
      </c>
      <c r="T108" s="145" t="s">
        <v>255</v>
      </c>
      <c r="U108" s="145">
        <v>0.30100000000000005</v>
      </c>
      <c r="V108" s="145">
        <f>ROUND(E108*U108,2)</f>
        <v>1.2</v>
      </c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194</v>
      </c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204</v>
      </c>
      <c r="D109" s="146"/>
      <c r="E109" s="147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871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139</v>
      </c>
      <c r="D111" s="146"/>
      <c r="E111" s="147">
        <v>4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6" t="s">
        <v>201</v>
      </c>
      <c r="D112" s="148"/>
      <c r="E112" s="149">
        <v>4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1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ht="22.5" outlineLevel="1" x14ac:dyDescent="0.2">
      <c r="A113" s="157">
        <v>21</v>
      </c>
      <c r="B113" s="158" t="s">
        <v>872</v>
      </c>
      <c r="C113" s="174" t="s">
        <v>873</v>
      </c>
      <c r="D113" s="159" t="s">
        <v>292</v>
      </c>
      <c r="E113" s="160">
        <v>5.44</v>
      </c>
      <c r="F113" s="161"/>
      <c r="G113" s="162">
        <f>ROUND(E113*F113,2)</f>
        <v>0</v>
      </c>
      <c r="H113" s="161"/>
      <c r="I113" s="162">
        <f>ROUND(E113*H113,2)</f>
        <v>0</v>
      </c>
      <c r="J113" s="161"/>
      <c r="K113" s="162">
        <f>ROUND(E113*J113,2)</f>
        <v>0</v>
      </c>
      <c r="L113" s="162">
        <v>21</v>
      </c>
      <c r="M113" s="162">
        <f>G113*(1+L113/100)</f>
        <v>0</v>
      </c>
      <c r="N113" s="162">
        <v>2.59138</v>
      </c>
      <c r="O113" s="162">
        <f>ROUND(E113*N113,2)</f>
        <v>14.1</v>
      </c>
      <c r="P113" s="162">
        <v>0</v>
      </c>
      <c r="Q113" s="163">
        <f>ROUND(E113*P113,2)</f>
        <v>0</v>
      </c>
      <c r="R113" s="145"/>
      <c r="S113" s="145" t="s">
        <v>254</v>
      </c>
      <c r="T113" s="145" t="s">
        <v>255</v>
      </c>
      <c r="U113" s="145">
        <v>4.1930000000000005</v>
      </c>
      <c r="V113" s="145">
        <f>ROUND(E113*U113,2)</f>
        <v>22.81</v>
      </c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194</v>
      </c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5" t="s">
        <v>204</v>
      </c>
      <c r="D114" s="146"/>
      <c r="E114" s="147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0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874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875</v>
      </c>
      <c r="D116" s="146"/>
      <c r="E116" s="147">
        <v>5.44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6" t="s">
        <v>201</v>
      </c>
      <c r="D117" s="148"/>
      <c r="E117" s="149">
        <v>5.44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1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57">
        <v>22</v>
      </c>
      <c r="B118" s="158" t="s">
        <v>876</v>
      </c>
      <c r="C118" s="174" t="s">
        <v>877</v>
      </c>
      <c r="D118" s="159" t="s">
        <v>253</v>
      </c>
      <c r="E118" s="160">
        <v>19.155000000000001</v>
      </c>
      <c r="F118" s="161"/>
      <c r="G118" s="162">
        <f>ROUND(E118*F118,2)</f>
        <v>0</v>
      </c>
      <c r="H118" s="161"/>
      <c r="I118" s="162">
        <f>ROUND(E118*H118,2)</f>
        <v>0</v>
      </c>
      <c r="J118" s="161"/>
      <c r="K118" s="162">
        <f>ROUND(E118*J118,2)</f>
        <v>0</v>
      </c>
      <c r="L118" s="162">
        <v>21</v>
      </c>
      <c r="M118" s="162">
        <f>G118*(1+L118/100)</f>
        <v>0</v>
      </c>
      <c r="N118" s="162">
        <v>6.3310000000000005E-2</v>
      </c>
      <c r="O118" s="162">
        <f>ROUND(E118*N118,2)</f>
        <v>1.21</v>
      </c>
      <c r="P118" s="162">
        <v>0</v>
      </c>
      <c r="Q118" s="163">
        <f>ROUND(E118*P118,2)</f>
        <v>0</v>
      </c>
      <c r="R118" s="145"/>
      <c r="S118" s="145" t="s">
        <v>254</v>
      </c>
      <c r="T118" s="145" t="s">
        <v>255</v>
      </c>
      <c r="U118" s="145">
        <v>1.57</v>
      </c>
      <c r="V118" s="145">
        <f>ROUND(E118*U118,2)</f>
        <v>30.07</v>
      </c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194</v>
      </c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5" t="s">
        <v>878</v>
      </c>
      <c r="D119" s="146"/>
      <c r="E119" s="147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879</v>
      </c>
      <c r="D120" s="146"/>
      <c r="E120" s="147">
        <v>11.280000000000001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880</v>
      </c>
      <c r="D121" s="146"/>
      <c r="E121" s="147">
        <v>7.875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6" t="s">
        <v>201</v>
      </c>
      <c r="D122" s="148"/>
      <c r="E122" s="149">
        <v>19.155000000000001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1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57">
        <v>23</v>
      </c>
      <c r="B123" s="158" t="s">
        <v>881</v>
      </c>
      <c r="C123" s="174" t="s">
        <v>882</v>
      </c>
      <c r="D123" s="159" t="s">
        <v>403</v>
      </c>
      <c r="E123" s="160">
        <v>0.54400000000000004</v>
      </c>
      <c r="F123" s="161"/>
      <c r="G123" s="162">
        <f>ROUND(E123*F123,2)</f>
        <v>0</v>
      </c>
      <c r="H123" s="161"/>
      <c r="I123" s="162">
        <f>ROUND(E123*H123,2)</f>
        <v>0</v>
      </c>
      <c r="J123" s="161"/>
      <c r="K123" s="162">
        <f>ROUND(E123*J123,2)</f>
        <v>0</v>
      </c>
      <c r="L123" s="162">
        <v>21</v>
      </c>
      <c r="M123" s="162">
        <f>G123*(1+L123/100)</f>
        <v>0</v>
      </c>
      <c r="N123" s="162">
        <v>1.0253500000000002</v>
      </c>
      <c r="O123" s="162">
        <f>ROUND(E123*N123,2)</f>
        <v>0.56000000000000005</v>
      </c>
      <c r="P123" s="162">
        <v>0</v>
      </c>
      <c r="Q123" s="163">
        <f>ROUND(E123*P123,2)</f>
        <v>0</v>
      </c>
      <c r="R123" s="145"/>
      <c r="S123" s="145" t="s">
        <v>254</v>
      </c>
      <c r="T123" s="145" t="s">
        <v>255</v>
      </c>
      <c r="U123" s="145">
        <v>22.07</v>
      </c>
      <c r="V123" s="145">
        <f>ROUND(E123*U123,2)</f>
        <v>12.01</v>
      </c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194</v>
      </c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883</v>
      </c>
      <c r="D124" s="146"/>
      <c r="E124" s="147">
        <v>0.54400000000000004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6" t="s">
        <v>201</v>
      </c>
      <c r="D125" s="148"/>
      <c r="E125" s="149">
        <v>0.54400000000000004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1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57">
        <v>24</v>
      </c>
      <c r="B126" s="158" t="s">
        <v>427</v>
      </c>
      <c r="C126" s="174" t="s">
        <v>428</v>
      </c>
      <c r="D126" s="159" t="s">
        <v>292</v>
      </c>
      <c r="E126" s="160">
        <v>2.25</v>
      </c>
      <c r="F126" s="161"/>
      <c r="G126" s="162">
        <f>ROUND(E126*F126,2)</f>
        <v>0</v>
      </c>
      <c r="H126" s="161"/>
      <c r="I126" s="162">
        <f>ROUND(E126*H126,2)</f>
        <v>0</v>
      </c>
      <c r="J126" s="161"/>
      <c r="K126" s="162">
        <f>ROUND(E126*J126,2)</f>
        <v>0</v>
      </c>
      <c r="L126" s="162">
        <v>21</v>
      </c>
      <c r="M126" s="162">
        <f>G126*(1+L126/100)</f>
        <v>0</v>
      </c>
      <c r="N126" s="162">
        <v>1.7034</v>
      </c>
      <c r="O126" s="162">
        <f>ROUND(E126*N126,2)</f>
        <v>3.83</v>
      </c>
      <c r="P126" s="162">
        <v>0</v>
      </c>
      <c r="Q126" s="163">
        <f>ROUND(E126*P126,2)</f>
        <v>0</v>
      </c>
      <c r="R126" s="145"/>
      <c r="S126" s="145" t="s">
        <v>254</v>
      </c>
      <c r="T126" s="145" t="s">
        <v>255</v>
      </c>
      <c r="U126" s="145">
        <v>1.3030000000000002</v>
      </c>
      <c r="V126" s="145">
        <f>ROUND(E126*U126,2)</f>
        <v>2.93</v>
      </c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194</v>
      </c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204</v>
      </c>
      <c r="D127" s="146"/>
      <c r="E127" s="147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ht="22.5" outlineLevel="1" x14ac:dyDescent="0.2">
      <c r="A128" s="143"/>
      <c r="B128" s="144"/>
      <c r="C128" s="175" t="s">
        <v>884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885</v>
      </c>
      <c r="D129" s="146"/>
      <c r="E129" s="147">
        <v>2.25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6" t="s">
        <v>201</v>
      </c>
      <c r="D130" s="148"/>
      <c r="E130" s="149">
        <v>2.25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1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57">
        <v>25</v>
      </c>
      <c r="B131" s="158" t="s">
        <v>886</v>
      </c>
      <c r="C131" s="174" t="s">
        <v>887</v>
      </c>
      <c r="D131" s="159" t="s">
        <v>292</v>
      </c>
      <c r="E131" s="160">
        <v>1.1200000000000001</v>
      </c>
      <c r="F131" s="161"/>
      <c r="G131" s="162">
        <f>ROUND(E131*F131,2)</f>
        <v>0</v>
      </c>
      <c r="H131" s="161"/>
      <c r="I131" s="162">
        <f>ROUND(E131*H131,2)</f>
        <v>0</v>
      </c>
      <c r="J131" s="161"/>
      <c r="K131" s="162">
        <f>ROUND(E131*J131,2)</f>
        <v>0</v>
      </c>
      <c r="L131" s="162">
        <v>21</v>
      </c>
      <c r="M131" s="162">
        <f>G131*(1+L131/100)</f>
        <v>0</v>
      </c>
      <c r="N131" s="162">
        <v>2.5</v>
      </c>
      <c r="O131" s="162">
        <f>ROUND(E131*N131,2)</f>
        <v>2.8</v>
      </c>
      <c r="P131" s="162">
        <v>0</v>
      </c>
      <c r="Q131" s="163">
        <f>ROUND(E131*P131,2)</f>
        <v>0</v>
      </c>
      <c r="R131" s="145"/>
      <c r="S131" s="145" t="s">
        <v>254</v>
      </c>
      <c r="T131" s="145" t="s">
        <v>255</v>
      </c>
      <c r="U131" s="145">
        <v>1.4490000000000001</v>
      </c>
      <c r="V131" s="145">
        <f>ROUND(E131*U131,2)</f>
        <v>1.62</v>
      </c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194</v>
      </c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5" t="s">
        <v>204</v>
      </c>
      <c r="D132" s="146"/>
      <c r="E132" s="147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888</v>
      </c>
      <c r="D133" s="146"/>
      <c r="E133" s="147">
        <v>1.1200000000000001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6" t="s">
        <v>201</v>
      </c>
      <c r="D134" s="148"/>
      <c r="E134" s="149">
        <v>1.1200000000000001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1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57">
        <v>26</v>
      </c>
      <c r="B135" s="158" t="s">
        <v>889</v>
      </c>
      <c r="C135" s="174" t="s">
        <v>890</v>
      </c>
      <c r="D135" s="159" t="s">
        <v>253</v>
      </c>
      <c r="E135" s="160">
        <v>5.2</v>
      </c>
      <c r="F135" s="161"/>
      <c r="G135" s="162">
        <f>ROUND(E135*F135,2)</f>
        <v>0</v>
      </c>
      <c r="H135" s="161"/>
      <c r="I135" s="162">
        <f>ROUND(E135*H135,2)</f>
        <v>0</v>
      </c>
      <c r="J135" s="161"/>
      <c r="K135" s="162">
        <f>ROUND(E135*J135,2)</f>
        <v>0</v>
      </c>
      <c r="L135" s="162">
        <v>21</v>
      </c>
      <c r="M135" s="162">
        <f>G135*(1+L135/100)</f>
        <v>0</v>
      </c>
      <c r="N135" s="162">
        <v>5.1210000000000006E-2</v>
      </c>
      <c r="O135" s="162">
        <f>ROUND(E135*N135,2)</f>
        <v>0.27</v>
      </c>
      <c r="P135" s="162">
        <v>0</v>
      </c>
      <c r="Q135" s="163">
        <f>ROUND(E135*P135,2)</f>
        <v>0</v>
      </c>
      <c r="R135" s="145"/>
      <c r="S135" s="145" t="s">
        <v>254</v>
      </c>
      <c r="T135" s="145" t="s">
        <v>255</v>
      </c>
      <c r="U135" s="145">
        <v>1.155</v>
      </c>
      <c r="V135" s="145">
        <f>ROUND(E135*U135,2)</f>
        <v>6.01</v>
      </c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194</v>
      </c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204</v>
      </c>
      <c r="D136" s="146"/>
      <c r="E136" s="147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5" t="s">
        <v>871</v>
      </c>
      <c r="D137" s="146"/>
      <c r="E137" s="147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0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5" t="s">
        <v>891</v>
      </c>
      <c r="D138" s="146"/>
      <c r="E138" s="147">
        <v>5.2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6" t="s">
        <v>201</v>
      </c>
      <c r="D139" s="148"/>
      <c r="E139" s="149">
        <v>5.2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1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ht="22.5" outlineLevel="1" x14ac:dyDescent="0.2">
      <c r="A140" s="157">
        <v>27</v>
      </c>
      <c r="B140" s="158" t="s">
        <v>476</v>
      </c>
      <c r="C140" s="174" t="s">
        <v>477</v>
      </c>
      <c r="D140" s="159" t="s">
        <v>224</v>
      </c>
      <c r="E140" s="160">
        <v>2</v>
      </c>
      <c r="F140" s="161"/>
      <c r="G140" s="162">
        <f>ROUND(E140*F140,2)</f>
        <v>0</v>
      </c>
      <c r="H140" s="161"/>
      <c r="I140" s="162">
        <f>ROUND(E140*H140,2)</f>
        <v>0</v>
      </c>
      <c r="J140" s="161"/>
      <c r="K140" s="162">
        <f>ROUND(E140*J140,2)</f>
        <v>0</v>
      </c>
      <c r="L140" s="162">
        <v>21</v>
      </c>
      <c r="M140" s="162">
        <f>G140*(1+L140/100)</f>
        <v>0</v>
      </c>
      <c r="N140" s="162">
        <v>0</v>
      </c>
      <c r="O140" s="162">
        <f>ROUND(E140*N140,2)</f>
        <v>0</v>
      </c>
      <c r="P140" s="162">
        <v>0</v>
      </c>
      <c r="Q140" s="163">
        <f>ROUND(E140*P140,2)</f>
        <v>0</v>
      </c>
      <c r="R140" s="145"/>
      <c r="S140" s="145" t="s">
        <v>254</v>
      </c>
      <c r="T140" s="145" t="s">
        <v>255</v>
      </c>
      <c r="U140" s="145">
        <v>0.9</v>
      </c>
      <c r="V140" s="145">
        <f>ROUND(E140*U140,2)</f>
        <v>1.8</v>
      </c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194</v>
      </c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204</v>
      </c>
      <c r="D141" s="146"/>
      <c r="E141" s="147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871</v>
      </c>
      <c r="D142" s="146"/>
      <c r="E142" s="147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5" t="s">
        <v>892</v>
      </c>
      <c r="D143" s="146"/>
      <c r="E143" s="147">
        <v>1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0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5" t="s">
        <v>758</v>
      </c>
      <c r="D144" s="146"/>
      <c r="E144" s="147">
        <v>1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0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6" t="s">
        <v>201</v>
      </c>
      <c r="D145" s="148"/>
      <c r="E145" s="149">
        <v>2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1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57">
        <v>28</v>
      </c>
      <c r="B146" s="158" t="s">
        <v>488</v>
      </c>
      <c r="C146" s="174" t="s">
        <v>489</v>
      </c>
      <c r="D146" s="159" t="s">
        <v>224</v>
      </c>
      <c r="E146" s="160">
        <v>1</v>
      </c>
      <c r="F146" s="161"/>
      <c r="G146" s="162">
        <f>ROUND(E146*F146,2)</f>
        <v>0</v>
      </c>
      <c r="H146" s="161"/>
      <c r="I146" s="162">
        <f>ROUND(E146*H146,2)</f>
        <v>0</v>
      </c>
      <c r="J146" s="161"/>
      <c r="K146" s="162">
        <f>ROUND(E146*J146,2)</f>
        <v>0</v>
      </c>
      <c r="L146" s="162">
        <v>21</v>
      </c>
      <c r="M146" s="162">
        <f>G146*(1+L146/100)</f>
        <v>0</v>
      </c>
      <c r="N146" s="162">
        <v>7.0200000000000002E-3</v>
      </c>
      <c r="O146" s="162">
        <f>ROUND(E146*N146,2)</f>
        <v>0.01</v>
      </c>
      <c r="P146" s="162">
        <v>0</v>
      </c>
      <c r="Q146" s="163">
        <f>ROUND(E146*P146,2)</f>
        <v>0</v>
      </c>
      <c r="R146" s="145"/>
      <c r="S146" s="145" t="s">
        <v>254</v>
      </c>
      <c r="T146" s="145" t="s">
        <v>255</v>
      </c>
      <c r="U146" s="145">
        <v>1.3140000000000001</v>
      </c>
      <c r="V146" s="145">
        <f>ROUND(E146*U146,2)</f>
        <v>1.31</v>
      </c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194</v>
      </c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5" t="s">
        <v>204</v>
      </c>
      <c r="D147" s="146"/>
      <c r="E147" s="147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0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5" t="s">
        <v>871</v>
      </c>
      <c r="D148" s="146"/>
      <c r="E148" s="147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0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133</v>
      </c>
      <c r="D149" s="146"/>
      <c r="E149" s="147">
        <v>1</v>
      </c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6" t="s">
        <v>201</v>
      </c>
      <c r="D150" s="148"/>
      <c r="E150" s="149">
        <v>1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1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ht="33.75" outlineLevel="1" x14ac:dyDescent="0.2">
      <c r="A151" s="164">
        <v>29</v>
      </c>
      <c r="B151" s="165" t="s">
        <v>535</v>
      </c>
      <c r="C151" s="173" t="s">
        <v>893</v>
      </c>
      <c r="D151" s="166" t="s">
        <v>224</v>
      </c>
      <c r="E151" s="167">
        <v>1</v>
      </c>
      <c r="F151" s="168"/>
      <c r="G151" s="169">
        <f>ROUND(E151*F151,2)</f>
        <v>0</v>
      </c>
      <c r="H151" s="168"/>
      <c r="I151" s="169">
        <f>ROUND(E151*H151,2)</f>
        <v>0</v>
      </c>
      <c r="J151" s="168"/>
      <c r="K151" s="169">
        <f>ROUND(E151*J151,2)</f>
        <v>0</v>
      </c>
      <c r="L151" s="169">
        <v>21</v>
      </c>
      <c r="M151" s="169">
        <f>G151*(1+L151/100)</f>
        <v>0</v>
      </c>
      <c r="N151" s="169">
        <v>0.11</v>
      </c>
      <c r="O151" s="169">
        <f>ROUND(E151*N151,2)</f>
        <v>0.11</v>
      </c>
      <c r="P151" s="169">
        <v>0</v>
      </c>
      <c r="Q151" s="170">
        <f>ROUND(E151*P151,2)</f>
        <v>0</v>
      </c>
      <c r="R151" s="145"/>
      <c r="S151" s="145" t="s">
        <v>192</v>
      </c>
      <c r="T151" s="145" t="s">
        <v>193</v>
      </c>
      <c r="U151" s="145">
        <v>0</v>
      </c>
      <c r="V151" s="145">
        <f>ROUND(E151*U151,2)</f>
        <v>0</v>
      </c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520</v>
      </c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64">
        <v>30</v>
      </c>
      <c r="B152" s="165" t="s">
        <v>525</v>
      </c>
      <c r="C152" s="173" t="s">
        <v>526</v>
      </c>
      <c r="D152" s="166" t="s">
        <v>224</v>
      </c>
      <c r="E152" s="167">
        <v>1</v>
      </c>
      <c r="F152" s="168"/>
      <c r="G152" s="169">
        <f>ROUND(E152*F152,2)</f>
        <v>0</v>
      </c>
      <c r="H152" s="168"/>
      <c r="I152" s="169">
        <f>ROUND(E152*H152,2)</f>
        <v>0</v>
      </c>
      <c r="J152" s="168"/>
      <c r="K152" s="169">
        <f>ROUND(E152*J152,2)</f>
        <v>0</v>
      </c>
      <c r="L152" s="169">
        <v>21</v>
      </c>
      <c r="M152" s="169">
        <f>G152*(1+L152/100)</f>
        <v>0</v>
      </c>
      <c r="N152" s="169">
        <v>3.9000000000000007E-2</v>
      </c>
      <c r="O152" s="169">
        <f>ROUND(E152*N152,2)</f>
        <v>0.04</v>
      </c>
      <c r="P152" s="169">
        <v>0</v>
      </c>
      <c r="Q152" s="170">
        <f>ROUND(E152*P152,2)</f>
        <v>0</v>
      </c>
      <c r="R152" s="145"/>
      <c r="S152" s="145" t="s">
        <v>192</v>
      </c>
      <c r="T152" s="145" t="s">
        <v>193</v>
      </c>
      <c r="U152" s="145">
        <v>0</v>
      </c>
      <c r="V152" s="145">
        <f>ROUND(E152*U152,2)</f>
        <v>0</v>
      </c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520</v>
      </c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ht="22.5" outlineLevel="1" x14ac:dyDescent="0.2">
      <c r="A153" s="157">
        <v>31</v>
      </c>
      <c r="B153" s="158" t="s">
        <v>894</v>
      </c>
      <c r="C153" s="174" t="s">
        <v>895</v>
      </c>
      <c r="D153" s="159" t="s">
        <v>224</v>
      </c>
      <c r="E153" s="160">
        <v>1.01</v>
      </c>
      <c r="F153" s="161"/>
      <c r="G153" s="162">
        <f>ROUND(E153*F153,2)</f>
        <v>0</v>
      </c>
      <c r="H153" s="161"/>
      <c r="I153" s="162">
        <f>ROUND(E153*H153,2)</f>
        <v>0</v>
      </c>
      <c r="J153" s="161"/>
      <c r="K153" s="162">
        <f>ROUND(E153*J153,2)</f>
        <v>0</v>
      </c>
      <c r="L153" s="162">
        <v>21</v>
      </c>
      <c r="M153" s="162">
        <f>G153*(1+L153/100)</f>
        <v>0</v>
      </c>
      <c r="N153" s="162">
        <v>0.92</v>
      </c>
      <c r="O153" s="162">
        <f>ROUND(E153*N153,2)</f>
        <v>0.93</v>
      </c>
      <c r="P153" s="162">
        <v>0</v>
      </c>
      <c r="Q153" s="163">
        <f>ROUND(E153*P153,2)</f>
        <v>0</v>
      </c>
      <c r="R153" s="145"/>
      <c r="S153" s="145" t="s">
        <v>192</v>
      </c>
      <c r="T153" s="145" t="s">
        <v>193</v>
      </c>
      <c r="U153" s="145">
        <v>0</v>
      </c>
      <c r="V153" s="145">
        <f>ROUND(E153*U153,2)</f>
        <v>0</v>
      </c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404</v>
      </c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outlineLevel="1" x14ac:dyDescent="0.2">
      <c r="A154" s="143"/>
      <c r="B154" s="144"/>
      <c r="C154" s="175" t="s">
        <v>500</v>
      </c>
      <c r="D154" s="146"/>
      <c r="E154" s="147">
        <v>1.01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199</v>
      </c>
      <c r="AH154" s="136">
        <v>0</v>
      </c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6" t="s">
        <v>201</v>
      </c>
      <c r="D155" s="148"/>
      <c r="E155" s="149">
        <v>1.01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1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57">
        <v>32</v>
      </c>
      <c r="B156" s="158" t="s">
        <v>507</v>
      </c>
      <c r="C156" s="174" t="s">
        <v>508</v>
      </c>
      <c r="D156" s="159" t="s">
        <v>224</v>
      </c>
      <c r="E156" s="160">
        <v>1.01</v>
      </c>
      <c r="F156" s="161"/>
      <c r="G156" s="162">
        <f>ROUND(E156*F156,2)</f>
        <v>0</v>
      </c>
      <c r="H156" s="161"/>
      <c r="I156" s="162">
        <f>ROUND(E156*H156,2)</f>
        <v>0</v>
      </c>
      <c r="J156" s="161"/>
      <c r="K156" s="162">
        <f>ROUND(E156*J156,2)</f>
        <v>0</v>
      </c>
      <c r="L156" s="162">
        <v>21</v>
      </c>
      <c r="M156" s="162">
        <f>G156*(1+L156/100)</f>
        <v>0</v>
      </c>
      <c r="N156" s="162">
        <v>0.58500000000000008</v>
      </c>
      <c r="O156" s="162">
        <f>ROUND(E156*N156,2)</f>
        <v>0.59</v>
      </c>
      <c r="P156" s="162">
        <v>0</v>
      </c>
      <c r="Q156" s="163">
        <f>ROUND(E156*P156,2)</f>
        <v>0</v>
      </c>
      <c r="R156" s="145" t="s">
        <v>411</v>
      </c>
      <c r="S156" s="145" t="s">
        <v>254</v>
      </c>
      <c r="T156" s="145" t="s">
        <v>255</v>
      </c>
      <c r="U156" s="145">
        <v>0</v>
      </c>
      <c r="V156" s="145">
        <f>ROUND(E156*U156,2)</f>
        <v>0</v>
      </c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404</v>
      </c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43"/>
      <c r="B157" s="144"/>
      <c r="C157" s="175" t="s">
        <v>500</v>
      </c>
      <c r="D157" s="146"/>
      <c r="E157" s="147">
        <v>1.01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199</v>
      </c>
      <c r="AH157" s="136">
        <v>0</v>
      </c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6" t="s">
        <v>201</v>
      </c>
      <c r="D158" s="148"/>
      <c r="E158" s="149">
        <v>1.01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1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57">
        <v>33</v>
      </c>
      <c r="B159" s="158" t="s">
        <v>896</v>
      </c>
      <c r="C159" s="174" t="s">
        <v>897</v>
      </c>
      <c r="D159" s="159" t="s">
        <v>224</v>
      </c>
      <c r="E159" s="160">
        <v>4.04</v>
      </c>
      <c r="F159" s="161"/>
      <c r="G159" s="162">
        <f>ROUND(E159*F159,2)</f>
        <v>0</v>
      </c>
      <c r="H159" s="161"/>
      <c r="I159" s="162">
        <f>ROUND(E159*H159,2)</f>
        <v>0</v>
      </c>
      <c r="J159" s="161"/>
      <c r="K159" s="162">
        <f>ROUND(E159*J159,2)</f>
        <v>0</v>
      </c>
      <c r="L159" s="162">
        <v>21</v>
      </c>
      <c r="M159" s="162">
        <f>G159*(1+L159/100)</f>
        <v>0</v>
      </c>
      <c r="N159" s="162">
        <v>0.125</v>
      </c>
      <c r="O159" s="162">
        <f>ROUND(E159*N159,2)</f>
        <v>0.51</v>
      </c>
      <c r="P159" s="162">
        <v>0</v>
      </c>
      <c r="Q159" s="163">
        <f>ROUND(E159*P159,2)</f>
        <v>0</v>
      </c>
      <c r="R159" s="145" t="s">
        <v>411</v>
      </c>
      <c r="S159" s="145" t="s">
        <v>254</v>
      </c>
      <c r="T159" s="145" t="s">
        <v>255</v>
      </c>
      <c r="U159" s="145">
        <v>0</v>
      </c>
      <c r="V159" s="145">
        <f>ROUND(E159*U159,2)</f>
        <v>0</v>
      </c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404</v>
      </c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898</v>
      </c>
      <c r="D160" s="146"/>
      <c r="E160" s="147">
        <v>4.04</v>
      </c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6" t="s">
        <v>201</v>
      </c>
      <c r="D161" s="148"/>
      <c r="E161" s="149">
        <v>4.04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1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64">
        <v>34</v>
      </c>
      <c r="B162" s="165" t="s">
        <v>899</v>
      </c>
      <c r="C162" s="173" t="s">
        <v>900</v>
      </c>
      <c r="D162" s="166" t="s">
        <v>253</v>
      </c>
      <c r="E162" s="167">
        <v>5.2</v>
      </c>
      <c r="F162" s="168"/>
      <c r="G162" s="169">
        <f>ROUND(E162*F162,2)</f>
        <v>0</v>
      </c>
      <c r="H162" s="168"/>
      <c r="I162" s="169">
        <f>ROUND(E162*H162,2)</f>
        <v>0</v>
      </c>
      <c r="J162" s="168"/>
      <c r="K162" s="169">
        <f>ROUND(E162*J162,2)</f>
        <v>0</v>
      </c>
      <c r="L162" s="169">
        <v>21</v>
      </c>
      <c r="M162" s="169">
        <f>G162*(1+L162/100)</f>
        <v>0</v>
      </c>
      <c r="N162" s="169">
        <v>0</v>
      </c>
      <c r="O162" s="169">
        <f>ROUND(E162*N162,2)</f>
        <v>0</v>
      </c>
      <c r="P162" s="169">
        <v>0</v>
      </c>
      <c r="Q162" s="170">
        <f>ROUND(E162*P162,2)</f>
        <v>0</v>
      </c>
      <c r="R162" s="145"/>
      <c r="S162" s="145" t="s">
        <v>254</v>
      </c>
      <c r="T162" s="145" t="s">
        <v>255</v>
      </c>
      <c r="U162" s="145">
        <v>0.31000000000000005</v>
      </c>
      <c r="V162" s="145">
        <f>ROUND(E162*U162,2)</f>
        <v>1.61</v>
      </c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194</v>
      </c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57">
        <v>35</v>
      </c>
      <c r="B163" s="158" t="s">
        <v>901</v>
      </c>
      <c r="C163" s="174" t="s">
        <v>902</v>
      </c>
      <c r="D163" s="159" t="s">
        <v>253</v>
      </c>
      <c r="E163" s="160">
        <v>6.24</v>
      </c>
      <c r="F163" s="161"/>
      <c r="G163" s="162">
        <f>ROUND(E163*F163,2)</f>
        <v>0</v>
      </c>
      <c r="H163" s="161"/>
      <c r="I163" s="162">
        <f>ROUND(E163*H163,2)</f>
        <v>0</v>
      </c>
      <c r="J163" s="161"/>
      <c r="K163" s="162">
        <f>ROUND(E163*J163,2)</f>
        <v>0</v>
      </c>
      <c r="L163" s="162">
        <v>21</v>
      </c>
      <c r="M163" s="162">
        <f>G163*(1+L163/100)</f>
        <v>0</v>
      </c>
      <c r="N163" s="162">
        <v>1.9000000000000002E-3</v>
      </c>
      <c r="O163" s="162">
        <f>ROUND(E163*N163,2)</f>
        <v>0.01</v>
      </c>
      <c r="P163" s="162">
        <v>0</v>
      </c>
      <c r="Q163" s="163">
        <f>ROUND(E163*P163,2)</f>
        <v>0</v>
      </c>
      <c r="R163" s="145" t="s">
        <v>411</v>
      </c>
      <c r="S163" s="145" t="s">
        <v>254</v>
      </c>
      <c r="T163" s="145" t="s">
        <v>255</v>
      </c>
      <c r="U163" s="145">
        <v>0</v>
      </c>
      <c r="V163" s="145">
        <f>ROUND(E163*U163,2)</f>
        <v>0</v>
      </c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404</v>
      </c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75" t="s">
        <v>903</v>
      </c>
      <c r="D164" s="146"/>
      <c r="E164" s="147">
        <v>6.24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0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43"/>
      <c r="B165" s="144"/>
      <c r="C165" s="176" t="s">
        <v>201</v>
      </c>
      <c r="D165" s="148"/>
      <c r="E165" s="149">
        <v>6.24</v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199</v>
      </c>
      <c r="AH165" s="136">
        <v>1</v>
      </c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x14ac:dyDescent="0.2">
      <c r="A166" s="151" t="s">
        <v>187</v>
      </c>
      <c r="B166" s="152" t="s">
        <v>139</v>
      </c>
      <c r="C166" s="172" t="s">
        <v>140</v>
      </c>
      <c r="D166" s="153"/>
      <c r="E166" s="154"/>
      <c r="F166" s="155"/>
      <c r="G166" s="155">
        <f>SUMIF(AG167:AG174,"&lt;&gt;NOR",G167:G174)</f>
        <v>0</v>
      </c>
      <c r="H166" s="155"/>
      <c r="I166" s="155">
        <f>SUM(I167:I174)</f>
        <v>0</v>
      </c>
      <c r="J166" s="155"/>
      <c r="K166" s="155">
        <f>SUM(K167:K174)</f>
        <v>0</v>
      </c>
      <c r="L166" s="155"/>
      <c r="M166" s="155">
        <f>SUM(M167:M174)</f>
        <v>0</v>
      </c>
      <c r="N166" s="155"/>
      <c r="O166" s="155">
        <f>SUM(O167:O174)</f>
        <v>4.2699999999999996</v>
      </c>
      <c r="P166" s="155"/>
      <c r="Q166" s="156">
        <f>SUM(Q167:Q174)</f>
        <v>0</v>
      </c>
      <c r="R166" s="150"/>
      <c r="S166" s="150"/>
      <c r="T166" s="150"/>
      <c r="U166" s="150"/>
      <c r="V166" s="150">
        <f>SUM(V167:V174)</f>
        <v>3.27</v>
      </c>
      <c r="W166" s="150"/>
      <c r="AG166" t="s">
        <v>188</v>
      </c>
    </row>
    <row r="167" spans="1:60" outlineLevel="1" x14ac:dyDescent="0.2">
      <c r="A167" s="157">
        <v>36</v>
      </c>
      <c r="B167" s="158" t="s">
        <v>427</v>
      </c>
      <c r="C167" s="174" t="s">
        <v>428</v>
      </c>
      <c r="D167" s="159" t="s">
        <v>292</v>
      </c>
      <c r="E167" s="160">
        <v>2.5075000000000003</v>
      </c>
      <c r="F167" s="161"/>
      <c r="G167" s="162">
        <f>ROUND(E167*F167,2)</f>
        <v>0</v>
      </c>
      <c r="H167" s="161"/>
      <c r="I167" s="162">
        <f>ROUND(E167*H167,2)</f>
        <v>0</v>
      </c>
      <c r="J167" s="161"/>
      <c r="K167" s="162">
        <f>ROUND(E167*J167,2)</f>
        <v>0</v>
      </c>
      <c r="L167" s="162">
        <v>21</v>
      </c>
      <c r="M167" s="162">
        <f>G167*(1+L167/100)</f>
        <v>0</v>
      </c>
      <c r="N167" s="162">
        <v>1.7034</v>
      </c>
      <c r="O167" s="162">
        <f>ROUND(E167*N167,2)</f>
        <v>4.2699999999999996</v>
      </c>
      <c r="P167" s="162">
        <v>0</v>
      </c>
      <c r="Q167" s="163">
        <f>ROUND(E167*P167,2)</f>
        <v>0</v>
      </c>
      <c r="R167" s="145"/>
      <c r="S167" s="145" t="s">
        <v>254</v>
      </c>
      <c r="T167" s="145" t="s">
        <v>255</v>
      </c>
      <c r="U167" s="145">
        <v>1.3030000000000002</v>
      </c>
      <c r="V167" s="145">
        <f>ROUND(E167*U167,2)</f>
        <v>3.27</v>
      </c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194</v>
      </c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5" t="s">
        <v>204</v>
      </c>
      <c r="D168" s="146"/>
      <c r="E168" s="147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0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ht="33.75" outlineLevel="1" x14ac:dyDescent="0.2">
      <c r="A169" s="143"/>
      <c r="B169" s="144"/>
      <c r="C169" s="175" t="s">
        <v>688</v>
      </c>
      <c r="D169" s="146"/>
      <c r="E169" s="147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0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75" t="s">
        <v>904</v>
      </c>
      <c r="D170" s="146"/>
      <c r="E170" s="147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199</v>
      </c>
      <c r="AH170" s="136">
        <v>0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43"/>
      <c r="B171" s="144"/>
      <c r="C171" s="175" t="s">
        <v>905</v>
      </c>
      <c r="D171" s="146"/>
      <c r="E171" s="147">
        <v>2.3800000000000003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199</v>
      </c>
      <c r="AH171" s="136">
        <v>0</v>
      </c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5" t="s">
        <v>906</v>
      </c>
      <c r="D172" s="146"/>
      <c r="E172" s="147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0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43"/>
      <c r="B173" s="144"/>
      <c r="C173" s="175" t="s">
        <v>907</v>
      </c>
      <c r="D173" s="146"/>
      <c r="E173" s="147">
        <v>0.1275</v>
      </c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199</v>
      </c>
      <c r="AH173" s="136">
        <v>0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6" t="s">
        <v>201</v>
      </c>
      <c r="D174" s="148"/>
      <c r="E174" s="149">
        <v>2.5075000000000003</v>
      </c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1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x14ac:dyDescent="0.2">
      <c r="A175" s="151" t="s">
        <v>187</v>
      </c>
      <c r="B175" s="152" t="s">
        <v>145</v>
      </c>
      <c r="C175" s="172" t="s">
        <v>146</v>
      </c>
      <c r="D175" s="153"/>
      <c r="E175" s="154"/>
      <c r="F175" s="155"/>
      <c r="G175" s="155">
        <f>SUMIF(AG176:AG203,"&lt;&gt;NOR",G176:G203)</f>
        <v>0</v>
      </c>
      <c r="H175" s="155"/>
      <c r="I175" s="155">
        <f>SUM(I176:I203)</f>
        <v>0</v>
      </c>
      <c r="J175" s="155"/>
      <c r="K175" s="155">
        <f>SUM(K176:K203)</f>
        <v>0</v>
      </c>
      <c r="L175" s="155"/>
      <c r="M175" s="155">
        <f>SUM(M176:M203)</f>
        <v>0</v>
      </c>
      <c r="N175" s="155"/>
      <c r="O175" s="155">
        <f>SUM(O176:O203)</f>
        <v>11.85</v>
      </c>
      <c r="P175" s="155"/>
      <c r="Q175" s="156">
        <f>SUM(Q176:Q203)</f>
        <v>0</v>
      </c>
      <c r="R175" s="150"/>
      <c r="S175" s="150"/>
      <c r="T175" s="150"/>
      <c r="U175" s="150"/>
      <c r="V175" s="150">
        <f>SUM(V176:V203)</f>
        <v>25.61</v>
      </c>
      <c r="W175" s="150"/>
      <c r="AG175" t="s">
        <v>188</v>
      </c>
    </row>
    <row r="176" spans="1:60" outlineLevel="1" x14ac:dyDescent="0.2">
      <c r="A176" s="157">
        <v>37</v>
      </c>
      <c r="B176" s="158" t="s">
        <v>908</v>
      </c>
      <c r="C176" s="174" t="s">
        <v>909</v>
      </c>
      <c r="D176" s="159" t="s">
        <v>197</v>
      </c>
      <c r="E176" s="160">
        <v>15.5</v>
      </c>
      <c r="F176" s="161"/>
      <c r="G176" s="162">
        <f>ROUND(E176*F176,2)</f>
        <v>0</v>
      </c>
      <c r="H176" s="161"/>
      <c r="I176" s="162">
        <f>ROUND(E176*H176,2)</f>
        <v>0</v>
      </c>
      <c r="J176" s="161"/>
      <c r="K176" s="162">
        <f>ROUND(E176*J176,2)</f>
        <v>0</v>
      </c>
      <c r="L176" s="162">
        <v>21</v>
      </c>
      <c r="M176" s="162">
        <f>G176*(1+L176/100)</f>
        <v>0</v>
      </c>
      <c r="N176" s="162">
        <v>1.0000000000000001E-5</v>
      </c>
      <c r="O176" s="162">
        <f>ROUND(E176*N176,2)</f>
        <v>0</v>
      </c>
      <c r="P176" s="162">
        <v>0</v>
      </c>
      <c r="Q176" s="163">
        <f>ROUND(E176*P176,2)</f>
        <v>0</v>
      </c>
      <c r="R176" s="145"/>
      <c r="S176" s="145" t="s">
        <v>254</v>
      </c>
      <c r="T176" s="145" t="s">
        <v>255</v>
      </c>
      <c r="U176" s="145">
        <v>0.08</v>
      </c>
      <c r="V176" s="145">
        <f>ROUND(E176*U176,2)</f>
        <v>1.24</v>
      </c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194</v>
      </c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43"/>
      <c r="B177" s="144"/>
      <c r="C177" s="175" t="s">
        <v>204</v>
      </c>
      <c r="D177" s="146"/>
      <c r="E177" s="147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199</v>
      </c>
      <c r="AH177" s="136">
        <v>0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75" t="s">
        <v>833</v>
      </c>
      <c r="D178" s="146"/>
      <c r="E178" s="147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0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43"/>
      <c r="B179" s="144"/>
      <c r="C179" s="175" t="s">
        <v>910</v>
      </c>
      <c r="D179" s="146"/>
      <c r="E179" s="147">
        <v>15.5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199</v>
      </c>
      <c r="AH179" s="136">
        <v>0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43"/>
      <c r="B180" s="144"/>
      <c r="C180" s="176" t="s">
        <v>201</v>
      </c>
      <c r="D180" s="148"/>
      <c r="E180" s="149">
        <v>15.5</v>
      </c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199</v>
      </c>
      <c r="AH180" s="136">
        <v>1</v>
      </c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57">
        <v>38</v>
      </c>
      <c r="B181" s="158" t="s">
        <v>692</v>
      </c>
      <c r="C181" s="174" t="s">
        <v>693</v>
      </c>
      <c r="D181" s="159" t="s">
        <v>197</v>
      </c>
      <c r="E181" s="160">
        <v>14</v>
      </c>
      <c r="F181" s="161"/>
      <c r="G181" s="162">
        <f>ROUND(E181*F181,2)</f>
        <v>0</v>
      </c>
      <c r="H181" s="161"/>
      <c r="I181" s="162">
        <f>ROUND(E181*H181,2)</f>
        <v>0</v>
      </c>
      <c r="J181" s="161"/>
      <c r="K181" s="162">
        <f>ROUND(E181*J181,2)</f>
        <v>0</v>
      </c>
      <c r="L181" s="162">
        <v>21</v>
      </c>
      <c r="M181" s="162">
        <f>G181*(1+L181/100)</f>
        <v>0</v>
      </c>
      <c r="N181" s="162">
        <v>1.0000000000000001E-5</v>
      </c>
      <c r="O181" s="162">
        <f>ROUND(E181*N181,2)</f>
        <v>0</v>
      </c>
      <c r="P181" s="162">
        <v>0</v>
      </c>
      <c r="Q181" s="163">
        <f>ROUND(E181*P181,2)</f>
        <v>0</v>
      </c>
      <c r="R181" s="145"/>
      <c r="S181" s="145" t="s">
        <v>254</v>
      </c>
      <c r="T181" s="145" t="s">
        <v>255</v>
      </c>
      <c r="U181" s="145">
        <v>9.7000000000000003E-2</v>
      </c>
      <c r="V181" s="145">
        <f>ROUND(E181*U181,2)</f>
        <v>1.36</v>
      </c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194</v>
      </c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5" t="s">
        <v>204</v>
      </c>
      <c r="D182" s="146"/>
      <c r="E182" s="147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0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outlineLevel="1" x14ac:dyDescent="0.2">
      <c r="A183" s="143"/>
      <c r="B183" s="144"/>
      <c r="C183" s="175" t="s">
        <v>837</v>
      </c>
      <c r="D183" s="146"/>
      <c r="E183" s="147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199</v>
      </c>
      <c r="AH183" s="136">
        <v>0</v>
      </c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43"/>
      <c r="B184" s="144"/>
      <c r="C184" s="175" t="s">
        <v>911</v>
      </c>
      <c r="D184" s="146"/>
      <c r="E184" s="147">
        <v>14</v>
      </c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199</v>
      </c>
      <c r="AH184" s="136">
        <v>0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43"/>
      <c r="B185" s="144"/>
      <c r="C185" s="176" t="s">
        <v>201</v>
      </c>
      <c r="D185" s="148"/>
      <c r="E185" s="149">
        <v>14</v>
      </c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199</v>
      </c>
      <c r="AH185" s="136">
        <v>1</v>
      </c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64">
        <v>39</v>
      </c>
      <c r="B186" s="165" t="s">
        <v>912</v>
      </c>
      <c r="C186" s="173" t="s">
        <v>913</v>
      </c>
      <c r="D186" s="166" t="s">
        <v>197</v>
      </c>
      <c r="E186" s="167">
        <v>15.5</v>
      </c>
      <c r="F186" s="168"/>
      <c r="G186" s="169">
        <f>ROUND(E186*F186,2)</f>
        <v>0</v>
      </c>
      <c r="H186" s="168"/>
      <c r="I186" s="169">
        <f>ROUND(E186*H186,2)</f>
        <v>0</v>
      </c>
      <c r="J186" s="168"/>
      <c r="K186" s="169">
        <f>ROUND(E186*J186,2)</f>
        <v>0</v>
      </c>
      <c r="L186" s="169">
        <v>21</v>
      </c>
      <c r="M186" s="169">
        <f>G186*(1+L186/100)</f>
        <v>0</v>
      </c>
      <c r="N186" s="169">
        <v>0</v>
      </c>
      <c r="O186" s="169">
        <f>ROUND(E186*N186,2)</f>
        <v>0</v>
      </c>
      <c r="P186" s="169">
        <v>0</v>
      </c>
      <c r="Q186" s="170">
        <f>ROUND(E186*P186,2)</f>
        <v>0</v>
      </c>
      <c r="R186" s="145"/>
      <c r="S186" s="145" t="s">
        <v>254</v>
      </c>
      <c r="T186" s="145" t="s">
        <v>255</v>
      </c>
      <c r="U186" s="145">
        <v>5.9000000000000004E-2</v>
      </c>
      <c r="V186" s="145">
        <f>ROUND(E186*U186,2)</f>
        <v>0.91</v>
      </c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194</v>
      </c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64">
        <v>40</v>
      </c>
      <c r="B187" s="165" t="s">
        <v>698</v>
      </c>
      <c r="C187" s="173" t="s">
        <v>699</v>
      </c>
      <c r="D187" s="166" t="s">
        <v>197</v>
      </c>
      <c r="E187" s="167">
        <v>14</v>
      </c>
      <c r="F187" s="168"/>
      <c r="G187" s="169">
        <f>ROUND(E187*F187,2)</f>
        <v>0</v>
      </c>
      <c r="H187" s="168"/>
      <c r="I187" s="169">
        <f>ROUND(E187*H187,2)</f>
        <v>0</v>
      </c>
      <c r="J187" s="168"/>
      <c r="K187" s="169">
        <f>ROUND(E187*J187,2)</f>
        <v>0</v>
      </c>
      <c r="L187" s="169">
        <v>21</v>
      </c>
      <c r="M187" s="169">
        <f>G187*(1+L187/100)</f>
        <v>0</v>
      </c>
      <c r="N187" s="169">
        <v>0</v>
      </c>
      <c r="O187" s="169">
        <f>ROUND(E187*N187,2)</f>
        <v>0</v>
      </c>
      <c r="P187" s="169">
        <v>0</v>
      </c>
      <c r="Q187" s="170">
        <f>ROUND(E187*P187,2)</f>
        <v>0</v>
      </c>
      <c r="R187" s="145"/>
      <c r="S187" s="145" t="s">
        <v>254</v>
      </c>
      <c r="T187" s="145" t="s">
        <v>255</v>
      </c>
      <c r="U187" s="145">
        <v>7.9000000000000001E-2</v>
      </c>
      <c r="V187" s="145">
        <f>ROUND(E187*U187,2)</f>
        <v>1.1100000000000001</v>
      </c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194</v>
      </c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64">
        <v>41</v>
      </c>
      <c r="B188" s="165" t="s">
        <v>700</v>
      </c>
      <c r="C188" s="173" t="s">
        <v>701</v>
      </c>
      <c r="D188" s="166" t="s">
        <v>471</v>
      </c>
      <c r="E188" s="167">
        <v>2</v>
      </c>
      <c r="F188" s="168"/>
      <c r="G188" s="169">
        <f>ROUND(E188*F188,2)</f>
        <v>0</v>
      </c>
      <c r="H188" s="168"/>
      <c r="I188" s="169">
        <f>ROUND(E188*H188,2)</f>
        <v>0</v>
      </c>
      <c r="J188" s="168"/>
      <c r="K188" s="169">
        <f>ROUND(E188*J188,2)</f>
        <v>0</v>
      </c>
      <c r="L188" s="169">
        <v>21</v>
      </c>
      <c r="M188" s="169">
        <f>G188*(1+L188/100)</f>
        <v>0</v>
      </c>
      <c r="N188" s="169">
        <v>1.7000000000000001E-4</v>
      </c>
      <c r="O188" s="169">
        <f>ROUND(E188*N188,2)</f>
        <v>0</v>
      </c>
      <c r="P188" s="169">
        <v>0</v>
      </c>
      <c r="Q188" s="170">
        <f>ROUND(E188*P188,2)</f>
        <v>0</v>
      </c>
      <c r="R188" s="145"/>
      <c r="S188" s="145" t="s">
        <v>254</v>
      </c>
      <c r="T188" s="145" t="s">
        <v>255</v>
      </c>
      <c r="U188" s="145">
        <v>7.1000000000000005</v>
      </c>
      <c r="V188" s="145">
        <f>ROUND(E188*U188,2)</f>
        <v>14.2</v>
      </c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194</v>
      </c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ht="22.5" outlineLevel="1" x14ac:dyDescent="0.2">
      <c r="A189" s="157">
        <v>42</v>
      </c>
      <c r="B189" s="158" t="s">
        <v>638</v>
      </c>
      <c r="C189" s="174" t="s">
        <v>639</v>
      </c>
      <c r="D189" s="159" t="s">
        <v>292</v>
      </c>
      <c r="E189" s="160">
        <v>4.62</v>
      </c>
      <c r="F189" s="161"/>
      <c r="G189" s="162">
        <f>ROUND(E189*F189,2)</f>
        <v>0</v>
      </c>
      <c r="H189" s="161"/>
      <c r="I189" s="162">
        <f>ROUND(E189*H189,2)</f>
        <v>0</v>
      </c>
      <c r="J189" s="161"/>
      <c r="K189" s="162">
        <f>ROUND(E189*J189,2)</f>
        <v>0</v>
      </c>
      <c r="L189" s="162">
        <v>21</v>
      </c>
      <c r="M189" s="162">
        <f>G189*(1+L189/100)</f>
        <v>0</v>
      </c>
      <c r="N189" s="162">
        <v>2.5250000000000004</v>
      </c>
      <c r="O189" s="162">
        <f>ROUND(E189*N189,2)</f>
        <v>11.67</v>
      </c>
      <c r="P189" s="162">
        <v>0</v>
      </c>
      <c r="Q189" s="163">
        <f>ROUND(E189*P189,2)</f>
        <v>0</v>
      </c>
      <c r="R189" s="145"/>
      <c r="S189" s="145" t="s">
        <v>254</v>
      </c>
      <c r="T189" s="145" t="s">
        <v>255</v>
      </c>
      <c r="U189" s="145">
        <v>1.3030000000000002</v>
      </c>
      <c r="V189" s="145">
        <f>ROUND(E189*U189,2)</f>
        <v>6.02</v>
      </c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194</v>
      </c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outlineLevel="1" x14ac:dyDescent="0.2">
      <c r="A190" s="143"/>
      <c r="B190" s="144"/>
      <c r="C190" s="175" t="s">
        <v>204</v>
      </c>
      <c r="D190" s="146"/>
      <c r="E190" s="147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199</v>
      </c>
      <c r="AH190" s="136">
        <v>0</v>
      </c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outlineLevel="1" x14ac:dyDescent="0.2">
      <c r="A191" s="143"/>
      <c r="B191" s="144"/>
      <c r="C191" s="175" t="s">
        <v>914</v>
      </c>
      <c r="D191" s="146"/>
      <c r="E191" s="147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199</v>
      </c>
      <c r="AH191" s="136">
        <v>0</v>
      </c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ht="22.5" outlineLevel="1" x14ac:dyDescent="0.2">
      <c r="A192" s="143"/>
      <c r="B192" s="144"/>
      <c r="C192" s="175" t="s">
        <v>761</v>
      </c>
      <c r="D192" s="146"/>
      <c r="E192" s="147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199</v>
      </c>
      <c r="AH192" s="136">
        <v>0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43"/>
      <c r="B193" s="144"/>
      <c r="C193" s="175" t="s">
        <v>915</v>
      </c>
      <c r="D193" s="146"/>
      <c r="E193" s="147">
        <v>4.62</v>
      </c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199</v>
      </c>
      <c r="AH193" s="136">
        <v>0</v>
      </c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43"/>
      <c r="B194" s="144"/>
      <c r="C194" s="176" t="s">
        <v>201</v>
      </c>
      <c r="D194" s="148"/>
      <c r="E194" s="149">
        <v>4.62</v>
      </c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199</v>
      </c>
      <c r="AH194" s="136">
        <v>1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57">
        <v>43</v>
      </c>
      <c r="B195" s="158" t="s">
        <v>496</v>
      </c>
      <c r="C195" s="174" t="s">
        <v>497</v>
      </c>
      <c r="D195" s="159" t="s">
        <v>197</v>
      </c>
      <c r="E195" s="160">
        <v>29.5</v>
      </c>
      <c r="F195" s="161"/>
      <c r="G195" s="162">
        <f>ROUND(E195*F195,2)</f>
        <v>0</v>
      </c>
      <c r="H195" s="161"/>
      <c r="I195" s="162">
        <f>ROUND(E195*H195,2)</f>
        <v>0</v>
      </c>
      <c r="J195" s="161"/>
      <c r="K195" s="162">
        <f>ROUND(E195*J195,2)</f>
        <v>0</v>
      </c>
      <c r="L195" s="162">
        <v>21</v>
      </c>
      <c r="M195" s="162">
        <f>G195*(1+L195/100)</f>
        <v>0</v>
      </c>
      <c r="N195" s="162">
        <v>0</v>
      </c>
      <c r="O195" s="162">
        <f>ROUND(E195*N195,2)</f>
        <v>0</v>
      </c>
      <c r="P195" s="162">
        <v>0</v>
      </c>
      <c r="Q195" s="163">
        <f>ROUND(E195*P195,2)</f>
        <v>0</v>
      </c>
      <c r="R195" s="145"/>
      <c r="S195" s="145" t="s">
        <v>254</v>
      </c>
      <c r="T195" s="145" t="s">
        <v>255</v>
      </c>
      <c r="U195" s="145">
        <v>2.6000000000000002E-2</v>
      </c>
      <c r="V195" s="145">
        <f>ROUND(E195*U195,2)</f>
        <v>0.77</v>
      </c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194</v>
      </c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43"/>
      <c r="B196" s="144"/>
      <c r="C196" s="175" t="s">
        <v>916</v>
      </c>
      <c r="D196" s="146"/>
      <c r="E196" s="147">
        <v>29.5</v>
      </c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199</v>
      </c>
      <c r="AH196" s="136">
        <v>0</v>
      </c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43"/>
      <c r="B197" s="144"/>
      <c r="C197" s="176" t="s">
        <v>201</v>
      </c>
      <c r="D197" s="148"/>
      <c r="E197" s="149">
        <v>29.5</v>
      </c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199</v>
      </c>
      <c r="AH197" s="136">
        <v>1</v>
      </c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ht="22.5" outlineLevel="1" x14ac:dyDescent="0.2">
      <c r="A198" s="157">
        <v>44</v>
      </c>
      <c r="B198" s="158" t="s">
        <v>917</v>
      </c>
      <c r="C198" s="174" t="s">
        <v>918</v>
      </c>
      <c r="D198" s="159" t="s">
        <v>224</v>
      </c>
      <c r="E198" s="160">
        <v>2.6220800000000004</v>
      </c>
      <c r="F198" s="161"/>
      <c r="G198" s="162">
        <f>ROUND(E198*F198,2)</f>
        <v>0</v>
      </c>
      <c r="H198" s="161"/>
      <c r="I198" s="162">
        <f>ROUND(E198*H198,2)</f>
        <v>0</v>
      </c>
      <c r="J198" s="161"/>
      <c r="K198" s="162">
        <f>ROUND(E198*J198,2)</f>
        <v>0</v>
      </c>
      <c r="L198" s="162">
        <v>21</v>
      </c>
      <c r="M198" s="162">
        <f>G198*(1+L198/100)</f>
        <v>0</v>
      </c>
      <c r="N198" s="162">
        <v>2.4300000000000002E-2</v>
      </c>
      <c r="O198" s="162">
        <f>ROUND(E198*N198,2)</f>
        <v>0.06</v>
      </c>
      <c r="P198" s="162">
        <v>0</v>
      </c>
      <c r="Q198" s="163">
        <f>ROUND(E198*P198,2)</f>
        <v>0</v>
      </c>
      <c r="R198" s="145" t="s">
        <v>411</v>
      </c>
      <c r="S198" s="145" t="s">
        <v>254</v>
      </c>
      <c r="T198" s="145" t="s">
        <v>193</v>
      </c>
      <c r="U198" s="145">
        <v>0</v>
      </c>
      <c r="V198" s="145">
        <f>ROUND(E198*U198,2)</f>
        <v>0</v>
      </c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404</v>
      </c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outlineLevel="1" x14ac:dyDescent="0.2">
      <c r="A199" s="143"/>
      <c r="B199" s="144"/>
      <c r="C199" s="175" t="s">
        <v>919</v>
      </c>
      <c r="D199" s="146"/>
      <c r="E199" s="147">
        <v>2.6220800000000004</v>
      </c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199</v>
      </c>
      <c r="AH199" s="136">
        <v>0</v>
      </c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outlineLevel="1" x14ac:dyDescent="0.2">
      <c r="A200" s="143"/>
      <c r="B200" s="144"/>
      <c r="C200" s="176" t="s">
        <v>201</v>
      </c>
      <c r="D200" s="148"/>
      <c r="E200" s="149">
        <v>2.6220800000000004</v>
      </c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 t="s">
        <v>199</v>
      </c>
      <c r="AH200" s="136">
        <v>1</v>
      </c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ht="22.5" outlineLevel="1" x14ac:dyDescent="0.2">
      <c r="A201" s="157">
        <v>45</v>
      </c>
      <c r="B201" s="158" t="s">
        <v>709</v>
      </c>
      <c r="C201" s="174" t="s">
        <v>710</v>
      </c>
      <c r="D201" s="159" t="s">
        <v>224</v>
      </c>
      <c r="E201" s="160">
        <v>2.3683300000000003</v>
      </c>
      <c r="F201" s="161"/>
      <c r="G201" s="162">
        <f>ROUND(E201*F201,2)</f>
        <v>0</v>
      </c>
      <c r="H201" s="161"/>
      <c r="I201" s="162">
        <f>ROUND(E201*H201,2)</f>
        <v>0</v>
      </c>
      <c r="J201" s="161"/>
      <c r="K201" s="162">
        <f>ROUND(E201*J201,2)</f>
        <v>0</v>
      </c>
      <c r="L201" s="162">
        <v>21</v>
      </c>
      <c r="M201" s="162">
        <f>G201*(1+L201/100)</f>
        <v>0</v>
      </c>
      <c r="N201" s="162">
        <v>5.04E-2</v>
      </c>
      <c r="O201" s="162">
        <f>ROUND(E201*N201,2)</f>
        <v>0.12</v>
      </c>
      <c r="P201" s="162">
        <v>0</v>
      </c>
      <c r="Q201" s="163">
        <f>ROUND(E201*P201,2)</f>
        <v>0</v>
      </c>
      <c r="R201" s="145" t="s">
        <v>411</v>
      </c>
      <c r="S201" s="145" t="s">
        <v>254</v>
      </c>
      <c r="T201" s="145" t="s">
        <v>193</v>
      </c>
      <c r="U201" s="145">
        <v>0</v>
      </c>
      <c r="V201" s="145">
        <f>ROUND(E201*U201,2)</f>
        <v>0</v>
      </c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404</v>
      </c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43"/>
      <c r="B202" s="144"/>
      <c r="C202" s="175" t="s">
        <v>920</v>
      </c>
      <c r="D202" s="146"/>
      <c r="E202" s="147">
        <v>2.3683300000000003</v>
      </c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199</v>
      </c>
      <c r="AH202" s="136">
        <v>0</v>
      </c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43"/>
      <c r="B203" s="144"/>
      <c r="C203" s="176" t="s">
        <v>201</v>
      </c>
      <c r="D203" s="148"/>
      <c r="E203" s="149">
        <v>2.3683300000000003</v>
      </c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199</v>
      </c>
      <c r="AH203" s="136">
        <v>1</v>
      </c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x14ac:dyDescent="0.2">
      <c r="A204" s="151" t="s">
        <v>187</v>
      </c>
      <c r="B204" s="152" t="s">
        <v>151</v>
      </c>
      <c r="C204" s="172" t="s">
        <v>152</v>
      </c>
      <c r="D204" s="153"/>
      <c r="E204" s="154"/>
      <c r="F204" s="155"/>
      <c r="G204" s="155">
        <f>SUMIF(AG205:AG205,"&lt;&gt;NOR",G205:G205)</f>
        <v>0</v>
      </c>
      <c r="H204" s="155"/>
      <c r="I204" s="155">
        <f>SUM(I205:I205)</f>
        <v>0</v>
      </c>
      <c r="J204" s="155"/>
      <c r="K204" s="155">
        <f>SUM(K205:K205)</f>
        <v>0</v>
      </c>
      <c r="L204" s="155"/>
      <c r="M204" s="155">
        <f>SUM(M205:M205)</f>
        <v>0</v>
      </c>
      <c r="N204" s="155"/>
      <c r="O204" s="155">
        <f>SUM(O205:O205)</f>
        <v>0</v>
      </c>
      <c r="P204" s="155"/>
      <c r="Q204" s="156">
        <f>SUM(Q205:Q205)</f>
        <v>0</v>
      </c>
      <c r="R204" s="150"/>
      <c r="S204" s="150"/>
      <c r="T204" s="150"/>
      <c r="U204" s="150"/>
      <c r="V204" s="150">
        <f>SUM(V205:V205)</f>
        <v>32.07</v>
      </c>
      <c r="W204" s="150"/>
      <c r="AG204" t="s">
        <v>188</v>
      </c>
    </row>
    <row r="205" spans="1:60" outlineLevel="1" x14ac:dyDescent="0.2">
      <c r="A205" s="157">
        <v>46</v>
      </c>
      <c r="B205" s="158" t="s">
        <v>663</v>
      </c>
      <c r="C205" s="174" t="s">
        <v>664</v>
      </c>
      <c r="D205" s="159" t="s">
        <v>403</v>
      </c>
      <c r="E205" s="160">
        <v>151.62573</v>
      </c>
      <c r="F205" s="161"/>
      <c r="G205" s="162">
        <f>ROUND(E205*F205,2)</f>
        <v>0</v>
      </c>
      <c r="H205" s="161"/>
      <c r="I205" s="162">
        <f>ROUND(E205*H205,2)</f>
        <v>0</v>
      </c>
      <c r="J205" s="161"/>
      <c r="K205" s="162">
        <f>ROUND(E205*J205,2)</f>
        <v>0</v>
      </c>
      <c r="L205" s="162">
        <v>21</v>
      </c>
      <c r="M205" s="162">
        <f>G205*(1+L205/100)</f>
        <v>0</v>
      </c>
      <c r="N205" s="162">
        <v>0</v>
      </c>
      <c r="O205" s="162">
        <f>ROUND(E205*N205,2)</f>
        <v>0</v>
      </c>
      <c r="P205" s="162">
        <v>0</v>
      </c>
      <c r="Q205" s="163">
        <f>ROUND(E205*P205,2)</f>
        <v>0</v>
      </c>
      <c r="R205" s="145"/>
      <c r="S205" s="145" t="s">
        <v>254</v>
      </c>
      <c r="T205" s="145" t="s">
        <v>255</v>
      </c>
      <c r="U205" s="145">
        <v>0.21150000000000002</v>
      </c>
      <c r="V205" s="145">
        <f>ROUND(E205*U205,2)</f>
        <v>32.07</v>
      </c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560</v>
      </c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x14ac:dyDescent="0.2">
      <c r="A206" s="3"/>
      <c r="B206" s="4"/>
      <c r="C206" s="177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AE206">
        <v>15</v>
      </c>
      <c r="AF206">
        <v>21</v>
      </c>
    </row>
    <row r="207" spans="1:60" x14ac:dyDescent="0.2">
      <c r="A207" s="139"/>
      <c r="B207" s="140" t="s">
        <v>31</v>
      </c>
      <c r="C207" s="178"/>
      <c r="D207" s="141"/>
      <c r="E207" s="142"/>
      <c r="F207" s="142"/>
      <c r="G207" s="171">
        <f>G8+G107+G166+G175+G204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AE207">
        <f>SUMIF(L7:L205,AE206,G7:G205)</f>
        <v>0</v>
      </c>
      <c r="AF207">
        <f>SUMIF(L7:L205,AF206,G7:G205)</f>
        <v>0</v>
      </c>
      <c r="AG207" t="s">
        <v>247</v>
      </c>
    </row>
    <row r="208" spans="1:60" x14ac:dyDescent="0.2">
      <c r="A208" s="3"/>
      <c r="B208" s="4"/>
      <c r="C208" s="177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33" x14ac:dyDescent="0.2">
      <c r="A209" s="3"/>
      <c r="B209" s="4"/>
      <c r="C209" s="177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33" x14ac:dyDescent="0.2">
      <c r="A210" s="256" t="s">
        <v>248</v>
      </c>
      <c r="B210" s="256"/>
      <c r="C210" s="257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33" x14ac:dyDescent="0.2">
      <c r="A211" s="237"/>
      <c r="B211" s="238"/>
      <c r="C211" s="239"/>
      <c r="D211" s="238"/>
      <c r="E211" s="238"/>
      <c r="F211" s="238"/>
      <c r="G211" s="24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AG211" t="s">
        <v>249</v>
      </c>
    </row>
    <row r="212" spans="1:33" x14ac:dyDescent="0.2">
      <c r="A212" s="241"/>
      <c r="B212" s="242"/>
      <c r="C212" s="243"/>
      <c r="D212" s="242"/>
      <c r="E212" s="242"/>
      <c r="F212" s="242"/>
      <c r="G212" s="2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33" x14ac:dyDescent="0.2">
      <c r="A213" s="241"/>
      <c r="B213" s="242"/>
      <c r="C213" s="243"/>
      <c r="D213" s="242"/>
      <c r="E213" s="242"/>
      <c r="F213" s="242"/>
      <c r="G213" s="2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33" x14ac:dyDescent="0.2">
      <c r="A214" s="241"/>
      <c r="B214" s="242"/>
      <c r="C214" s="243"/>
      <c r="D214" s="242"/>
      <c r="E214" s="242"/>
      <c r="F214" s="242"/>
      <c r="G214" s="2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33" x14ac:dyDescent="0.2">
      <c r="A215" s="245"/>
      <c r="B215" s="246"/>
      <c r="C215" s="247"/>
      <c r="D215" s="246"/>
      <c r="E215" s="246"/>
      <c r="F215" s="246"/>
      <c r="G215" s="24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33" x14ac:dyDescent="0.2">
      <c r="A216" s="3"/>
      <c r="B216" s="4"/>
      <c r="C216" s="177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33" x14ac:dyDescent="0.2">
      <c r="C217" s="179"/>
      <c r="D217" s="10"/>
      <c r="AG217" t="s">
        <v>250</v>
      </c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1:G215"/>
    <mergeCell ref="A1:G1"/>
    <mergeCell ref="C2:G2"/>
    <mergeCell ref="C3:G3"/>
    <mergeCell ref="C4:G4"/>
    <mergeCell ref="A210:C2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0043-EAB5-41AF-8723-EE80CC15A3C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63</v>
      </c>
      <c r="C3" s="250" t="s">
        <v>64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65</v>
      </c>
      <c r="C4" s="253" t="s">
        <v>66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SUMIF(AG9:AG120,"&lt;&gt;NOR",G9:G120)</f>
        <v>0</v>
      </c>
      <c r="H8" s="155"/>
      <c r="I8" s="155">
        <f>SUM(I9:I120)</f>
        <v>0</v>
      </c>
      <c r="J8" s="155"/>
      <c r="K8" s="155">
        <f>SUM(K9:K120)</f>
        <v>0</v>
      </c>
      <c r="L8" s="155"/>
      <c r="M8" s="155">
        <f>SUM(M9:M120)</f>
        <v>0</v>
      </c>
      <c r="N8" s="155"/>
      <c r="O8" s="155">
        <f>SUM(O9:O120)</f>
        <v>36.950000000000003</v>
      </c>
      <c r="P8" s="155"/>
      <c r="Q8" s="156">
        <f>SUM(Q9:Q120)</f>
        <v>6.42</v>
      </c>
      <c r="R8" s="150"/>
      <c r="S8" s="150"/>
      <c r="T8" s="150"/>
      <c r="U8" s="150"/>
      <c r="V8" s="150">
        <f>SUM(V9:V120)</f>
        <v>117.44999999999999</v>
      </c>
      <c r="W8" s="150"/>
      <c r="AG8" t="s">
        <v>188</v>
      </c>
    </row>
    <row r="9" spans="1:60" outlineLevel="1" x14ac:dyDescent="0.2">
      <c r="A9" s="157">
        <v>1</v>
      </c>
      <c r="B9" s="158" t="s">
        <v>278</v>
      </c>
      <c r="C9" s="174" t="s">
        <v>279</v>
      </c>
      <c r="D9" s="159" t="s">
        <v>197</v>
      </c>
      <c r="E9" s="160">
        <v>2.2000000000000002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1.2710000000000001E-2</v>
      </c>
      <c r="O9" s="162">
        <f>ROUND(E9*N9,2)</f>
        <v>0.03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1.153</v>
      </c>
      <c r="V9" s="145">
        <f>ROUND(E9*U9,2)</f>
        <v>2.54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921</v>
      </c>
      <c r="D11" s="146"/>
      <c r="E11" s="147">
        <v>1.1000000000000001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5" t="s">
        <v>922</v>
      </c>
      <c r="D12" s="146"/>
      <c r="E12" s="147">
        <v>1.1000000000000001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6" t="s">
        <v>201</v>
      </c>
      <c r="D13" s="148"/>
      <c r="E13" s="149">
        <v>2.2000000000000002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1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57">
        <v>2</v>
      </c>
      <c r="B14" s="158" t="s">
        <v>285</v>
      </c>
      <c r="C14" s="174" t="s">
        <v>286</v>
      </c>
      <c r="D14" s="159" t="s">
        <v>197</v>
      </c>
      <c r="E14" s="160">
        <v>2.2000000000000002</v>
      </c>
      <c r="F14" s="161"/>
      <c r="G14" s="162">
        <f>ROUND(E14*F14,2)</f>
        <v>0</v>
      </c>
      <c r="H14" s="161"/>
      <c r="I14" s="162">
        <f>ROUND(E14*H14,2)</f>
        <v>0</v>
      </c>
      <c r="J14" s="161"/>
      <c r="K14" s="162">
        <f>ROUND(E14*J14,2)</f>
        <v>0</v>
      </c>
      <c r="L14" s="162">
        <v>21</v>
      </c>
      <c r="M14" s="162">
        <f>G14*(1+L14/100)</f>
        <v>0</v>
      </c>
      <c r="N14" s="162">
        <v>6.9630000000000011E-2</v>
      </c>
      <c r="O14" s="162">
        <f>ROUND(E14*N14,2)</f>
        <v>0.15</v>
      </c>
      <c r="P14" s="162">
        <v>0</v>
      </c>
      <c r="Q14" s="163">
        <f>ROUND(E14*P14,2)</f>
        <v>0</v>
      </c>
      <c r="R14" s="145"/>
      <c r="S14" s="145" t="s">
        <v>254</v>
      </c>
      <c r="T14" s="145" t="s">
        <v>255</v>
      </c>
      <c r="U14" s="145">
        <v>1.2460000000000002</v>
      </c>
      <c r="V14" s="145">
        <f>ROUND(E14*U14,2)</f>
        <v>2.74</v>
      </c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194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204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ht="22.5" outlineLevel="1" x14ac:dyDescent="0.2">
      <c r="A16" s="143"/>
      <c r="B16" s="144"/>
      <c r="C16" s="175" t="s">
        <v>923</v>
      </c>
      <c r="D16" s="146"/>
      <c r="E16" s="147">
        <v>2.2000000000000002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6" t="s">
        <v>201</v>
      </c>
      <c r="D17" s="148"/>
      <c r="E17" s="149">
        <v>2.2000000000000002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1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57">
        <v>3</v>
      </c>
      <c r="B18" s="158" t="s">
        <v>769</v>
      </c>
      <c r="C18" s="174" t="s">
        <v>770</v>
      </c>
      <c r="D18" s="159" t="s">
        <v>253</v>
      </c>
      <c r="E18" s="160">
        <v>8.8000000000000007</v>
      </c>
      <c r="F18" s="161"/>
      <c r="G18" s="162">
        <f>ROUND(E18*F18,2)</f>
        <v>0</v>
      </c>
      <c r="H18" s="161"/>
      <c r="I18" s="162">
        <f>ROUND(E18*H18,2)</f>
        <v>0</v>
      </c>
      <c r="J18" s="161"/>
      <c r="K18" s="162">
        <f>ROUND(E18*J18,2)</f>
        <v>0</v>
      </c>
      <c r="L18" s="162">
        <v>21</v>
      </c>
      <c r="M18" s="162">
        <f>G18*(1+L18/100)</f>
        <v>0</v>
      </c>
      <c r="N18" s="162">
        <v>0</v>
      </c>
      <c r="O18" s="162">
        <f>ROUND(E18*N18,2)</f>
        <v>0</v>
      </c>
      <c r="P18" s="162">
        <v>0.22500000000000001</v>
      </c>
      <c r="Q18" s="163">
        <f>ROUND(E18*P18,2)</f>
        <v>1.98</v>
      </c>
      <c r="R18" s="145"/>
      <c r="S18" s="145" t="s">
        <v>254</v>
      </c>
      <c r="T18" s="145" t="s">
        <v>255</v>
      </c>
      <c r="U18" s="145">
        <v>0.14200000000000002</v>
      </c>
      <c r="V18" s="145">
        <f>ROUND(E18*U18,2)</f>
        <v>1.25</v>
      </c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204</v>
      </c>
      <c r="D19" s="146"/>
      <c r="E19" s="147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924</v>
      </c>
      <c r="D20" s="146"/>
      <c r="E20" s="147">
        <v>8.8000000000000007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6" t="s">
        <v>201</v>
      </c>
      <c r="D21" s="148"/>
      <c r="E21" s="149">
        <v>8.8000000000000007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1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57">
        <v>4</v>
      </c>
      <c r="B22" s="158" t="s">
        <v>765</v>
      </c>
      <c r="C22" s="174" t="s">
        <v>766</v>
      </c>
      <c r="D22" s="159" t="s">
        <v>253</v>
      </c>
      <c r="E22" s="160">
        <v>8.4</v>
      </c>
      <c r="F22" s="161"/>
      <c r="G22" s="162">
        <f>ROUND(E22*F22,2)</f>
        <v>0</v>
      </c>
      <c r="H22" s="161"/>
      <c r="I22" s="162">
        <f>ROUND(E22*H22,2)</f>
        <v>0</v>
      </c>
      <c r="J22" s="161"/>
      <c r="K22" s="162">
        <f>ROUND(E22*J22,2)</f>
        <v>0</v>
      </c>
      <c r="L22" s="162">
        <v>21</v>
      </c>
      <c r="M22" s="162">
        <f>G22*(1+L22/100)</f>
        <v>0</v>
      </c>
      <c r="N22" s="162">
        <v>0</v>
      </c>
      <c r="O22" s="162">
        <f>ROUND(E22*N22,2)</f>
        <v>0</v>
      </c>
      <c r="P22" s="162">
        <v>0.52800000000000002</v>
      </c>
      <c r="Q22" s="163">
        <f>ROUND(E22*P22,2)</f>
        <v>4.4400000000000004</v>
      </c>
      <c r="R22" s="145"/>
      <c r="S22" s="145" t="s">
        <v>254</v>
      </c>
      <c r="T22" s="145" t="s">
        <v>255</v>
      </c>
      <c r="U22" s="145">
        <v>0.80560000000000009</v>
      </c>
      <c r="V22" s="145">
        <f>ROUND(E22*U22,2)</f>
        <v>6.77</v>
      </c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194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204</v>
      </c>
      <c r="D23" s="146"/>
      <c r="E23" s="147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22.5" outlineLevel="1" x14ac:dyDescent="0.2">
      <c r="A24" s="143"/>
      <c r="B24" s="144"/>
      <c r="C24" s="175" t="s">
        <v>925</v>
      </c>
      <c r="D24" s="146"/>
      <c r="E24" s="147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75" t="s">
        <v>926</v>
      </c>
      <c r="D25" s="146"/>
      <c r="E25" s="147">
        <v>8.4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6" t="s">
        <v>201</v>
      </c>
      <c r="D26" s="148"/>
      <c r="E26" s="149">
        <v>8.4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1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57">
        <v>5</v>
      </c>
      <c r="B27" s="158" t="s">
        <v>927</v>
      </c>
      <c r="C27" s="174" t="s">
        <v>928</v>
      </c>
      <c r="D27" s="159" t="s">
        <v>292</v>
      </c>
      <c r="E27" s="160">
        <v>16.499450000000003</v>
      </c>
      <c r="F27" s="161"/>
      <c r="G27" s="162">
        <f>ROUND(E27*F27,2)</f>
        <v>0</v>
      </c>
      <c r="H27" s="161"/>
      <c r="I27" s="162">
        <f>ROUND(E27*H27,2)</f>
        <v>0</v>
      </c>
      <c r="J27" s="161"/>
      <c r="K27" s="162">
        <f>ROUND(E27*J27,2)</f>
        <v>0</v>
      </c>
      <c r="L27" s="162">
        <v>21</v>
      </c>
      <c r="M27" s="162">
        <f>G27*(1+L27/100)</f>
        <v>0</v>
      </c>
      <c r="N27" s="162">
        <v>0</v>
      </c>
      <c r="O27" s="162">
        <f>ROUND(E27*N27,2)</f>
        <v>0</v>
      </c>
      <c r="P27" s="162">
        <v>0</v>
      </c>
      <c r="Q27" s="163">
        <f>ROUND(E27*P27,2)</f>
        <v>0</v>
      </c>
      <c r="R27" s="145"/>
      <c r="S27" s="145" t="s">
        <v>254</v>
      </c>
      <c r="T27" s="145" t="s">
        <v>255</v>
      </c>
      <c r="U27" s="145">
        <v>0.36500000000000005</v>
      </c>
      <c r="V27" s="145">
        <f>ROUND(E27*U27,2)</f>
        <v>6.02</v>
      </c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194</v>
      </c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75" t="s">
        <v>204</v>
      </c>
      <c r="D28" s="146"/>
      <c r="E28" s="147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ht="22.5" outlineLevel="1" x14ac:dyDescent="0.2">
      <c r="A29" s="143"/>
      <c r="B29" s="144"/>
      <c r="C29" s="175" t="s">
        <v>293</v>
      </c>
      <c r="D29" s="146"/>
      <c r="E29" s="147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ht="22.5" outlineLevel="1" x14ac:dyDescent="0.2">
      <c r="A30" s="143"/>
      <c r="B30" s="144"/>
      <c r="C30" s="175" t="s">
        <v>929</v>
      </c>
      <c r="D30" s="146"/>
      <c r="E30" s="147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0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84" t="s">
        <v>296</v>
      </c>
      <c r="D31" s="180"/>
      <c r="E31" s="181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85" t="s">
        <v>297</v>
      </c>
      <c r="D32" s="180"/>
      <c r="E32" s="181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2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ht="33.75" outlineLevel="1" x14ac:dyDescent="0.2">
      <c r="A33" s="143"/>
      <c r="B33" s="144"/>
      <c r="C33" s="185" t="s">
        <v>301</v>
      </c>
      <c r="D33" s="180"/>
      <c r="E33" s="181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2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85" t="s">
        <v>930</v>
      </c>
      <c r="D34" s="180"/>
      <c r="E34" s="181">
        <v>16.588000000000001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2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85" t="s">
        <v>931</v>
      </c>
      <c r="D35" s="180"/>
      <c r="E35" s="181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2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ht="33.75" outlineLevel="1" x14ac:dyDescent="0.2">
      <c r="A36" s="143"/>
      <c r="B36" s="144"/>
      <c r="C36" s="185" t="s">
        <v>932</v>
      </c>
      <c r="D36" s="180"/>
      <c r="E36" s="181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2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85" t="s">
        <v>933</v>
      </c>
      <c r="D37" s="180"/>
      <c r="E37" s="181">
        <v>5.5209000000000001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2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85" t="s">
        <v>934</v>
      </c>
      <c r="D38" s="180"/>
      <c r="E38" s="181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2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ht="22.5" outlineLevel="1" x14ac:dyDescent="0.2">
      <c r="A39" s="143"/>
      <c r="B39" s="144"/>
      <c r="C39" s="185" t="s">
        <v>935</v>
      </c>
      <c r="D39" s="180"/>
      <c r="E39" s="181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2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85" t="s">
        <v>936</v>
      </c>
      <c r="D40" s="180"/>
      <c r="E40" s="181">
        <v>10.89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2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86" t="s">
        <v>306</v>
      </c>
      <c r="D41" s="182"/>
      <c r="E41" s="183">
        <v>32.998900000000006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3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84" t="s">
        <v>307</v>
      </c>
      <c r="D42" s="180"/>
      <c r="E42" s="181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5" t="s">
        <v>937</v>
      </c>
      <c r="D43" s="146"/>
      <c r="E43" s="147">
        <v>16.499450000000003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0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6" t="s">
        <v>201</v>
      </c>
      <c r="D44" s="148"/>
      <c r="E44" s="149">
        <v>16.499450000000003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1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57">
        <v>6</v>
      </c>
      <c r="B45" s="158" t="s">
        <v>314</v>
      </c>
      <c r="C45" s="174" t="s">
        <v>315</v>
      </c>
      <c r="D45" s="159" t="s">
        <v>292</v>
      </c>
      <c r="E45" s="160">
        <v>4.1248600000000009</v>
      </c>
      <c r="F45" s="161"/>
      <c r="G45" s="162">
        <f>ROUND(E45*F45,2)</f>
        <v>0</v>
      </c>
      <c r="H45" s="161"/>
      <c r="I45" s="162">
        <f>ROUND(E45*H45,2)</f>
        <v>0</v>
      </c>
      <c r="J45" s="161"/>
      <c r="K45" s="162">
        <f>ROUND(E45*J45,2)</f>
        <v>0</v>
      </c>
      <c r="L45" s="162">
        <v>21</v>
      </c>
      <c r="M45" s="162">
        <f>G45*(1+L45/100)</f>
        <v>0</v>
      </c>
      <c r="N45" s="162">
        <v>0</v>
      </c>
      <c r="O45" s="162">
        <f>ROUND(E45*N45,2)</f>
        <v>0</v>
      </c>
      <c r="P45" s="162">
        <v>0</v>
      </c>
      <c r="Q45" s="163">
        <f>ROUND(E45*P45,2)</f>
        <v>0</v>
      </c>
      <c r="R45" s="145"/>
      <c r="S45" s="145" t="s">
        <v>254</v>
      </c>
      <c r="T45" s="145" t="s">
        <v>255</v>
      </c>
      <c r="U45" s="145">
        <v>8.4000000000000005E-2</v>
      </c>
      <c r="V45" s="145">
        <f>ROUND(E45*U45,2)</f>
        <v>0.35</v>
      </c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194</v>
      </c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5" t="s">
        <v>938</v>
      </c>
      <c r="D46" s="146"/>
      <c r="E46" s="147">
        <v>4.1248600000000009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6" t="s">
        <v>201</v>
      </c>
      <c r="D47" s="148"/>
      <c r="E47" s="149">
        <v>4.1248600000000009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1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57">
        <v>7</v>
      </c>
      <c r="B48" s="158" t="s">
        <v>939</v>
      </c>
      <c r="C48" s="174" t="s">
        <v>940</v>
      </c>
      <c r="D48" s="159" t="s">
        <v>292</v>
      </c>
      <c r="E48" s="160">
        <v>16.499450000000003</v>
      </c>
      <c r="F48" s="161"/>
      <c r="G48" s="162">
        <f>ROUND(E48*F48,2)</f>
        <v>0</v>
      </c>
      <c r="H48" s="161"/>
      <c r="I48" s="162">
        <f>ROUND(E48*H48,2)</f>
        <v>0</v>
      </c>
      <c r="J48" s="161"/>
      <c r="K48" s="162">
        <f>ROUND(E48*J48,2)</f>
        <v>0</v>
      </c>
      <c r="L48" s="162">
        <v>21</v>
      </c>
      <c r="M48" s="162">
        <f>G48*(1+L48/100)</f>
        <v>0</v>
      </c>
      <c r="N48" s="162">
        <v>0</v>
      </c>
      <c r="O48" s="162">
        <f>ROUND(E48*N48,2)</f>
        <v>0</v>
      </c>
      <c r="P48" s="162">
        <v>0</v>
      </c>
      <c r="Q48" s="163">
        <f>ROUND(E48*P48,2)</f>
        <v>0</v>
      </c>
      <c r="R48" s="145"/>
      <c r="S48" s="145" t="s">
        <v>254</v>
      </c>
      <c r="T48" s="145" t="s">
        <v>255</v>
      </c>
      <c r="U48" s="145">
        <v>0.48500000000000004</v>
      </c>
      <c r="V48" s="145">
        <f>ROUND(E48*U48,2)</f>
        <v>8</v>
      </c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194</v>
      </c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5" t="s">
        <v>941</v>
      </c>
      <c r="D49" s="146"/>
      <c r="E49" s="147">
        <v>16.499450000000003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0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6" t="s">
        <v>201</v>
      </c>
      <c r="D50" s="148"/>
      <c r="E50" s="149">
        <v>16.499450000000003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1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57">
        <v>8</v>
      </c>
      <c r="B51" s="158" t="s">
        <v>321</v>
      </c>
      <c r="C51" s="174" t="s">
        <v>322</v>
      </c>
      <c r="D51" s="159" t="s">
        <v>292</v>
      </c>
      <c r="E51" s="160">
        <v>4.1248600000000009</v>
      </c>
      <c r="F51" s="161"/>
      <c r="G51" s="162">
        <f>ROUND(E51*F51,2)</f>
        <v>0</v>
      </c>
      <c r="H51" s="161"/>
      <c r="I51" s="162">
        <f>ROUND(E51*H51,2)</f>
        <v>0</v>
      </c>
      <c r="J51" s="161"/>
      <c r="K51" s="162">
        <f>ROUND(E51*J51,2)</f>
        <v>0</v>
      </c>
      <c r="L51" s="162">
        <v>21</v>
      </c>
      <c r="M51" s="162">
        <f>G51*(1+L51/100)</f>
        <v>0</v>
      </c>
      <c r="N51" s="162">
        <v>0</v>
      </c>
      <c r="O51" s="162">
        <f>ROUND(E51*N51,2)</f>
        <v>0</v>
      </c>
      <c r="P51" s="162">
        <v>0</v>
      </c>
      <c r="Q51" s="163">
        <f>ROUND(E51*P51,2)</f>
        <v>0</v>
      </c>
      <c r="R51" s="145"/>
      <c r="S51" s="145" t="s">
        <v>254</v>
      </c>
      <c r="T51" s="145" t="s">
        <v>255</v>
      </c>
      <c r="U51" s="145">
        <v>0.14830000000000002</v>
      </c>
      <c r="V51" s="145">
        <f>ROUND(E51*U51,2)</f>
        <v>0.61</v>
      </c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194</v>
      </c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5" t="s">
        <v>938</v>
      </c>
      <c r="D52" s="146"/>
      <c r="E52" s="147">
        <v>4.1248600000000009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6" t="s">
        <v>201</v>
      </c>
      <c r="D53" s="148"/>
      <c r="E53" s="149">
        <v>4.1248600000000009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1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57">
        <v>9</v>
      </c>
      <c r="B54" s="158" t="s">
        <v>335</v>
      </c>
      <c r="C54" s="174" t="s">
        <v>336</v>
      </c>
      <c r="D54" s="159" t="s">
        <v>253</v>
      </c>
      <c r="E54" s="160">
        <v>70.054000000000002</v>
      </c>
      <c r="F54" s="161"/>
      <c r="G54" s="162">
        <f>ROUND(E54*F54,2)</f>
        <v>0</v>
      </c>
      <c r="H54" s="161"/>
      <c r="I54" s="162">
        <f>ROUND(E54*H54,2)</f>
        <v>0</v>
      </c>
      <c r="J54" s="161"/>
      <c r="K54" s="162">
        <f>ROUND(E54*J54,2)</f>
        <v>0</v>
      </c>
      <c r="L54" s="162">
        <v>21</v>
      </c>
      <c r="M54" s="162">
        <f>G54*(1+L54/100)</f>
        <v>0</v>
      </c>
      <c r="N54" s="162">
        <v>8.6000000000000009E-4</v>
      </c>
      <c r="O54" s="162">
        <f>ROUND(E54*N54,2)</f>
        <v>0.06</v>
      </c>
      <c r="P54" s="162">
        <v>0</v>
      </c>
      <c r="Q54" s="163">
        <f>ROUND(E54*P54,2)</f>
        <v>0</v>
      </c>
      <c r="R54" s="145"/>
      <c r="S54" s="145" t="s">
        <v>254</v>
      </c>
      <c r="T54" s="145" t="s">
        <v>193</v>
      </c>
      <c r="U54" s="145">
        <v>0.47900000000000004</v>
      </c>
      <c r="V54" s="145">
        <f>ROUND(E54*U54,2)</f>
        <v>33.56</v>
      </c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194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942</v>
      </c>
      <c r="D55" s="146"/>
      <c r="E55" s="147">
        <v>36.14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943</v>
      </c>
      <c r="D56" s="146"/>
      <c r="E56" s="147">
        <v>11.298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5" t="s">
        <v>944</v>
      </c>
      <c r="D57" s="146"/>
      <c r="E57" s="147">
        <v>22.616000000000003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6" t="s">
        <v>201</v>
      </c>
      <c r="D58" s="148"/>
      <c r="E58" s="149">
        <v>70.054000000000002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1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64">
        <v>10</v>
      </c>
      <c r="B59" s="165" t="s">
        <v>341</v>
      </c>
      <c r="C59" s="173" t="s">
        <v>342</v>
      </c>
      <c r="D59" s="166" t="s">
        <v>253</v>
      </c>
      <c r="E59" s="167">
        <v>70.054000000000002</v>
      </c>
      <c r="F59" s="168"/>
      <c r="G59" s="169">
        <f>ROUND(E59*F59,2)</f>
        <v>0</v>
      </c>
      <c r="H59" s="168"/>
      <c r="I59" s="169">
        <f>ROUND(E59*H59,2)</f>
        <v>0</v>
      </c>
      <c r="J59" s="168"/>
      <c r="K59" s="169">
        <f>ROUND(E59*J59,2)</f>
        <v>0</v>
      </c>
      <c r="L59" s="169">
        <v>21</v>
      </c>
      <c r="M59" s="169">
        <f>G59*(1+L59/100)</f>
        <v>0</v>
      </c>
      <c r="N59" s="169">
        <v>0</v>
      </c>
      <c r="O59" s="169">
        <f>ROUND(E59*N59,2)</f>
        <v>0</v>
      </c>
      <c r="P59" s="169">
        <v>0</v>
      </c>
      <c r="Q59" s="170">
        <f>ROUND(E59*P59,2)</f>
        <v>0</v>
      </c>
      <c r="R59" s="145"/>
      <c r="S59" s="145" t="s">
        <v>254</v>
      </c>
      <c r="T59" s="145" t="s">
        <v>193</v>
      </c>
      <c r="U59" s="145">
        <v>0.32700000000000001</v>
      </c>
      <c r="V59" s="145">
        <f>ROUND(E59*U59,2)</f>
        <v>22.91</v>
      </c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194</v>
      </c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57">
        <v>11</v>
      </c>
      <c r="B60" s="158" t="s">
        <v>346</v>
      </c>
      <c r="C60" s="174" t="s">
        <v>347</v>
      </c>
      <c r="D60" s="159" t="s">
        <v>292</v>
      </c>
      <c r="E60" s="160">
        <v>32.998900000000006</v>
      </c>
      <c r="F60" s="161"/>
      <c r="G60" s="162">
        <f>ROUND(E60*F60,2)</f>
        <v>0</v>
      </c>
      <c r="H60" s="161"/>
      <c r="I60" s="162">
        <f>ROUND(E60*H60,2)</f>
        <v>0</v>
      </c>
      <c r="J60" s="161"/>
      <c r="K60" s="162">
        <f>ROUND(E60*J60,2)</f>
        <v>0</v>
      </c>
      <c r="L60" s="162">
        <v>21</v>
      </c>
      <c r="M60" s="162">
        <f>G60*(1+L60/100)</f>
        <v>0</v>
      </c>
      <c r="N60" s="162">
        <v>0</v>
      </c>
      <c r="O60" s="162">
        <f>ROUND(E60*N60,2)</f>
        <v>0</v>
      </c>
      <c r="P60" s="162">
        <v>0</v>
      </c>
      <c r="Q60" s="163">
        <f>ROUND(E60*P60,2)</f>
        <v>0</v>
      </c>
      <c r="R60" s="145"/>
      <c r="S60" s="145" t="s">
        <v>254</v>
      </c>
      <c r="T60" s="145" t="s">
        <v>255</v>
      </c>
      <c r="U60" s="145">
        <v>0.51900000000000002</v>
      </c>
      <c r="V60" s="145">
        <f>ROUND(E60*U60,2)</f>
        <v>17.13</v>
      </c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194</v>
      </c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5" t="s">
        <v>945</v>
      </c>
      <c r="D61" s="146"/>
      <c r="E61" s="147">
        <v>32.998900000000006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0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6" t="s">
        <v>201</v>
      </c>
      <c r="D62" s="148"/>
      <c r="E62" s="149">
        <v>32.998900000000006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1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ht="22.5" outlineLevel="1" x14ac:dyDescent="0.2">
      <c r="A63" s="164">
        <v>12</v>
      </c>
      <c r="B63" s="165" t="s">
        <v>353</v>
      </c>
      <c r="C63" s="173" t="s">
        <v>354</v>
      </c>
      <c r="D63" s="166" t="s">
        <v>292</v>
      </c>
      <c r="E63" s="167">
        <v>21.128250000000001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21</v>
      </c>
      <c r="M63" s="169">
        <f>G63*(1+L63/100)</f>
        <v>0</v>
      </c>
      <c r="N63" s="169">
        <v>0</v>
      </c>
      <c r="O63" s="169">
        <f>ROUND(E63*N63,2)</f>
        <v>0</v>
      </c>
      <c r="P63" s="169">
        <v>0</v>
      </c>
      <c r="Q63" s="170">
        <f>ROUND(E63*P63,2)</f>
        <v>0</v>
      </c>
      <c r="R63" s="145"/>
      <c r="S63" s="145" t="s">
        <v>254</v>
      </c>
      <c r="T63" s="145" t="s">
        <v>255</v>
      </c>
      <c r="U63" s="145">
        <v>1.1000000000000001E-2</v>
      </c>
      <c r="V63" s="145">
        <f>ROUND(E63*U63,2)</f>
        <v>0.23</v>
      </c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194</v>
      </c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57">
        <v>13</v>
      </c>
      <c r="B64" s="158" t="s">
        <v>357</v>
      </c>
      <c r="C64" s="174" t="s">
        <v>358</v>
      </c>
      <c r="D64" s="159" t="s">
        <v>292</v>
      </c>
      <c r="E64" s="160">
        <v>105.64125000000001</v>
      </c>
      <c r="F64" s="161"/>
      <c r="G64" s="162">
        <f>ROUND(E64*F64,2)</f>
        <v>0</v>
      </c>
      <c r="H64" s="161"/>
      <c r="I64" s="162">
        <f>ROUND(E64*H64,2)</f>
        <v>0</v>
      </c>
      <c r="J64" s="161"/>
      <c r="K64" s="162">
        <f>ROUND(E64*J64,2)</f>
        <v>0</v>
      </c>
      <c r="L64" s="162">
        <v>21</v>
      </c>
      <c r="M64" s="162">
        <f>G64*(1+L64/100)</f>
        <v>0</v>
      </c>
      <c r="N64" s="162">
        <v>0</v>
      </c>
      <c r="O64" s="162">
        <f>ROUND(E64*N64,2)</f>
        <v>0</v>
      </c>
      <c r="P64" s="162">
        <v>0</v>
      </c>
      <c r="Q64" s="163">
        <f>ROUND(E64*P64,2)</f>
        <v>0</v>
      </c>
      <c r="R64" s="145"/>
      <c r="S64" s="145" t="s">
        <v>254</v>
      </c>
      <c r="T64" s="145" t="s">
        <v>255</v>
      </c>
      <c r="U64" s="145">
        <v>0</v>
      </c>
      <c r="V64" s="145">
        <f>ROUND(E64*U64,2)</f>
        <v>0</v>
      </c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194</v>
      </c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204</v>
      </c>
      <c r="D65" s="146"/>
      <c r="E65" s="147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5" t="s">
        <v>359</v>
      </c>
      <c r="D66" s="146"/>
      <c r="E66" s="147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ht="22.5" outlineLevel="1" x14ac:dyDescent="0.2">
      <c r="A67" s="143"/>
      <c r="B67" s="144"/>
      <c r="C67" s="175" t="s">
        <v>360</v>
      </c>
      <c r="D67" s="146"/>
      <c r="E67" s="147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946</v>
      </c>
      <c r="D68" s="146"/>
      <c r="E68" s="147">
        <v>105.64125000000001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6" t="s">
        <v>201</v>
      </c>
      <c r="D69" s="148"/>
      <c r="E69" s="149">
        <v>105.64125000000001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1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57">
        <v>14</v>
      </c>
      <c r="B70" s="158" t="s">
        <v>368</v>
      </c>
      <c r="C70" s="174" t="s">
        <v>369</v>
      </c>
      <c r="D70" s="159" t="s">
        <v>292</v>
      </c>
      <c r="E70" s="160">
        <v>21.128250000000001</v>
      </c>
      <c r="F70" s="161"/>
      <c r="G70" s="162">
        <f>ROUND(E70*F70,2)</f>
        <v>0</v>
      </c>
      <c r="H70" s="161"/>
      <c r="I70" s="162">
        <f>ROUND(E70*H70,2)</f>
        <v>0</v>
      </c>
      <c r="J70" s="161"/>
      <c r="K70" s="162">
        <f>ROUND(E70*J70,2)</f>
        <v>0</v>
      </c>
      <c r="L70" s="162">
        <v>21</v>
      </c>
      <c r="M70" s="162">
        <f>G70*(1+L70/100)</f>
        <v>0</v>
      </c>
      <c r="N70" s="162">
        <v>0</v>
      </c>
      <c r="O70" s="162">
        <f>ROUND(E70*N70,2)</f>
        <v>0</v>
      </c>
      <c r="P70" s="162">
        <v>0</v>
      </c>
      <c r="Q70" s="163">
        <f>ROUND(E70*P70,2)</f>
        <v>0</v>
      </c>
      <c r="R70" s="145"/>
      <c r="S70" s="145" t="s">
        <v>254</v>
      </c>
      <c r="T70" s="145" t="s">
        <v>255</v>
      </c>
      <c r="U70" s="145">
        <v>9.0000000000000011E-3</v>
      </c>
      <c r="V70" s="145">
        <f>ROUND(E70*U70,2)</f>
        <v>0.19</v>
      </c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194</v>
      </c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391</v>
      </c>
      <c r="D71" s="146"/>
      <c r="E71" s="14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947</v>
      </c>
      <c r="D72" s="146"/>
      <c r="E72" s="147">
        <v>0.71500000000000008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948</v>
      </c>
      <c r="D73" s="146"/>
      <c r="E73" s="147">
        <v>3.2523300000000002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949</v>
      </c>
      <c r="D74" s="146"/>
      <c r="E74" s="147">
        <v>0.5729200000000001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6" t="s">
        <v>201</v>
      </c>
      <c r="D75" s="148"/>
      <c r="E75" s="149">
        <v>4.5402500000000003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1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5" t="s">
        <v>950</v>
      </c>
      <c r="D76" s="146"/>
      <c r="E76" s="147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951</v>
      </c>
      <c r="D77" s="146"/>
      <c r="E77" s="147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947</v>
      </c>
      <c r="D78" s="146"/>
      <c r="E78" s="147">
        <v>0.71500000000000008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948</v>
      </c>
      <c r="D79" s="146"/>
      <c r="E79" s="147">
        <v>3.2523300000000002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949</v>
      </c>
      <c r="D80" s="146"/>
      <c r="E80" s="147">
        <v>0.5729200000000001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6" t="s">
        <v>201</v>
      </c>
      <c r="D81" s="148"/>
      <c r="E81" s="149">
        <v>4.5402500000000003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1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376</v>
      </c>
      <c r="D82" s="146"/>
      <c r="E82" s="147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952</v>
      </c>
      <c r="D83" s="146"/>
      <c r="E83" s="147">
        <v>12.047750000000001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6" t="s">
        <v>201</v>
      </c>
      <c r="D84" s="148"/>
      <c r="E84" s="149">
        <v>12.047750000000001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1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57">
        <v>15</v>
      </c>
      <c r="B85" s="158" t="s">
        <v>378</v>
      </c>
      <c r="C85" s="174" t="s">
        <v>379</v>
      </c>
      <c r="D85" s="159" t="s">
        <v>292</v>
      </c>
      <c r="E85" s="160">
        <v>23.918400000000002</v>
      </c>
      <c r="F85" s="161"/>
      <c r="G85" s="162">
        <f>ROUND(E85*F85,2)</f>
        <v>0</v>
      </c>
      <c r="H85" s="161"/>
      <c r="I85" s="162">
        <f>ROUND(E85*H85,2)</f>
        <v>0</v>
      </c>
      <c r="J85" s="161"/>
      <c r="K85" s="162">
        <f>ROUND(E85*J85,2)</f>
        <v>0</v>
      </c>
      <c r="L85" s="162">
        <v>21</v>
      </c>
      <c r="M85" s="162">
        <f>G85*(1+L85/100)</f>
        <v>0</v>
      </c>
      <c r="N85" s="162">
        <v>0</v>
      </c>
      <c r="O85" s="162">
        <f>ROUND(E85*N85,2)</f>
        <v>0</v>
      </c>
      <c r="P85" s="162">
        <v>0</v>
      </c>
      <c r="Q85" s="163">
        <f>ROUND(E85*P85,2)</f>
        <v>0</v>
      </c>
      <c r="R85" s="145"/>
      <c r="S85" s="145" t="s">
        <v>254</v>
      </c>
      <c r="T85" s="145" t="s">
        <v>255</v>
      </c>
      <c r="U85" s="145">
        <v>0.20200000000000001</v>
      </c>
      <c r="V85" s="145">
        <f>ROUND(E85*U85,2)</f>
        <v>4.83</v>
      </c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194</v>
      </c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204</v>
      </c>
      <c r="D86" s="146"/>
      <c r="E86" s="147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380</v>
      </c>
      <c r="D87" s="146"/>
      <c r="E87" s="147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391</v>
      </c>
      <c r="D88" s="146"/>
      <c r="E88" s="147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ht="33.75" outlineLevel="1" x14ac:dyDescent="0.2">
      <c r="A89" s="143"/>
      <c r="B89" s="144"/>
      <c r="C89" s="175" t="s">
        <v>672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953</v>
      </c>
      <c r="D90" s="146"/>
      <c r="E90" s="147">
        <v>16.588000000000001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954</v>
      </c>
      <c r="D91" s="146"/>
      <c r="E91" s="147">
        <v>-4.5402499999999995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6" t="s">
        <v>201</v>
      </c>
      <c r="D92" s="148"/>
      <c r="E92" s="149">
        <v>12.047750000000001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1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5" t="s">
        <v>955</v>
      </c>
      <c r="D93" s="146"/>
      <c r="E93" s="14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950</v>
      </c>
      <c r="D94" s="146"/>
      <c r="E94" s="147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ht="33.75" outlineLevel="1" x14ac:dyDescent="0.2">
      <c r="A95" s="143"/>
      <c r="B95" s="144"/>
      <c r="C95" s="175" t="s">
        <v>956</v>
      </c>
      <c r="D95" s="146"/>
      <c r="E95" s="147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5" t="s">
        <v>951</v>
      </c>
      <c r="D96" s="146"/>
      <c r="E96" s="147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ht="22.5" outlineLevel="1" x14ac:dyDescent="0.2">
      <c r="A97" s="143"/>
      <c r="B97" s="144"/>
      <c r="C97" s="175" t="s">
        <v>957</v>
      </c>
      <c r="D97" s="146"/>
      <c r="E97" s="147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958</v>
      </c>
      <c r="D98" s="146"/>
      <c r="E98" s="147">
        <v>16.410900000000002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954</v>
      </c>
      <c r="D99" s="146"/>
      <c r="E99" s="147">
        <v>-4.5402499999999995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6" t="s">
        <v>201</v>
      </c>
      <c r="D100" s="148"/>
      <c r="E100" s="149">
        <v>11.870650000000001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1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57">
        <v>16</v>
      </c>
      <c r="B101" s="158" t="s">
        <v>383</v>
      </c>
      <c r="C101" s="174" t="s">
        <v>384</v>
      </c>
      <c r="D101" s="159" t="s">
        <v>292</v>
      </c>
      <c r="E101" s="160">
        <v>6.5046600000000003</v>
      </c>
      <c r="F101" s="161"/>
      <c r="G101" s="162">
        <f>ROUND(E101*F101,2)</f>
        <v>0</v>
      </c>
      <c r="H101" s="161"/>
      <c r="I101" s="162">
        <f>ROUND(E101*H101,2)</f>
        <v>0</v>
      </c>
      <c r="J101" s="161"/>
      <c r="K101" s="162">
        <f>ROUND(E101*J101,2)</f>
        <v>0</v>
      </c>
      <c r="L101" s="162">
        <v>21</v>
      </c>
      <c r="M101" s="162">
        <f>G101*(1+L101/100)</f>
        <v>0</v>
      </c>
      <c r="N101" s="162">
        <v>0</v>
      </c>
      <c r="O101" s="162">
        <f>ROUND(E101*N101,2)</f>
        <v>0</v>
      </c>
      <c r="P101" s="162">
        <v>0</v>
      </c>
      <c r="Q101" s="163">
        <f>ROUND(E101*P101,2)</f>
        <v>0</v>
      </c>
      <c r="R101" s="145"/>
      <c r="S101" s="145" t="s">
        <v>254</v>
      </c>
      <c r="T101" s="145" t="s">
        <v>255</v>
      </c>
      <c r="U101" s="145">
        <v>1.5870000000000002</v>
      </c>
      <c r="V101" s="145">
        <f>ROUND(E101*U101,2)</f>
        <v>10.32</v>
      </c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194</v>
      </c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204</v>
      </c>
      <c r="D102" s="146"/>
      <c r="E102" s="147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ht="45" outlineLevel="1" x14ac:dyDescent="0.2">
      <c r="A103" s="143"/>
      <c r="B103" s="144"/>
      <c r="C103" s="175" t="s">
        <v>390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ht="22.5" outlineLevel="1" x14ac:dyDescent="0.2">
      <c r="A104" s="143"/>
      <c r="B104" s="144"/>
      <c r="C104" s="175" t="s">
        <v>959</v>
      </c>
      <c r="D104" s="146"/>
      <c r="E104" s="147">
        <v>3.82525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960</v>
      </c>
      <c r="D105" s="146"/>
      <c r="E105" s="147">
        <v>-0.57291999999999998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6" t="s">
        <v>201</v>
      </c>
      <c r="D106" s="148"/>
      <c r="E106" s="149">
        <v>3.2523300000000002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1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ht="22.5" outlineLevel="1" x14ac:dyDescent="0.2">
      <c r="A107" s="143"/>
      <c r="B107" s="144"/>
      <c r="C107" s="175" t="s">
        <v>961</v>
      </c>
      <c r="D107" s="146"/>
      <c r="E107" s="147">
        <v>1.2358500000000001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ht="22.5" outlineLevel="1" x14ac:dyDescent="0.2">
      <c r="A108" s="143"/>
      <c r="B108" s="144"/>
      <c r="C108" s="175" t="s">
        <v>962</v>
      </c>
      <c r="D108" s="146"/>
      <c r="E108" s="147">
        <v>2.5894000000000004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960</v>
      </c>
      <c r="D109" s="146"/>
      <c r="E109" s="147">
        <v>-0.57291999999999998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6" t="s">
        <v>201</v>
      </c>
      <c r="D110" s="148"/>
      <c r="E110" s="149">
        <v>3.2523300000000002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1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57">
        <v>17</v>
      </c>
      <c r="B111" s="158" t="s">
        <v>406</v>
      </c>
      <c r="C111" s="174" t="s">
        <v>407</v>
      </c>
      <c r="D111" s="159" t="s">
        <v>403</v>
      </c>
      <c r="E111" s="160">
        <v>12.606030000000001</v>
      </c>
      <c r="F111" s="161"/>
      <c r="G111" s="162">
        <f>ROUND(E111*F111,2)</f>
        <v>0</v>
      </c>
      <c r="H111" s="161"/>
      <c r="I111" s="162">
        <f>ROUND(E111*H111,2)</f>
        <v>0</v>
      </c>
      <c r="J111" s="161"/>
      <c r="K111" s="162">
        <f>ROUND(E111*J111,2)</f>
        <v>0</v>
      </c>
      <c r="L111" s="162">
        <v>21</v>
      </c>
      <c r="M111" s="162">
        <f>G111*(1+L111/100)</f>
        <v>0</v>
      </c>
      <c r="N111" s="162">
        <v>1</v>
      </c>
      <c r="O111" s="162">
        <f>ROUND(E111*N111,2)</f>
        <v>12.61</v>
      </c>
      <c r="P111" s="162">
        <v>0</v>
      </c>
      <c r="Q111" s="163">
        <f>ROUND(E111*P111,2)</f>
        <v>0</v>
      </c>
      <c r="R111" s="145"/>
      <c r="S111" s="145" t="s">
        <v>192</v>
      </c>
      <c r="T111" s="145" t="s">
        <v>193</v>
      </c>
      <c r="U111" s="145">
        <v>0</v>
      </c>
      <c r="V111" s="145">
        <f>ROUND(E111*U111,2)</f>
        <v>0</v>
      </c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404</v>
      </c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204</v>
      </c>
      <c r="D112" s="146"/>
      <c r="E112" s="147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ht="22.5" outlineLevel="1" x14ac:dyDescent="0.2">
      <c r="A113" s="143"/>
      <c r="B113" s="144"/>
      <c r="C113" s="175" t="s">
        <v>963</v>
      </c>
      <c r="D113" s="146"/>
      <c r="E113" s="147">
        <v>12.606030000000001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0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6" t="s">
        <v>201</v>
      </c>
      <c r="D114" s="148"/>
      <c r="E114" s="149">
        <v>12.606030000000001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1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57">
        <v>18</v>
      </c>
      <c r="B115" s="158" t="s">
        <v>409</v>
      </c>
      <c r="C115" s="174" t="s">
        <v>410</v>
      </c>
      <c r="D115" s="159" t="s">
        <v>403</v>
      </c>
      <c r="E115" s="160">
        <v>24.095500000000001</v>
      </c>
      <c r="F115" s="161"/>
      <c r="G115" s="162">
        <f>ROUND(E115*F115,2)</f>
        <v>0</v>
      </c>
      <c r="H115" s="161"/>
      <c r="I115" s="162">
        <f>ROUND(E115*H115,2)</f>
        <v>0</v>
      </c>
      <c r="J115" s="161"/>
      <c r="K115" s="162">
        <f>ROUND(E115*J115,2)</f>
        <v>0</v>
      </c>
      <c r="L115" s="162">
        <v>21</v>
      </c>
      <c r="M115" s="162">
        <f>G115*(1+L115/100)</f>
        <v>0</v>
      </c>
      <c r="N115" s="162">
        <v>1</v>
      </c>
      <c r="O115" s="162">
        <f>ROUND(E115*N115,2)</f>
        <v>24.1</v>
      </c>
      <c r="P115" s="162">
        <v>0</v>
      </c>
      <c r="Q115" s="163">
        <f>ROUND(E115*P115,2)</f>
        <v>0</v>
      </c>
      <c r="R115" s="145" t="s">
        <v>411</v>
      </c>
      <c r="S115" s="145" t="s">
        <v>254</v>
      </c>
      <c r="T115" s="145" t="s">
        <v>193</v>
      </c>
      <c r="U115" s="145">
        <v>0</v>
      </c>
      <c r="V115" s="145">
        <f>ROUND(E115*U115,2)</f>
        <v>0</v>
      </c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404</v>
      </c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204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380</v>
      </c>
      <c r="D117" s="146"/>
      <c r="E117" s="147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391</v>
      </c>
      <c r="D118" s="146"/>
      <c r="E118" s="147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5" t="s">
        <v>964</v>
      </c>
      <c r="D119" s="146"/>
      <c r="E119" s="147">
        <v>24.095500000000001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6" t="s">
        <v>201</v>
      </c>
      <c r="D120" s="148"/>
      <c r="E120" s="149">
        <v>24.095500000000001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1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x14ac:dyDescent="0.2">
      <c r="A121" s="151" t="s">
        <v>187</v>
      </c>
      <c r="B121" s="152" t="s">
        <v>139</v>
      </c>
      <c r="C121" s="172" t="s">
        <v>140</v>
      </c>
      <c r="D121" s="153"/>
      <c r="E121" s="154"/>
      <c r="F121" s="155"/>
      <c r="G121" s="155">
        <f>SUMIF(AG122:AG129,"&lt;&gt;NOR",G122:G129)</f>
        <v>0</v>
      </c>
      <c r="H121" s="155"/>
      <c r="I121" s="155">
        <f>SUM(I122:I129)</f>
        <v>0</v>
      </c>
      <c r="J121" s="155"/>
      <c r="K121" s="155">
        <f>SUM(K122:K129)</f>
        <v>0</v>
      </c>
      <c r="L121" s="155"/>
      <c r="M121" s="155">
        <f>SUM(M122:M129)</f>
        <v>0</v>
      </c>
      <c r="N121" s="155"/>
      <c r="O121" s="155">
        <f>SUM(O122:O129)</f>
        <v>2.44</v>
      </c>
      <c r="P121" s="155"/>
      <c r="Q121" s="156">
        <f>SUM(Q122:Q129)</f>
        <v>0</v>
      </c>
      <c r="R121" s="150"/>
      <c r="S121" s="150"/>
      <c r="T121" s="150"/>
      <c r="U121" s="150"/>
      <c r="V121" s="150">
        <f>SUM(V122:V129)</f>
        <v>1.86</v>
      </c>
      <c r="W121" s="150"/>
      <c r="AG121" t="s">
        <v>188</v>
      </c>
    </row>
    <row r="122" spans="1:60" outlineLevel="1" x14ac:dyDescent="0.2">
      <c r="A122" s="157">
        <v>19</v>
      </c>
      <c r="B122" s="158" t="s">
        <v>427</v>
      </c>
      <c r="C122" s="174" t="s">
        <v>428</v>
      </c>
      <c r="D122" s="159" t="s">
        <v>292</v>
      </c>
      <c r="E122" s="160">
        <v>1.4300000000000002</v>
      </c>
      <c r="F122" s="161"/>
      <c r="G122" s="162">
        <f>ROUND(E122*F122,2)</f>
        <v>0</v>
      </c>
      <c r="H122" s="161"/>
      <c r="I122" s="162">
        <f>ROUND(E122*H122,2)</f>
        <v>0</v>
      </c>
      <c r="J122" s="161"/>
      <c r="K122" s="162">
        <f>ROUND(E122*J122,2)</f>
        <v>0</v>
      </c>
      <c r="L122" s="162">
        <v>21</v>
      </c>
      <c r="M122" s="162">
        <f>G122*(1+L122/100)</f>
        <v>0</v>
      </c>
      <c r="N122" s="162">
        <v>1.7034</v>
      </c>
      <c r="O122" s="162">
        <f>ROUND(E122*N122,2)</f>
        <v>2.44</v>
      </c>
      <c r="P122" s="162">
        <v>0</v>
      </c>
      <c r="Q122" s="163">
        <f>ROUND(E122*P122,2)</f>
        <v>0</v>
      </c>
      <c r="R122" s="145"/>
      <c r="S122" s="145" t="s">
        <v>254</v>
      </c>
      <c r="T122" s="145" t="s">
        <v>255</v>
      </c>
      <c r="U122" s="145">
        <v>1.3030000000000002</v>
      </c>
      <c r="V122" s="145">
        <f>ROUND(E122*U122,2)</f>
        <v>1.86</v>
      </c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194</v>
      </c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5" t="s">
        <v>204</v>
      </c>
      <c r="D123" s="146"/>
      <c r="E123" s="147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ht="33.75" outlineLevel="1" x14ac:dyDescent="0.2">
      <c r="A124" s="143"/>
      <c r="B124" s="144"/>
      <c r="C124" s="175" t="s">
        <v>688</v>
      </c>
      <c r="D124" s="146"/>
      <c r="E124" s="147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5" t="s">
        <v>965</v>
      </c>
      <c r="D125" s="146"/>
      <c r="E125" s="147">
        <v>0.71500000000000008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43"/>
      <c r="B126" s="144"/>
      <c r="C126" s="176" t="s">
        <v>201</v>
      </c>
      <c r="D126" s="148"/>
      <c r="E126" s="149">
        <v>0.71500000000000008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1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966</v>
      </c>
      <c r="D127" s="146"/>
      <c r="E127" s="147">
        <v>0.23100000000000001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967</v>
      </c>
      <c r="D128" s="146"/>
      <c r="E128" s="147">
        <v>0.48400000000000004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6" t="s">
        <v>201</v>
      </c>
      <c r="D129" s="148"/>
      <c r="E129" s="149">
        <v>0.71500000000000008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1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x14ac:dyDescent="0.2">
      <c r="A130" s="151" t="s">
        <v>187</v>
      </c>
      <c r="B130" s="152" t="s">
        <v>143</v>
      </c>
      <c r="C130" s="172" t="s">
        <v>144</v>
      </c>
      <c r="D130" s="153"/>
      <c r="E130" s="154"/>
      <c r="F130" s="155"/>
      <c r="G130" s="155">
        <f>SUMIF(AG131:AG131,"&lt;&gt;NOR",G131:G131)</f>
        <v>0</v>
      </c>
      <c r="H130" s="155"/>
      <c r="I130" s="155">
        <f>SUM(I131:I131)</f>
        <v>0</v>
      </c>
      <c r="J130" s="155"/>
      <c r="K130" s="155">
        <f>SUM(K131:K131)</f>
        <v>0</v>
      </c>
      <c r="L130" s="155"/>
      <c r="M130" s="155">
        <f>SUM(M131:M131)</f>
        <v>0</v>
      </c>
      <c r="N130" s="155"/>
      <c r="O130" s="155">
        <f>SUM(O131:O131)</f>
        <v>3.7</v>
      </c>
      <c r="P130" s="155"/>
      <c r="Q130" s="156">
        <f>SUM(Q131:Q131)</f>
        <v>0</v>
      </c>
      <c r="R130" s="150"/>
      <c r="S130" s="150"/>
      <c r="T130" s="150"/>
      <c r="U130" s="150"/>
      <c r="V130" s="150">
        <f>SUM(V131:V131)</f>
        <v>0.24</v>
      </c>
      <c r="W130" s="150"/>
      <c r="AG130" t="s">
        <v>188</v>
      </c>
    </row>
    <row r="131" spans="1:60" ht="22.5" outlineLevel="1" x14ac:dyDescent="0.2">
      <c r="A131" s="164">
        <v>20</v>
      </c>
      <c r="B131" s="165" t="s">
        <v>812</v>
      </c>
      <c r="C131" s="173" t="s">
        <v>813</v>
      </c>
      <c r="D131" s="166" t="s">
        <v>253</v>
      </c>
      <c r="E131" s="167">
        <v>8.4</v>
      </c>
      <c r="F131" s="168"/>
      <c r="G131" s="169">
        <f>ROUND(E131*F131,2)</f>
        <v>0</v>
      </c>
      <c r="H131" s="168"/>
      <c r="I131" s="169">
        <f>ROUND(E131*H131,2)</f>
        <v>0</v>
      </c>
      <c r="J131" s="168"/>
      <c r="K131" s="169">
        <f>ROUND(E131*J131,2)</f>
        <v>0</v>
      </c>
      <c r="L131" s="169">
        <v>21</v>
      </c>
      <c r="M131" s="169">
        <f>G131*(1+L131/100)</f>
        <v>0</v>
      </c>
      <c r="N131" s="169">
        <v>0.441</v>
      </c>
      <c r="O131" s="169">
        <f>ROUND(E131*N131,2)</f>
        <v>3.7</v>
      </c>
      <c r="P131" s="169">
        <v>0</v>
      </c>
      <c r="Q131" s="170">
        <f>ROUND(E131*P131,2)</f>
        <v>0</v>
      </c>
      <c r="R131" s="145"/>
      <c r="S131" s="145" t="s">
        <v>254</v>
      </c>
      <c r="T131" s="145" t="s">
        <v>255</v>
      </c>
      <c r="U131" s="145">
        <v>2.9000000000000001E-2</v>
      </c>
      <c r="V131" s="145">
        <f>ROUND(E131*U131,2)</f>
        <v>0.24</v>
      </c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194</v>
      </c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x14ac:dyDescent="0.2">
      <c r="A132" s="151" t="s">
        <v>187</v>
      </c>
      <c r="B132" s="152" t="s">
        <v>141</v>
      </c>
      <c r="C132" s="172" t="s">
        <v>142</v>
      </c>
      <c r="D132" s="153"/>
      <c r="E132" s="154"/>
      <c r="F132" s="155"/>
      <c r="G132" s="155">
        <f>SUMIF(AG133:AG136,"&lt;&gt;NOR",G133:G136)</f>
        <v>0</v>
      </c>
      <c r="H132" s="155"/>
      <c r="I132" s="155">
        <f>SUM(I133:I136)</f>
        <v>0</v>
      </c>
      <c r="J132" s="155"/>
      <c r="K132" s="155">
        <f>SUM(K133:K136)</f>
        <v>0</v>
      </c>
      <c r="L132" s="155"/>
      <c r="M132" s="155">
        <f>SUM(M133:M136)</f>
        <v>0</v>
      </c>
      <c r="N132" s="155"/>
      <c r="O132" s="155">
        <f>SUM(O133:O136)</f>
        <v>0.62</v>
      </c>
      <c r="P132" s="155"/>
      <c r="Q132" s="156">
        <f>SUM(Q133:Q136)</f>
        <v>0</v>
      </c>
      <c r="R132" s="150"/>
      <c r="S132" s="150"/>
      <c r="T132" s="150"/>
      <c r="U132" s="150"/>
      <c r="V132" s="150">
        <f>SUM(V133:V136)</f>
        <v>3.8</v>
      </c>
      <c r="W132" s="150"/>
      <c r="AG132" t="s">
        <v>188</v>
      </c>
    </row>
    <row r="133" spans="1:60" outlineLevel="1" x14ac:dyDescent="0.2">
      <c r="A133" s="157">
        <v>21</v>
      </c>
      <c r="B133" s="158" t="s">
        <v>814</v>
      </c>
      <c r="C133" s="174" t="s">
        <v>815</v>
      </c>
      <c r="D133" s="159" t="s">
        <v>253</v>
      </c>
      <c r="E133" s="160">
        <v>8.4</v>
      </c>
      <c r="F133" s="161"/>
      <c r="G133" s="162">
        <f>ROUND(E133*F133,2)</f>
        <v>0</v>
      </c>
      <c r="H133" s="161"/>
      <c r="I133" s="162">
        <f>ROUND(E133*H133,2)</f>
        <v>0</v>
      </c>
      <c r="J133" s="161"/>
      <c r="K133" s="162">
        <f>ROUND(E133*J133,2)</f>
        <v>0</v>
      </c>
      <c r="L133" s="162">
        <v>21</v>
      </c>
      <c r="M133" s="162">
        <f>G133*(1+L133/100)</f>
        <v>0</v>
      </c>
      <c r="N133" s="162">
        <v>7.3900000000000007E-2</v>
      </c>
      <c r="O133" s="162">
        <f>ROUND(E133*N133,2)</f>
        <v>0.62</v>
      </c>
      <c r="P133" s="162">
        <v>0</v>
      </c>
      <c r="Q133" s="163">
        <f>ROUND(E133*P133,2)</f>
        <v>0</v>
      </c>
      <c r="R133" s="145"/>
      <c r="S133" s="145" t="s">
        <v>254</v>
      </c>
      <c r="T133" s="145" t="s">
        <v>255</v>
      </c>
      <c r="U133" s="145">
        <v>0.45200000000000001</v>
      </c>
      <c r="V133" s="145">
        <f>ROUND(E133*U133,2)</f>
        <v>3.8</v>
      </c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194</v>
      </c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5" t="s">
        <v>204</v>
      </c>
      <c r="D134" s="146"/>
      <c r="E134" s="147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5" t="s">
        <v>926</v>
      </c>
      <c r="D135" s="146"/>
      <c r="E135" s="147">
        <v>8.4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6" t="s">
        <v>201</v>
      </c>
      <c r="D136" s="148"/>
      <c r="E136" s="149">
        <v>8.4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1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x14ac:dyDescent="0.2">
      <c r="A137" s="151" t="s">
        <v>187</v>
      </c>
      <c r="B137" s="152" t="s">
        <v>143</v>
      </c>
      <c r="C137" s="172" t="s">
        <v>144</v>
      </c>
      <c r="D137" s="153"/>
      <c r="E137" s="154"/>
      <c r="F137" s="155"/>
      <c r="G137" s="155">
        <f>SUMIF(AG138:AG138,"&lt;&gt;NOR",G138:G138)</f>
        <v>0</v>
      </c>
      <c r="H137" s="155"/>
      <c r="I137" s="155">
        <f>SUM(I138:I138)</f>
        <v>0</v>
      </c>
      <c r="J137" s="155"/>
      <c r="K137" s="155">
        <f>SUM(K138:K138)</f>
        <v>0</v>
      </c>
      <c r="L137" s="155"/>
      <c r="M137" s="155">
        <f>SUM(M138:M138)</f>
        <v>0</v>
      </c>
      <c r="N137" s="155"/>
      <c r="O137" s="155">
        <f>SUM(O138:O138)</f>
        <v>1.0900000000000001</v>
      </c>
      <c r="P137" s="155"/>
      <c r="Q137" s="156">
        <f>SUM(Q138:Q138)</f>
        <v>0</v>
      </c>
      <c r="R137" s="150"/>
      <c r="S137" s="150"/>
      <c r="T137" s="150"/>
      <c r="U137" s="150"/>
      <c r="V137" s="150">
        <f>SUM(V138:V138)</f>
        <v>0</v>
      </c>
      <c r="W137" s="150"/>
      <c r="AG137" t="s">
        <v>188</v>
      </c>
    </row>
    <row r="138" spans="1:60" outlineLevel="1" x14ac:dyDescent="0.2">
      <c r="A138" s="164">
        <v>22</v>
      </c>
      <c r="B138" s="165" t="s">
        <v>968</v>
      </c>
      <c r="C138" s="173" t="s">
        <v>969</v>
      </c>
      <c r="D138" s="166" t="s">
        <v>253</v>
      </c>
      <c r="E138" s="167">
        <v>8.4</v>
      </c>
      <c r="F138" s="168"/>
      <c r="G138" s="169">
        <f>ROUND(E138*F138,2)</f>
        <v>0</v>
      </c>
      <c r="H138" s="168"/>
      <c r="I138" s="169">
        <f>ROUND(E138*H138,2)</f>
        <v>0</v>
      </c>
      <c r="J138" s="168"/>
      <c r="K138" s="169">
        <f>ROUND(E138*J138,2)</f>
        <v>0</v>
      </c>
      <c r="L138" s="169">
        <v>21</v>
      </c>
      <c r="M138" s="169">
        <f>G138*(1+L138/100)</f>
        <v>0</v>
      </c>
      <c r="N138" s="169">
        <v>0.12960000000000002</v>
      </c>
      <c r="O138" s="169">
        <f>ROUND(E138*N138,2)</f>
        <v>1.0900000000000001</v>
      </c>
      <c r="P138" s="169">
        <v>0</v>
      </c>
      <c r="Q138" s="170">
        <f>ROUND(E138*P138,2)</f>
        <v>0</v>
      </c>
      <c r="R138" s="145"/>
      <c r="S138" s="145" t="s">
        <v>192</v>
      </c>
      <c r="T138" s="145" t="s">
        <v>193</v>
      </c>
      <c r="U138" s="145">
        <v>0</v>
      </c>
      <c r="V138" s="145">
        <f>ROUND(E138*U138,2)</f>
        <v>0</v>
      </c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404</v>
      </c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x14ac:dyDescent="0.2">
      <c r="A139" s="151" t="s">
        <v>187</v>
      </c>
      <c r="B139" s="152" t="s">
        <v>145</v>
      </c>
      <c r="C139" s="172" t="s">
        <v>146</v>
      </c>
      <c r="D139" s="153"/>
      <c r="E139" s="154"/>
      <c r="F139" s="155"/>
      <c r="G139" s="155">
        <f>SUMIF(AG140:AG197,"&lt;&gt;NOR",G140:G197)</f>
        <v>0</v>
      </c>
      <c r="H139" s="155"/>
      <c r="I139" s="155">
        <f>SUM(I140:I197)</f>
        <v>0</v>
      </c>
      <c r="J139" s="155"/>
      <c r="K139" s="155">
        <f>SUM(K140:K197)</f>
        <v>0</v>
      </c>
      <c r="L139" s="155"/>
      <c r="M139" s="155">
        <f>SUM(M140:M197)</f>
        <v>0</v>
      </c>
      <c r="N139" s="155"/>
      <c r="O139" s="155">
        <f>SUM(O140:O197)</f>
        <v>14.849999999999998</v>
      </c>
      <c r="P139" s="155"/>
      <c r="Q139" s="156">
        <f>SUM(Q140:Q197)</f>
        <v>0</v>
      </c>
      <c r="R139" s="150"/>
      <c r="S139" s="150"/>
      <c r="T139" s="150"/>
      <c r="U139" s="150"/>
      <c r="V139" s="150">
        <f>SUM(V140:V197)</f>
        <v>58.349999999999994</v>
      </c>
      <c r="W139" s="150"/>
      <c r="AG139" t="s">
        <v>188</v>
      </c>
    </row>
    <row r="140" spans="1:60" outlineLevel="1" x14ac:dyDescent="0.2">
      <c r="A140" s="157">
        <v>23</v>
      </c>
      <c r="B140" s="158" t="s">
        <v>692</v>
      </c>
      <c r="C140" s="174" t="s">
        <v>693</v>
      </c>
      <c r="D140" s="159" t="s">
        <v>197</v>
      </c>
      <c r="E140" s="160">
        <v>13</v>
      </c>
      <c r="F140" s="161"/>
      <c r="G140" s="162">
        <f>ROUND(E140*F140,2)</f>
        <v>0</v>
      </c>
      <c r="H140" s="161"/>
      <c r="I140" s="162">
        <f>ROUND(E140*H140,2)</f>
        <v>0</v>
      </c>
      <c r="J140" s="161"/>
      <c r="K140" s="162">
        <f>ROUND(E140*J140,2)</f>
        <v>0</v>
      </c>
      <c r="L140" s="162">
        <v>21</v>
      </c>
      <c r="M140" s="162">
        <f>G140*(1+L140/100)</f>
        <v>0</v>
      </c>
      <c r="N140" s="162">
        <v>1.0000000000000001E-5</v>
      </c>
      <c r="O140" s="162">
        <f>ROUND(E140*N140,2)</f>
        <v>0</v>
      </c>
      <c r="P140" s="162">
        <v>0</v>
      </c>
      <c r="Q140" s="163">
        <f>ROUND(E140*P140,2)</f>
        <v>0</v>
      </c>
      <c r="R140" s="145"/>
      <c r="S140" s="145" t="s">
        <v>254</v>
      </c>
      <c r="T140" s="145" t="s">
        <v>255</v>
      </c>
      <c r="U140" s="145">
        <v>9.7000000000000003E-2</v>
      </c>
      <c r="V140" s="145">
        <f>ROUND(E140*U140,2)</f>
        <v>1.26</v>
      </c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194</v>
      </c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204</v>
      </c>
      <c r="D141" s="146"/>
      <c r="E141" s="147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970</v>
      </c>
      <c r="D142" s="146"/>
      <c r="E142" s="147">
        <v>13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6" t="s">
        <v>201</v>
      </c>
      <c r="D143" s="148"/>
      <c r="E143" s="149">
        <v>13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1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57">
        <v>24</v>
      </c>
      <c r="B144" s="158" t="s">
        <v>696</v>
      </c>
      <c r="C144" s="174" t="s">
        <v>697</v>
      </c>
      <c r="D144" s="159" t="s">
        <v>224</v>
      </c>
      <c r="E144" s="160">
        <v>1</v>
      </c>
      <c r="F144" s="161"/>
      <c r="G144" s="162">
        <f>ROUND(E144*F144,2)</f>
        <v>0</v>
      </c>
      <c r="H144" s="161"/>
      <c r="I144" s="162">
        <f>ROUND(E144*H144,2)</f>
        <v>0</v>
      </c>
      <c r="J144" s="161"/>
      <c r="K144" s="162">
        <f>ROUND(E144*J144,2)</f>
        <v>0</v>
      </c>
      <c r="L144" s="162">
        <v>21</v>
      </c>
      <c r="M144" s="162">
        <f>G144*(1+L144/100)</f>
        <v>0</v>
      </c>
      <c r="N144" s="162">
        <v>7.0000000000000007E-5</v>
      </c>
      <c r="O144" s="162">
        <f>ROUND(E144*N144,2)</f>
        <v>0</v>
      </c>
      <c r="P144" s="162">
        <v>0</v>
      </c>
      <c r="Q144" s="163">
        <f>ROUND(E144*P144,2)</f>
        <v>0</v>
      </c>
      <c r="R144" s="145"/>
      <c r="S144" s="145" t="s">
        <v>254</v>
      </c>
      <c r="T144" s="145" t="s">
        <v>255</v>
      </c>
      <c r="U144" s="145">
        <v>0.47000000000000003</v>
      </c>
      <c r="V144" s="145">
        <f>ROUND(E144*U144,2)</f>
        <v>0.47</v>
      </c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194</v>
      </c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5" t="s">
        <v>204</v>
      </c>
      <c r="D145" s="146"/>
      <c r="E145" s="147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971</v>
      </c>
      <c r="D146" s="146"/>
      <c r="E146" s="147">
        <v>1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6" t="s">
        <v>201</v>
      </c>
      <c r="D147" s="148"/>
      <c r="E147" s="149">
        <v>1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1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57">
        <v>25</v>
      </c>
      <c r="B148" s="158" t="s">
        <v>698</v>
      </c>
      <c r="C148" s="174" t="s">
        <v>699</v>
      </c>
      <c r="D148" s="159" t="s">
        <v>197</v>
      </c>
      <c r="E148" s="160">
        <v>13</v>
      </c>
      <c r="F148" s="161"/>
      <c r="G148" s="162">
        <f>ROUND(E148*F148,2)</f>
        <v>0</v>
      </c>
      <c r="H148" s="161"/>
      <c r="I148" s="162">
        <f>ROUND(E148*H148,2)</f>
        <v>0</v>
      </c>
      <c r="J148" s="161"/>
      <c r="K148" s="162">
        <f>ROUND(E148*J148,2)</f>
        <v>0</v>
      </c>
      <c r="L148" s="162">
        <v>21</v>
      </c>
      <c r="M148" s="162">
        <f>G148*(1+L148/100)</f>
        <v>0</v>
      </c>
      <c r="N148" s="162">
        <v>0</v>
      </c>
      <c r="O148" s="162">
        <f>ROUND(E148*N148,2)</f>
        <v>0</v>
      </c>
      <c r="P148" s="162">
        <v>0</v>
      </c>
      <c r="Q148" s="163">
        <f>ROUND(E148*P148,2)</f>
        <v>0</v>
      </c>
      <c r="R148" s="145"/>
      <c r="S148" s="145" t="s">
        <v>254</v>
      </c>
      <c r="T148" s="145" t="s">
        <v>255</v>
      </c>
      <c r="U148" s="145">
        <v>7.9000000000000001E-2</v>
      </c>
      <c r="V148" s="145">
        <f>ROUND(E148*U148,2)</f>
        <v>1.03</v>
      </c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194</v>
      </c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204</v>
      </c>
      <c r="D149" s="146"/>
      <c r="E149" s="147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972</v>
      </c>
      <c r="D150" s="146"/>
      <c r="E150" s="147">
        <v>13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6" t="s">
        <v>201</v>
      </c>
      <c r="D151" s="148"/>
      <c r="E151" s="149">
        <v>13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1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57">
        <v>26</v>
      </c>
      <c r="B152" s="158" t="s">
        <v>700</v>
      </c>
      <c r="C152" s="174" t="s">
        <v>701</v>
      </c>
      <c r="D152" s="159" t="s">
        <v>471</v>
      </c>
      <c r="E152" s="160">
        <v>1</v>
      </c>
      <c r="F152" s="161"/>
      <c r="G152" s="162">
        <f>ROUND(E152*F152,2)</f>
        <v>0</v>
      </c>
      <c r="H152" s="161"/>
      <c r="I152" s="162">
        <f>ROUND(E152*H152,2)</f>
        <v>0</v>
      </c>
      <c r="J152" s="161"/>
      <c r="K152" s="162">
        <f>ROUND(E152*J152,2)</f>
        <v>0</v>
      </c>
      <c r="L152" s="162">
        <v>21</v>
      </c>
      <c r="M152" s="162">
        <f>G152*(1+L152/100)</f>
        <v>0</v>
      </c>
      <c r="N152" s="162">
        <v>1.7000000000000001E-4</v>
      </c>
      <c r="O152" s="162">
        <f>ROUND(E152*N152,2)</f>
        <v>0</v>
      </c>
      <c r="P152" s="162">
        <v>0</v>
      </c>
      <c r="Q152" s="163">
        <f>ROUND(E152*P152,2)</f>
        <v>0</v>
      </c>
      <c r="R152" s="145"/>
      <c r="S152" s="145" t="s">
        <v>254</v>
      </c>
      <c r="T152" s="145" t="s">
        <v>255</v>
      </c>
      <c r="U152" s="145">
        <v>7.1000000000000005</v>
      </c>
      <c r="V152" s="145">
        <f>ROUND(E152*U152,2)</f>
        <v>7.1</v>
      </c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194</v>
      </c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75" t="s">
        <v>973</v>
      </c>
      <c r="D153" s="146"/>
      <c r="E153" s="147">
        <v>1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0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ht="22.5" outlineLevel="1" x14ac:dyDescent="0.2">
      <c r="A154" s="157">
        <v>27</v>
      </c>
      <c r="B154" s="158" t="s">
        <v>974</v>
      </c>
      <c r="C154" s="174" t="s">
        <v>975</v>
      </c>
      <c r="D154" s="159" t="s">
        <v>224</v>
      </c>
      <c r="E154" s="160">
        <v>1</v>
      </c>
      <c r="F154" s="161"/>
      <c r="G154" s="162">
        <f>ROUND(E154*F154,2)</f>
        <v>0</v>
      </c>
      <c r="H154" s="161"/>
      <c r="I154" s="162">
        <f>ROUND(E154*H154,2)</f>
        <v>0</v>
      </c>
      <c r="J154" s="161"/>
      <c r="K154" s="162">
        <f>ROUND(E154*J154,2)</f>
        <v>0</v>
      </c>
      <c r="L154" s="162">
        <v>21</v>
      </c>
      <c r="M154" s="162">
        <f>G154*(1+L154/100)</f>
        <v>0</v>
      </c>
      <c r="N154" s="162">
        <v>13.171970000000002</v>
      </c>
      <c r="O154" s="162">
        <f>ROUND(E154*N154,2)</f>
        <v>13.17</v>
      </c>
      <c r="P154" s="162">
        <v>0</v>
      </c>
      <c r="Q154" s="163">
        <f>ROUND(E154*P154,2)</f>
        <v>0</v>
      </c>
      <c r="R154" s="145"/>
      <c r="S154" s="145" t="s">
        <v>192</v>
      </c>
      <c r="T154" s="145" t="s">
        <v>193</v>
      </c>
      <c r="U154" s="145">
        <v>37.685000000000002</v>
      </c>
      <c r="V154" s="145">
        <f>ROUND(E154*U154,2)</f>
        <v>37.69</v>
      </c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194</v>
      </c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5" t="s">
        <v>204</v>
      </c>
      <c r="D155" s="146"/>
      <c r="E155" s="147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5" t="s">
        <v>976</v>
      </c>
      <c r="D156" s="146"/>
      <c r="E156" s="147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0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43"/>
      <c r="B157" s="144"/>
      <c r="C157" s="175" t="s">
        <v>977</v>
      </c>
      <c r="D157" s="146"/>
      <c r="E157" s="147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199</v>
      </c>
      <c r="AH157" s="136">
        <v>0</v>
      </c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5" t="s">
        <v>133</v>
      </c>
      <c r="D158" s="146"/>
      <c r="E158" s="147">
        <v>1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0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43"/>
      <c r="B159" s="144"/>
      <c r="C159" s="176" t="s">
        <v>201</v>
      </c>
      <c r="D159" s="148"/>
      <c r="E159" s="149">
        <v>1</v>
      </c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199</v>
      </c>
      <c r="AH159" s="136">
        <v>1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ht="22.5" outlineLevel="1" x14ac:dyDescent="0.2">
      <c r="A160" s="157">
        <v>28</v>
      </c>
      <c r="B160" s="158" t="s">
        <v>630</v>
      </c>
      <c r="C160" s="174" t="s">
        <v>631</v>
      </c>
      <c r="D160" s="159" t="s">
        <v>224</v>
      </c>
      <c r="E160" s="160">
        <v>2</v>
      </c>
      <c r="F160" s="161"/>
      <c r="G160" s="162">
        <f>ROUND(E160*F160,2)</f>
        <v>0</v>
      </c>
      <c r="H160" s="161"/>
      <c r="I160" s="162">
        <f>ROUND(E160*H160,2)</f>
        <v>0</v>
      </c>
      <c r="J160" s="161"/>
      <c r="K160" s="162">
        <f>ROUND(E160*J160,2)</f>
        <v>0</v>
      </c>
      <c r="L160" s="162">
        <v>21</v>
      </c>
      <c r="M160" s="162">
        <f>G160*(1+L160/100)</f>
        <v>0</v>
      </c>
      <c r="N160" s="162">
        <v>0</v>
      </c>
      <c r="O160" s="162">
        <f>ROUND(E160*N160,2)</f>
        <v>0</v>
      </c>
      <c r="P160" s="162">
        <v>0</v>
      </c>
      <c r="Q160" s="163">
        <f>ROUND(E160*P160,2)</f>
        <v>0</v>
      </c>
      <c r="R160" s="145"/>
      <c r="S160" s="145" t="s">
        <v>254</v>
      </c>
      <c r="T160" s="145" t="s">
        <v>255</v>
      </c>
      <c r="U160" s="145">
        <v>0.79</v>
      </c>
      <c r="V160" s="145">
        <f>ROUND(E160*U160,2)</f>
        <v>1.58</v>
      </c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194</v>
      </c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5" t="s">
        <v>204</v>
      </c>
      <c r="D161" s="146"/>
      <c r="E161" s="147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0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43"/>
      <c r="B162" s="144"/>
      <c r="C162" s="175" t="s">
        <v>978</v>
      </c>
      <c r="D162" s="146"/>
      <c r="E162" s="147">
        <v>1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0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43"/>
      <c r="B163" s="144"/>
      <c r="C163" s="175" t="s">
        <v>979</v>
      </c>
      <c r="D163" s="146"/>
      <c r="E163" s="147">
        <v>1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199</v>
      </c>
      <c r="AH163" s="136">
        <v>0</v>
      </c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76" t="s">
        <v>201</v>
      </c>
      <c r="D164" s="148"/>
      <c r="E164" s="149">
        <v>2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1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ht="22.5" outlineLevel="1" x14ac:dyDescent="0.2">
      <c r="A165" s="157">
        <v>29</v>
      </c>
      <c r="B165" s="158" t="s">
        <v>476</v>
      </c>
      <c r="C165" s="174" t="s">
        <v>477</v>
      </c>
      <c r="D165" s="159" t="s">
        <v>224</v>
      </c>
      <c r="E165" s="160">
        <v>1</v>
      </c>
      <c r="F165" s="161"/>
      <c r="G165" s="162">
        <f>ROUND(E165*F165,2)</f>
        <v>0</v>
      </c>
      <c r="H165" s="161"/>
      <c r="I165" s="162">
        <f>ROUND(E165*H165,2)</f>
        <v>0</v>
      </c>
      <c r="J165" s="161"/>
      <c r="K165" s="162">
        <f>ROUND(E165*J165,2)</f>
        <v>0</v>
      </c>
      <c r="L165" s="162">
        <v>21</v>
      </c>
      <c r="M165" s="162">
        <f>G165*(1+L165/100)</f>
        <v>0</v>
      </c>
      <c r="N165" s="162">
        <v>0</v>
      </c>
      <c r="O165" s="162">
        <f>ROUND(E165*N165,2)</f>
        <v>0</v>
      </c>
      <c r="P165" s="162">
        <v>0</v>
      </c>
      <c r="Q165" s="163">
        <f>ROUND(E165*P165,2)</f>
        <v>0</v>
      </c>
      <c r="R165" s="145"/>
      <c r="S165" s="145" t="s">
        <v>254</v>
      </c>
      <c r="T165" s="145" t="s">
        <v>255</v>
      </c>
      <c r="U165" s="145">
        <v>0.9</v>
      </c>
      <c r="V165" s="145">
        <f>ROUND(E165*U165,2)</f>
        <v>0.9</v>
      </c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194</v>
      </c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75" t="s">
        <v>204</v>
      </c>
      <c r="D166" s="146"/>
      <c r="E166" s="147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0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43"/>
      <c r="B167" s="144"/>
      <c r="C167" s="175" t="s">
        <v>892</v>
      </c>
      <c r="D167" s="146"/>
      <c r="E167" s="147">
        <v>1</v>
      </c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0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6" t="s">
        <v>201</v>
      </c>
      <c r="D168" s="148"/>
      <c r="E168" s="149">
        <v>1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1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ht="22.5" outlineLevel="1" x14ac:dyDescent="0.2">
      <c r="A169" s="157">
        <v>30</v>
      </c>
      <c r="B169" s="158" t="s">
        <v>703</v>
      </c>
      <c r="C169" s="174" t="s">
        <v>704</v>
      </c>
      <c r="D169" s="159" t="s">
        <v>224</v>
      </c>
      <c r="E169" s="160">
        <v>4</v>
      </c>
      <c r="F169" s="161"/>
      <c r="G169" s="162">
        <f>ROUND(E169*F169,2)</f>
        <v>0</v>
      </c>
      <c r="H169" s="161"/>
      <c r="I169" s="162">
        <f>ROUND(E169*H169,2)</f>
        <v>0</v>
      </c>
      <c r="J169" s="161"/>
      <c r="K169" s="162">
        <f>ROUND(E169*J169,2)</f>
        <v>0</v>
      </c>
      <c r="L169" s="162">
        <v>21</v>
      </c>
      <c r="M169" s="162">
        <f>G169*(1+L169/100)</f>
        <v>0</v>
      </c>
      <c r="N169" s="162">
        <v>0</v>
      </c>
      <c r="O169" s="162">
        <f>ROUND(E169*N169,2)</f>
        <v>0</v>
      </c>
      <c r="P169" s="162">
        <v>0</v>
      </c>
      <c r="Q169" s="163">
        <f>ROUND(E169*P169,2)</f>
        <v>0</v>
      </c>
      <c r="R169" s="145"/>
      <c r="S169" s="145" t="s">
        <v>254</v>
      </c>
      <c r="T169" s="145" t="s">
        <v>255</v>
      </c>
      <c r="U169" s="145">
        <v>1.752</v>
      </c>
      <c r="V169" s="145">
        <f>ROUND(E169*U169,2)</f>
        <v>7.01</v>
      </c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194</v>
      </c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75" t="s">
        <v>204</v>
      </c>
      <c r="D170" s="146"/>
      <c r="E170" s="147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199</v>
      </c>
      <c r="AH170" s="136">
        <v>0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43"/>
      <c r="B171" s="144"/>
      <c r="C171" s="175" t="s">
        <v>980</v>
      </c>
      <c r="D171" s="146"/>
      <c r="E171" s="147">
        <v>2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199</v>
      </c>
      <c r="AH171" s="136">
        <v>0</v>
      </c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5" t="s">
        <v>981</v>
      </c>
      <c r="D172" s="146"/>
      <c r="E172" s="147">
        <v>2</v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0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57">
        <v>31</v>
      </c>
      <c r="B173" s="158" t="s">
        <v>488</v>
      </c>
      <c r="C173" s="174" t="s">
        <v>489</v>
      </c>
      <c r="D173" s="159" t="s">
        <v>224</v>
      </c>
      <c r="E173" s="160">
        <v>1</v>
      </c>
      <c r="F173" s="161"/>
      <c r="G173" s="162">
        <f>ROUND(E173*F173,2)</f>
        <v>0</v>
      </c>
      <c r="H173" s="161"/>
      <c r="I173" s="162">
        <f>ROUND(E173*H173,2)</f>
        <v>0</v>
      </c>
      <c r="J173" s="161"/>
      <c r="K173" s="162">
        <f>ROUND(E173*J173,2)</f>
        <v>0</v>
      </c>
      <c r="L173" s="162">
        <v>21</v>
      </c>
      <c r="M173" s="162">
        <f>G173*(1+L173/100)</f>
        <v>0</v>
      </c>
      <c r="N173" s="162">
        <v>7.0200000000000002E-3</v>
      </c>
      <c r="O173" s="162">
        <f>ROUND(E173*N173,2)</f>
        <v>0.01</v>
      </c>
      <c r="P173" s="162">
        <v>0</v>
      </c>
      <c r="Q173" s="163">
        <f>ROUND(E173*P173,2)</f>
        <v>0</v>
      </c>
      <c r="R173" s="145"/>
      <c r="S173" s="145" t="s">
        <v>254</v>
      </c>
      <c r="T173" s="145" t="s">
        <v>255</v>
      </c>
      <c r="U173" s="145">
        <v>1.3140000000000001</v>
      </c>
      <c r="V173" s="145">
        <f>ROUND(E173*U173,2)</f>
        <v>1.31</v>
      </c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194</v>
      </c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5" t="s">
        <v>204</v>
      </c>
      <c r="D174" s="146"/>
      <c r="E174" s="147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0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43"/>
      <c r="B175" s="144"/>
      <c r="C175" s="175" t="s">
        <v>133</v>
      </c>
      <c r="D175" s="146"/>
      <c r="E175" s="147">
        <v>1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199</v>
      </c>
      <c r="AH175" s="136">
        <v>0</v>
      </c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43"/>
      <c r="B176" s="144"/>
      <c r="C176" s="176" t="s">
        <v>201</v>
      </c>
      <c r="D176" s="148"/>
      <c r="E176" s="149">
        <v>1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1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ht="22.5" outlineLevel="1" x14ac:dyDescent="0.2">
      <c r="A177" s="157">
        <v>32</v>
      </c>
      <c r="B177" s="158" t="s">
        <v>709</v>
      </c>
      <c r="C177" s="174" t="s">
        <v>710</v>
      </c>
      <c r="D177" s="159" t="s">
        <v>224</v>
      </c>
      <c r="E177" s="160">
        <v>2.2316700000000003</v>
      </c>
      <c r="F177" s="161"/>
      <c r="G177" s="162">
        <f>ROUND(E177*F177,2)</f>
        <v>0</v>
      </c>
      <c r="H177" s="161"/>
      <c r="I177" s="162">
        <f>ROUND(E177*H177,2)</f>
        <v>0</v>
      </c>
      <c r="J177" s="161"/>
      <c r="K177" s="162">
        <f>ROUND(E177*J177,2)</f>
        <v>0</v>
      </c>
      <c r="L177" s="162">
        <v>21</v>
      </c>
      <c r="M177" s="162">
        <f>G177*(1+L177/100)</f>
        <v>0</v>
      </c>
      <c r="N177" s="162">
        <v>5.04E-2</v>
      </c>
      <c r="O177" s="162">
        <f>ROUND(E177*N177,2)</f>
        <v>0.11</v>
      </c>
      <c r="P177" s="162">
        <v>0</v>
      </c>
      <c r="Q177" s="163">
        <f>ROUND(E177*P177,2)</f>
        <v>0</v>
      </c>
      <c r="R177" s="145" t="s">
        <v>411</v>
      </c>
      <c r="S177" s="145" t="s">
        <v>254</v>
      </c>
      <c r="T177" s="145" t="s">
        <v>193</v>
      </c>
      <c r="U177" s="145">
        <v>0</v>
      </c>
      <c r="V177" s="145">
        <f>ROUND(E177*U177,2)</f>
        <v>0</v>
      </c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404</v>
      </c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75" t="s">
        <v>982</v>
      </c>
      <c r="D178" s="146"/>
      <c r="E178" s="147">
        <v>2.2316700000000003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0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43"/>
      <c r="B179" s="144"/>
      <c r="C179" s="176" t="s">
        <v>201</v>
      </c>
      <c r="D179" s="148"/>
      <c r="E179" s="149">
        <v>2.2316700000000003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199</v>
      </c>
      <c r="AH179" s="136">
        <v>1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57">
        <v>33</v>
      </c>
      <c r="B180" s="158" t="s">
        <v>712</v>
      </c>
      <c r="C180" s="174" t="s">
        <v>983</v>
      </c>
      <c r="D180" s="159" t="s">
        <v>224</v>
      </c>
      <c r="E180" s="160">
        <v>1.0150000000000001</v>
      </c>
      <c r="F180" s="161"/>
      <c r="G180" s="162">
        <f>ROUND(E180*F180,2)</f>
        <v>0</v>
      </c>
      <c r="H180" s="161"/>
      <c r="I180" s="162">
        <f>ROUND(E180*H180,2)</f>
        <v>0</v>
      </c>
      <c r="J180" s="161"/>
      <c r="K180" s="162">
        <f>ROUND(E180*J180,2)</f>
        <v>0</v>
      </c>
      <c r="L180" s="162">
        <v>21</v>
      </c>
      <c r="M180" s="162">
        <f>G180*(1+L180/100)</f>
        <v>0</v>
      </c>
      <c r="N180" s="162">
        <v>3.2100000000000002E-3</v>
      </c>
      <c r="O180" s="162">
        <f>ROUND(E180*N180,2)</f>
        <v>0</v>
      </c>
      <c r="P180" s="162">
        <v>0</v>
      </c>
      <c r="Q180" s="163">
        <f>ROUND(E180*P180,2)</f>
        <v>0</v>
      </c>
      <c r="R180" s="145" t="s">
        <v>411</v>
      </c>
      <c r="S180" s="145" t="s">
        <v>254</v>
      </c>
      <c r="T180" s="145" t="s">
        <v>193</v>
      </c>
      <c r="U180" s="145">
        <v>0</v>
      </c>
      <c r="V180" s="145">
        <f>ROUND(E180*U180,2)</f>
        <v>0</v>
      </c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404</v>
      </c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43"/>
      <c r="B181" s="144"/>
      <c r="C181" s="175" t="s">
        <v>555</v>
      </c>
      <c r="D181" s="146"/>
      <c r="E181" s="147">
        <v>1.0150000000000001</v>
      </c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6" t="s">
        <v>201</v>
      </c>
      <c r="D182" s="148"/>
      <c r="E182" s="149">
        <v>1.0150000000000001</v>
      </c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1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ht="33.75" outlineLevel="1" x14ac:dyDescent="0.2">
      <c r="A183" s="164">
        <v>34</v>
      </c>
      <c r="B183" s="165" t="s">
        <v>984</v>
      </c>
      <c r="C183" s="173" t="s">
        <v>985</v>
      </c>
      <c r="D183" s="166" t="s">
        <v>224</v>
      </c>
      <c r="E183" s="167">
        <v>1</v>
      </c>
      <c r="F183" s="168"/>
      <c r="G183" s="169">
        <f>ROUND(E183*F183,2)</f>
        <v>0</v>
      </c>
      <c r="H183" s="168"/>
      <c r="I183" s="169">
        <f>ROUND(E183*H183,2)</f>
        <v>0</v>
      </c>
      <c r="J183" s="168"/>
      <c r="K183" s="169">
        <f>ROUND(E183*J183,2)</f>
        <v>0</v>
      </c>
      <c r="L183" s="169">
        <v>21</v>
      </c>
      <c r="M183" s="169">
        <f>G183*(1+L183/100)</f>
        <v>0</v>
      </c>
      <c r="N183" s="169">
        <v>0.125</v>
      </c>
      <c r="O183" s="169">
        <f>ROUND(E183*N183,2)</f>
        <v>0.13</v>
      </c>
      <c r="P183" s="169">
        <v>0</v>
      </c>
      <c r="Q183" s="170">
        <f>ROUND(E183*P183,2)</f>
        <v>0</v>
      </c>
      <c r="R183" s="145"/>
      <c r="S183" s="145" t="s">
        <v>192</v>
      </c>
      <c r="T183" s="145" t="s">
        <v>457</v>
      </c>
      <c r="U183" s="145">
        <v>0</v>
      </c>
      <c r="V183" s="145">
        <f>ROUND(E183*U183,2)</f>
        <v>0</v>
      </c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404</v>
      </c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57">
        <v>35</v>
      </c>
      <c r="B184" s="158" t="s">
        <v>507</v>
      </c>
      <c r="C184" s="174" t="s">
        <v>508</v>
      </c>
      <c r="D184" s="159" t="s">
        <v>224</v>
      </c>
      <c r="E184" s="160">
        <v>1.01</v>
      </c>
      <c r="F184" s="161"/>
      <c r="G184" s="162">
        <f>ROUND(E184*F184,2)</f>
        <v>0</v>
      </c>
      <c r="H184" s="161"/>
      <c r="I184" s="162">
        <f>ROUND(E184*H184,2)</f>
        <v>0</v>
      </c>
      <c r="J184" s="161"/>
      <c r="K184" s="162">
        <f>ROUND(E184*J184,2)</f>
        <v>0</v>
      </c>
      <c r="L184" s="162">
        <v>21</v>
      </c>
      <c r="M184" s="162">
        <f>G184*(1+L184/100)</f>
        <v>0</v>
      </c>
      <c r="N184" s="162">
        <v>0.58500000000000008</v>
      </c>
      <c r="O184" s="162">
        <f>ROUND(E184*N184,2)</f>
        <v>0.59</v>
      </c>
      <c r="P184" s="162">
        <v>0</v>
      </c>
      <c r="Q184" s="163">
        <f>ROUND(E184*P184,2)</f>
        <v>0</v>
      </c>
      <c r="R184" s="145" t="s">
        <v>411</v>
      </c>
      <c r="S184" s="145" t="s">
        <v>254</v>
      </c>
      <c r="T184" s="145" t="s">
        <v>193</v>
      </c>
      <c r="U184" s="145">
        <v>0</v>
      </c>
      <c r="V184" s="145">
        <f>ROUND(E184*U184,2)</f>
        <v>0</v>
      </c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404</v>
      </c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43"/>
      <c r="B185" s="144"/>
      <c r="C185" s="175" t="s">
        <v>500</v>
      </c>
      <c r="D185" s="146"/>
      <c r="E185" s="147">
        <v>1.01</v>
      </c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199</v>
      </c>
      <c r="AH185" s="136">
        <v>0</v>
      </c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43"/>
      <c r="B186" s="144"/>
      <c r="C186" s="176" t="s">
        <v>201</v>
      </c>
      <c r="D186" s="148"/>
      <c r="E186" s="149">
        <v>1.01</v>
      </c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199</v>
      </c>
      <c r="AH186" s="136">
        <v>1</v>
      </c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57">
        <v>36</v>
      </c>
      <c r="B187" s="158" t="s">
        <v>654</v>
      </c>
      <c r="C187" s="174" t="s">
        <v>986</v>
      </c>
      <c r="D187" s="159" t="s">
        <v>224</v>
      </c>
      <c r="E187" s="160">
        <v>1.01</v>
      </c>
      <c r="F187" s="161"/>
      <c r="G187" s="162">
        <f>ROUND(E187*F187,2)</f>
        <v>0</v>
      </c>
      <c r="H187" s="161"/>
      <c r="I187" s="162">
        <f>ROUND(E187*H187,2)</f>
        <v>0</v>
      </c>
      <c r="J187" s="161"/>
      <c r="K187" s="162">
        <f>ROUND(E187*J187,2)</f>
        <v>0</v>
      </c>
      <c r="L187" s="162">
        <v>21</v>
      </c>
      <c r="M187" s="162">
        <f>G187*(1+L187/100)</f>
        <v>0</v>
      </c>
      <c r="N187" s="162">
        <v>0.25</v>
      </c>
      <c r="O187" s="162">
        <f>ROUND(E187*N187,2)</f>
        <v>0.25</v>
      </c>
      <c r="P187" s="162">
        <v>0</v>
      </c>
      <c r="Q187" s="163">
        <f>ROUND(E187*P187,2)</f>
        <v>0</v>
      </c>
      <c r="R187" s="145" t="s">
        <v>411</v>
      </c>
      <c r="S187" s="145" t="s">
        <v>254</v>
      </c>
      <c r="T187" s="145" t="s">
        <v>193</v>
      </c>
      <c r="U187" s="145">
        <v>0</v>
      </c>
      <c r="V187" s="145">
        <f>ROUND(E187*U187,2)</f>
        <v>0</v>
      </c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404</v>
      </c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5" t="s">
        <v>500</v>
      </c>
      <c r="D188" s="146"/>
      <c r="E188" s="147">
        <v>1.01</v>
      </c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outlineLevel="1" x14ac:dyDescent="0.2">
      <c r="A189" s="143"/>
      <c r="B189" s="144"/>
      <c r="C189" s="176" t="s">
        <v>201</v>
      </c>
      <c r="D189" s="148"/>
      <c r="E189" s="149">
        <v>1.01</v>
      </c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199</v>
      </c>
      <c r="AH189" s="136">
        <v>1</v>
      </c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outlineLevel="1" x14ac:dyDescent="0.2">
      <c r="A190" s="157">
        <v>37</v>
      </c>
      <c r="B190" s="158" t="s">
        <v>656</v>
      </c>
      <c r="C190" s="174" t="s">
        <v>987</v>
      </c>
      <c r="D190" s="159" t="s">
        <v>224</v>
      </c>
      <c r="E190" s="160">
        <v>1.01</v>
      </c>
      <c r="F190" s="161"/>
      <c r="G190" s="162">
        <f>ROUND(E190*F190,2)</f>
        <v>0</v>
      </c>
      <c r="H190" s="161"/>
      <c r="I190" s="162">
        <f>ROUND(E190*H190,2)</f>
        <v>0</v>
      </c>
      <c r="J190" s="161"/>
      <c r="K190" s="162">
        <f>ROUND(E190*J190,2)</f>
        <v>0</v>
      </c>
      <c r="L190" s="162">
        <v>21</v>
      </c>
      <c r="M190" s="162">
        <f>G190*(1+L190/100)</f>
        <v>0</v>
      </c>
      <c r="N190" s="162">
        <v>0.5</v>
      </c>
      <c r="O190" s="162">
        <f>ROUND(E190*N190,2)</f>
        <v>0.51</v>
      </c>
      <c r="P190" s="162">
        <v>0</v>
      </c>
      <c r="Q190" s="163">
        <f>ROUND(E190*P190,2)</f>
        <v>0</v>
      </c>
      <c r="R190" s="145" t="s">
        <v>411</v>
      </c>
      <c r="S190" s="145" t="s">
        <v>254</v>
      </c>
      <c r="T190" s="145" t="s">
        <v>193</v>
      </c>
      <c r="U190" s="145">
        <v>0</v>
      </c>
      <c r="V190" s="145">
        <f>ROUND(E190*U190,2)</f>
        <v>0</v>
      </c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404</v>
      </c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outlineLevel="1" x14ac:dyDescent="0.2">
      <c r="A191" s="143"/>
      <c r="B191" s="144"/>
      <c r="C191" s="175" t="s">
        <v>500</v>
      </c>
      <c r="D191" s="146"/>
      <c r="E191" s="147">
        <v>1.01</v>
      </c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199</v>
      </c>
      <c r="AH191" s="136">
        <v>0</v>
      </c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outlineLevel="1" x14ac:dyDescent="0.2">
      <c r="A192" s="143"/>
      <c r="B192" s="144"/>
      <c r="C192" s="176" t="s">
        <v>201</v>
      </c>
      <c r="D192" s="148"/>
      <c r="E192" s="149">
        <v>1.01</v>
      </c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199</v>
      </c>
      <c r="AH192" s="136">
        <v>1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57">
        <v>38</v>
      </c>
      <c r="B193" s="158" t="s">
        <v>531</v>
      </c>
      <c r="C193" s="174" t="s">
        <v>532</v>
      </c>
      <c r="D193" s="159" t="s">
        <v>224</v>
      </c>
      <c r="E193" s="160">
        <v>2</v>
      </c>
      <c r="F193" s="161"/>
      <c r="G193" s="162">
        <f>ROUND(E193*F193,2)</f>
        <v>0</v>
      </c>
      <c r="H193" s="161"/>
      <c r="I193" s="162">
        <f>ROUND(E193*H193,2)</f>
        <v>0</v>
      </c>
      <c r="J193" s="161"/>
      <c r="K193" s="162">
        <f>ROUND(E193*J193,2)</f>
        <v>0</v>
      </c>
      <c r="L193" s="162">
        <v>21</v>
      </c>
      <c r="M193" s="162">
        <f>G193*(1+L193/100)</f>
        <v>0</v>
      </c>
      <c r="N193" s="162">
        <v>2E-3</v>
      </c>
      <c r="O193" s="162">
        <f>ROUND(E193*N193,2)</f>
        <v>0</v>
      </c>
      <c r="P193" s="162">
        <v>0</v>
      </c>
      <c r="Q193" s="163">
        <f>ROUND(E193*P193,2)</f>
        <v>0</v>
      </c>
      <c r="R193" s="145" t="s">
        <v>411</v>
      </c>
      <c r="S193" s="145" t="s">
        <v>254</v>
      </c>
      <c r="T193" s="145" t="s">
        <v>193</v>
      </c>
      <c r="U193" s="145">
        <v>0</v>
      </c>
      <c r="V193" s="145">
        <f>ROUND(E193*U193,2)</f>
        <v>0</v>
      </c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404</v>
      </c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43"/>
      <c r="B194" s="144"/>
      <c r="C194" s="175" t="s">
        <v>135</v>
      </c>
      <c r="D194" s="146"/>
      <c r="E194" s="147">
        <v>2</v>
      </c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199</v>
      </c>
      <c r="AH194" s="136">
        <v>0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76" t="s">
        <v>201</v>
      </c>
      <c r="D195" s="148"/>
      <c r="E195" s="149">
        <v>2</v>
      </c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199</v>
      </c>
      <c r="AH195" s="136">
        <v>1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64">
        <v>39</v>
      </c>
      <c r="B196" s="165" t="s">
        <v>988</v>
      </c>
      <c r="C196" s="173" t="s">
        <v>519</v>
      </c>
      <c r="D196" s="166" t="s">
        <v>224</v>
      </c>
      <c r="E196" s="167">
        <v>1</v>
      </c>
      <c r="F196" s="168"/>
      <c r="G196" s="169">
        <f>ROUND(E196*F196,2)</f>
        <v>0</v>
      </c>
      <c r="H196" s="168"/>
      <c r="I196" s="169">
        <f>ROUND(E196*H196,2)</f>
        <v>0</v>
      </c>
      <c r="J196" s="168"/>
      <c r="K196" s="169">
        <f>ROUND(E196*J196,2)</f>
        <v>0</v>
      </c>
      <c r="L196" s="169">
        <v>21</v>
      </c>
      <c r="M196" s="169">
        <f>G196*(1+L196/100)</f>
        <v>0</v>
      </c>
      <c r="N196" s="169">
        <v>3.9000000000000007E-2</v>
      </c>
      <c r="O196" s="169">
        <f>ROUND(E196*N196,2)</f>
        <v>0.04</v>
      </c>
      <c r="P196" s="169">
        <v>0</v>
      </c>
      <c r="Q196" s="170">
        <f>ROUND(E196*P196,2)</f>
        <v>0</v>
      </c>
      <c r="R196" s="145"/>
      <c r="S196" s="145" t="s">
        <v>192</v>
      </c>
      <c r="T196" s="145" t="s">
        <v>193</v>
      </c>
      <c r="U196" s="145">
        <v>0</v>
      </c>
      <c r="V196" s="145">
        <f>ROUND(E196*U196,2)</f>
        <v>0</v>
      </c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520</v>
      </c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64">
        <v>40</v>
      </c>
      <c r="B197" s="165" t="s">
        <v>521</v>
      </c>
      <c r="C197" s="173" t="s">
        <v>522</v>
      </c>
      <c r="D197" s="166" t="s">
        <v>224</v>
      </c>
      <c r="E197" s="167">
        <v>1</v>
      </c>
      <c r="F197" s="168"/>
      <c r="G197" s="169">
        <f>ROUND(E197*F197,2)</f>
        <v>0</v>
      </c>
      <c r="H197" s="168"/>
      <c r="I197" s="169">
        <f>ROUND(E197*H197,2)</f>
        <v>0</v>
      </c>
      <c r="J197" s="168"/>
      <c r="K197" s="169">
        <f>ROUND(E197*J197,2)</f>
        <v>0</v>
      </c>
      <c r="L197" s="169">
        <v>21</v>
      </c>
      <c r="M197" s="169">
        <f>G197*(1+L197/100)</f>
        <v>0</v>
      </c>
      <c r="N197" s="169">
        <v>3.9000000000000007E-2</v>
      </c>
      <c r="O197" s="169">
        <f>ROUND(E197*N197,2)</f>
        <v>0.04</v>
      </c>
      <c r="P197" s="169">
        <v>0</v>
      </c>
      <c r="Q197" s="170">
        <f>ROUND(E197*P197,2)</f>
        <v>0</v>
      </c>
      <c r="R197" s="145"/>
      <c r="S197" s="145" t="s">
        <v>192</v>
      </c>
      <c r="T197" s="145" t="s">
        <v>193</v>
      </c>
      <c r="U197" s="145">
        <v>0</v>
      </c>
      <c r="V197" s="145">
        <f>ROUND(E197*U197,2)</f>
        <v>0</v>
      </c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520</v>
      </c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x14ac:dyDescent="0.2">
      <c r="A198" s="151" t="s">
        <v>187</v>
      </c>
      <c r="B198" s="152" t="s">
        <v>151</v>
      </c>
      <c r="C198" s="172" t="s">
        <v>152</v>
      </c>
      <c r="D198" s="153"/>
      <c r="E198" s="154"/>
      <c r="F198" s="155"/>
      <c r="G198" s="155">
        <f>SUMIF(AG199:AG199,"&lt;&gt;NOR",G199:G199)</f>
        <v>0</v>
      </c>
      <c r="H198" s="155"/>
      <c r="I198" s="155">
        <f>SUM(I199:I199)</f>
        <v>0</v>
      </c>
      <c r="J198" s="155"/>
      <c r="K198" s="155">
        <f>SUM(K199:K199)</f>
        <v>0</v>
      </c>
      <c r="L198" s="155"/>
      <c r="M198" s="155">
        <f>SUM(M199:M199)</f>
        <v>0</v>
      </c>
      <c r="N198" s="155"/>
      <c r="O198" s="155">
        <f>SUM(O199:O199)</f>
        <v>0</v>
      </c>
      <c r="P198" s="155"/>
      <c r="Q198" s="156">
        <f>SUM(Q199:Q199)</f>
        <v>0</v>
      </c>
      <c r="R198" s="150"/>
      <c r="S198" s="150"/>
      <c r="T198" s="150"/>
      <c r="U198" s="150"/>
      <c r="V198" s="150">
        <f>SUM(V199:V199)</f>
        <v>12.61</v>
      </c>
      <c r="W198" s="150"/>
      <c r="AG198" t="s">
        <v>188</v>
      </c>
    </row>
    <row r="199" spans="1:60" outlineLevel="1" x14ac:dyDescent="0.2">
      <c r="A199" s="164">
        <v>41</v>
      </c>
      <c r="B199" s="165" t="s">
        <v>663</v>
      </c>
      <c r="C199" s="173" t="s">
        <v>664</v>
      </c>
      <c r="D199" s="166" t="s">
        <v>403</v>
      </c>
      <c r="E199" s="167">
        <v>59.643030000000003</v>
      </c>
      <c r="F199" s="168"/>
      <c r="G199" s="169">
        <f>ROUND(E199*F199,2)</f>
        <v>0</v>
      </c>
      <c r="H199" s="168"/>
      <c r="I199" s="169">
        <f>ROUND(E199*H199,2)</f>
        <v>0</v>
      </c>
      <c r="J199" s="168"/>
      <c r="K199" s="169">
        <f>ROUND(E199*J199,2)</f>
        <v>0</v>
      </c>
      <c r="L199" s="169">
        <v>21</v>
      </c>
      <c r="M199" s="169">
        <f>G199*(1+L199/100)</f>
        <v>0</v>
      </c>
      <c r="N199" s="169">
        <v>0</v>
      </c>
      <c r="O199" s="169">
        <f>ROUND(E199*N199,2)</f>
        <v>0</v>
      </c>
      <c r="P199" s="169">
        <v>0</v>
      </c>
      <c r="Q199" s="170">
        <f>ROUND(E199*P199,2)</f>
        <v>0</v>
      </c>
      <c r="R199" s="145"/>
      <c r="S199" s="145" t="s">
        <v>254</v>
      </c>
      <c r="T199" s="145" t="s">
        <v>255</v>
      </c>
      <c r="U199" s="145">
        <v>0.21150000000000002</v>
      </c>
      <c r="V199" s="145">
        <f>ROUND(E199*U199,2)</f>
        <v>12.61</v>
      </c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560</v>
      </c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x14ac:dyDescent="0.2">
      <c r="A200" s="151" t="s">
        <v>187</v>
      </c>
      <c r="B200" s="152" t="s">
        <v>157</v>
      </c>
      <c r="C200" s="172" t="s">
        <v>158</v>
      </c>
      <c r="D200" s="153"/>
      <c r="E200" s="154"/>
      <c r="F200" s="155"/>
      <c r="G200" s="155">
        <f>SUMIF(AG201:AG207,"&lt;&gt;NOR",G201:G207)</f>
        <v>0</v>
      </c>
      <c r="H200" s="155"/>
      <c r="I200" s="155">
        <f>SUM(I201:I207)</f>
        <v>0</v>
      </c>
      <c r="J200" s="155"/>
      <c r="K200" s="155">
        <f>SUM(K201:K207)</f>
        <v>0</v>
      </c>
      <c r="L200" s="155"/>
      <c r="M200" s="155">
        <f>SUM(M201:M207)</f>
        <v>0</v>
      </c>
      <c r="N200" s="155"/>
      <c r="O200" s="155">
        <f>SUM(O201:O207)</f>
        <v>0</v>
      </c>
      <c r="P200" s="155"/>
      <c r="Q200" s="156">
        <f>SUM(Q201:Q207)</f>
        <v>0</v>
      </c>
      <c r="R200" s="150"/>
      <c r="S200" s="150"/>
      <c r="T200" s="150"/>
      <c r="U200" s="150"/>
      <c r="V200" s="150">
        <f>SUM(V201:V207)</f>
        <v>0.06</v>
      </c>
      <c r="W200" s="150"/>
      <c r="AG200" t="s">
        <v>188</v>
      </c>
    </row>
    <row r="201" spans="1:60" outlineLevel="1" x14ac:dyDescent="0.2">
      <c r="A201" s="164">
        <v>42</v>
      </c>
      <c r="B201" s="165" t="s">
        <v>561</v>
      </c>
      <c r="C201" s="173" t="s">
        <v>562</v>
      </c>
      <c r="D201" s="166" t="s">
        <v>403</v>
      </c>
      <c r="E201" s="167">
        <v>6.4152000000000005</v>
      </c>
      <c r="F201" s="168"/>
      <c r="G201" s="169">
        <f>ROUND(E201*F201,2)</f>
        <v>0</v>
      </c>
      <c r="H201" s="168"/>
      <c r="I201" s="169">
        <f>ROUND(E201*H201,2)</f>
        <v>0</v>
      </c>
      <c r="J201" s="168"/>
      <c r="K201" s="169">
        <f>ROUND(E201*J201,2)</f>
        <v>0</v>
      </c>
      <c r="L201" s="169">
        <v>21</v>
      </c>
      <c r="M201" s="169">
        <f>G201*(1+L201/100)</f>
        <v>0</v>
      </c>
      <c r="N201" s="169">
        <v>0</v>
      </c>
      <c r="O201" s="169">
        <f>ROUND(E201*N201,2)</f>
        <v>0</v>
      </c>
      <c r="P201" s="169">
        <v>0</v>
      </c>
      <c r="Q201" s="170">
        <f>ROUND(E201*P201,2)</f>
        <v>0</v>
      </c>
      <c r="R201" s="145"/>
      <c r="S201" s="145" t="s">
        <v>254</v>
      </c>
      <c r="T201" s="145" t="s">
        <v>255</v>
      </c>
      <c r="U201" s="145">
        <v>0.01</v>
      </c>
      <c r="V201" s="145">
        <f>ROUND(E201*U201,2)</f>
        <v>0.06</v>
      </c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563</v>
      </c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57">
        <v>43</v>
      </c>
      <c r="B202" s="158" t="s">
        <v>564</v>
      </c>
      <c r="C202" s="174" t="s">
        <v>565</v>
      </c>
      <c r="D202" s="159" t="s">
        <v>403</v>
      </c>
      <c r="E202" s="160">
        <v>62.092800000000004</v>
      </c>
      <c r="F202" s="161"/>
      <c r="G202" s="162">
        <f>ROUND(E202*F202,2)</f>
        <v>0</v>
      </c>
      <c r="H202" s="161"/>
      <c r="I202" s="162">
        <f>ROUND(E202*H202,2)</f>
        <v>0</v>
      </c>
      <c r="J202" s="161"/>
      <c r="K202" s="162">
        <f>ROUND(E202*J202,2)</f>
        <v>0</v>
      </c>
      <c r="L202" s="162">
        <v>21</v>
      </c>
      <c r="M202" s="162">
        <f>G202*(1+L202/100)</f>
        <v>0</v>
      </c>
      <c r="N202" s="162">
        <v>0</v>
      </c>
      <c r="O202" s="162">
        <f>ROUND(E202*N202,2)</f>
        <v>0</v>
      </c>
      <c r="P202" s="162">
        <v>0</v>
      </c>
      <c r="Q202" s="163">
        <f>ROUND(E202*P202,2)</f>
        <v>0</v>
      </c>
      <c r="R202" s="145"/>
      <c r="S202" s="145" t="s">
        <v>254</v>
      </c>
      <c r="T202" s="145" t="s">
        <v>255</v>
      </c>
      <c r="U202" s="145">
        <v>0</v>
      </c>
      <c r="V202" s="145">
        <f>ROUND(E202*U202,2)</f>
        <v>0</v>
      </c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194</v>
      </c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43"/>
      <c r="B203" s="144"/>
      <c r="C203" s="175" t="s">
        <v>204</v>
      </c>
      <c r="D203" s="146"/>
      <c r="E203" s="147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199</v>
      </c>
      <c r="AH203" s="136">
        <v>0</v>
      </c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43"/>
      <c r="B204" s="144"/>
      <c r="C204" s="175" t="s">
        <v>359</v>
      </c>
      <c r="D204" s="146"/>
      <c r="E204" s="147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 t="s">
        <v>199</v>
      </c>
      <c r="AH204" s="136">
        <v>0</v>
      </c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ht="22.5" outlineLevel="1" x14ac:dyDescent="0.2">
      <c r="A205" s="143"/>
      <c r="B205" s="144"/>
      <c r="C205" s="175" t="s">
        <v>360</v>
      </c>
      <c r="D205" s="146"/>
      <c r="E205" s="147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199</v>
      </c>
      <c r="AH205" s="136">
        <v>0</v>
      </c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outlineLevel="1" x14ac:dyDescent="0.2">
      <c r="A206" s="143"/>
      <c r="B206" s="144"/>
      <c r="C206" s="175" t="s">
        <v>989</v>
      </c>
      <c r="D206" s="146"/>
      <c r="E206" s="147">
        <v>62.092800000000004</v>
      </c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 t="s">
        <v>199</v>
      </c>
      <c r="AH206" s="136">
        <v>0</v>
      </c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outlineLevel="1" x14ac:dyDescent="0.2">
      <c r="A207" s="143"/>
      <c r="B207" s="144"/>
      <c r="C207" s="176" t="s">
        <v>201</v>
      </c>
      <c r="D207" s="148"/>
      <c r="E207" s="149">
        <v>62.092800000000004</v>
      </c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 t="s">
        <v>199</v>
      </c>
      <c r="AH207" s="136">
        <v>1</v>
      </c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x14ac:dyDescent="0.2">
      <c r="A208" s="3"/>
      <c r="B208" s="4"/>
      <c r="C208" s="177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AE208">
        <v>15</v>
      </c>
      <c r="AF208">
        <v>21</v>
      </c>
    </row>
    <row r="209" spans="1:33" x14ac:dyDescent="0.2">
      <c r="A209" s="139"/>
      <c r="B209" s="140" t="s">
        <v>31</v>
      </c>
      <c r="C209" s="178"/>
      <c r="D209" s="141"/>
      <c r="E209" s="142"/>
      <c r="F209" s="142"/>
      <c r="G209" s="171">
        <f>G8+G121+G130+G132+G137+G139+G198+G200</f>
        <v>0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AE209">
        <f>SUMIF(L7:L207,AE208,G7:G207)</f>
        <v>0</v>
      </c>
      <c r="AF209">
        <f>SUMIF(L7:L207,AF208,G7:G207)</f>
        <v>0</v>
      </c>
      <c r="AG209" t="s">
        <v>247</v>
      </c>
    </row>
    <row r="210" spans="1:33" x14ac:dyDescent="0.2">
      <c r="A210" s="3"/>
      <c r="B210" s="4"/>
      <c r="C210" s="177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33" x14ac:dyDescent="0.2">
      <c r="A211" s="3"/>
      <c r="B211" s="4"/>
      <c r="C211" s="177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33" x14ac:dyDescent="0.2">
      <c r="A212" s="256" t="s">
        <v>248</v>
      </c>
      <c r="B212" s="256"/>
      <c r="C212" s="257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33" x14ac:dyDescent="0.2">
      <c r="A213" s="237"/>
      <c r="B213" s="238"/>
      <c r="C213" s="239"/>
      <c r="D213" s="238"/>
      <c r="E213" s="238"/>
      <c r="F213" s="238"/>
      <c r="G213" s="24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AG213" t="s">
        <v>249</v>
      </c>
    </row>
    <row r="214" spans="1:33" x14ac:dyDescent="0.2">
      <c r="A214" s="241"/>
      <c r="B214" s="242"/>
      <c r="C214" s="243"/>
      <c r="D214" s="242"/>
      <c r="E214" s="242"/>
      <c r="F214" s="242"/>
      <c r="G214" s="2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33" x14ac:dyDescent="0.2">
      <c r="A215" s="241"/>
      <c r="B215" s="242"/>
      <c r="C215" s="243"/>
      <c r="D215" s="242"/>
      <c r="E215" s="242"/>
      <c r="F215" s="242"/>
      <c r="G215" s="2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33" x14ac:dyDescent="0.2">
      <c r="A216" s="241"/>
      <c r="B216" s="242"/>
      <c r="C216" s="243"/>
      <c r="D216" s="242"/>
      <c r="E216" s="242"/>
      <c r="F216" s="242"/>
      <c r="G216" s="2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33" x14ac:dyDescent="0.2">
      <c r="A217" s="245"/>
      <c r="B217" s="246"/>
      <c r="C217" s="247"/>
      <c r="D217" s="246"/>
      <c r="E217" s="246"/>
      <c r="F217" s="246"/>
      <c r="G217" s="24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33" x14ac:dyDescent="0.2">
      <c r="A218" s="3"/>
      <c r="B218" s="4"/>
      <c r="C218" s="177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33" x14ac:dyDescent="0.2">
      <c r="C219" s="179"/>
      <c r="D219" s="10"/>
      <c r="AG219" t="s">
        <v>250</v>
      </c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3:G217"/>
    <mergeCell ref="A1:G1"/>
    <mergeCell ref="C2:G2"/>
    <mergeCell ref="C3:G3"/>
    <mergeCell ref="C4:G4"/>
    <mergeCell ref="A212:C2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4C62-B748-406D-975E-C58903DB231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63</v>
      </c>
      <c r="C3" s="250" t="s">
        <v>64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67</v>
      </c>
      <c r="C4" s="253" t="s">
        <v>68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SUMIF(AG9:AG145,"&lt;&gt;NOR",G9:G145)</f>
        <v>0</v>
      </c>
      <c r="H8" s="155"/>
      <c r="I8" s="155">
        <f>SUM(I9:I145)</f>
        <v>0</v>
      </c>
      <c r="J8" s="155"/>
      <c r="K8" s="155">
        <f>SUM(K9:K145)</f>
        <v>0</v>
      </c>
      <c r="L8" s="155"/>
      <c r="M8" s="155">
        <f>SUM(M9:M145)</f>
        <v>0</v>
      </c>
      <c r="N8" s="155"/>
      <c r="O8" s="155">
        <f>SUM(O9:O145)</f>
        <v>56.26</v>
      </c>
      <c r="P8" s="155"/>
      <c r="Q8" s="156">
        <f>SUM(Q9:Q145)</f>
        <v>19.28</v>
      </c>
      <c r="R8" s="150"/>
      <c r="S8" s="150"/>
      <c r="T8" s="150"/>
      <c r="U8" s="150"/>
      <c r="V8" s="150">
        <f>SUM(V9:V145)</f>
        <v>198.96000000000004</v>
      </c>
      <c r="W8" s="150"/>
      <c r="AG8" t="s">
        <v>188</v>
      </c>
    </row>
    <row r="9" spans="1:60" outlineLevel="1" x14ac:dyDescent="0.2">
      <c r="A9" s="157">
        <v>1</v>
      </c>
      <c r="B9" s="158" t="s">
        <v>264</v>
      </c>
      <c r="C9" s="174" t="s">
        <v>265</v>
      </c>
      <c r="D9" s="159" t="s">
        <v>253</v>
      </c>
      <c r="E9" s="160">
        <v>19.470000000000002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0.66</v>
      </c>
      <c r="Q9" s="163">
        <f>ROUND(E9*P9,2)</f>
        <v>12.85</v>
      </c>
      <c r="R9" s="145"/>
      <c r="S9" s="145" t="s">
        <v>254</v>
      </c>
      <c r="T9" s="145" t="s">
        <v>255</v>
      </c>
      <c r="U9" s="145">
        <v>1.0530000000000002</v>
      </c>
      <c r="V9" s="145">
        <f>ROUND(E9*U9,2)</f>
        <v>20.5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990</v>
      </c>
      <c r="D11" s="146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ht="22.5" outlineLevel="1" x14ac:dyDescent="0.2">
      <c r="A12" s="143"/>
      <c r="B12" s="144"/>
      <c r="C12" s="175" t="s">
        <v>991</v>
      </c>
      <c r="D12" s="146"/>
      <c r="E12" s="147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5" t="s">
        <v>992</v>
      </c>
      <c r="D13" s="146"/>
      <c r="E13" s="147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ht="22.5" outlineLevel="1" x14ac:dyDescent="0.2">
      <c r="A14" s="143"/>
      <c r="B14" s="144"/>
      <c r="C14" s="175" t="s">
        <v>993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994</v>
      </c>
      <c r="D15" s="146"/>
      <c r="E15" s="147">
        <v>12.870000000000001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995</v>
      </c>
      <c r="D16" s="146"/>
      <c r="E16" s="147">
        <v>6.6000000000000005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6" t="s">
        <v>201</v>
      </c>
      <c r="D17" s="148"/>
      <c r="E17" s="149">
        <v>19.470000000000002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1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64">
        <v>2</v>
      </c>
      <c r="B18" s="165" t="s">
        <v>996</v>
      </c>
      <c r="C18" s="173" t="s">
        <v>997</v>
      </c>
      <c r="D18" s="166" t="s">
        <v>253</v>
      </c>
      <c r="E18" s="167">
        <v>19.470000000000002</v>
      </c>
      <c r="F18" s="168"/>
      <c r="G18" s="169">
        <f>ROUND(E18*F18,2)</f>
        <v>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21</v>
      </c>
      <c r="M18" s="169">
        <f>G18*(1+L18/100)</f>
        <v>0</v>
      </c>
      <c r="N18" s="169">
        <v>0</v>
      </c>
      <c r="O18" s="169">
        <f>ROUND(E18*N18,2)</f>
        <v>0</v>
      </c>
      <c r="P18" s="169">
        <v>0.33</v>
      </c>
      <c r="Q18" s="170">
        <f>ROUND(E18*P18,2)</f>
        <v>6.43</v>
      </c>
      <c r="R18" s="145"/>
      <c r="S18" s="145" t="s">
        <v>254</v>
      </c>
      <c r="T18" s="145" t="s">
        <v>255</v>
      </c>
      <c r="U18" s="145">
        <v>0.16</v>
      </c>
      <c r="V18" s="145">
        <f>ROUND(E18*U18,2)</f>
        <v>3.12</v>
      </c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57">
        <v>3</v>
      </c>
      <c r="B19" s="158" t="s">
        <v>278</v>
      </c>
      <c r="C19" s="174" t="s">
        <v>279</v>
      </c>
      <c r="D19" s="159" t="s">
        <v>197</v>
      </c>
      <c r="E19" s="160">
        <v>2.2000000000000002</v>
      </c>
      <c r="F19" s="161"/>
      <c r="G19" s="162">
        <f>ROUND(E19*F19,2)</f>
        <v>0</v>
      </c>
      <c r="H19" s="161"/>
      <c r="I19" s="162">
        <f>ROUND(E19*H19,2)</f>
        <v>0</v>
      </c>
      <c r="J19" s="161"/>
      <c r="K19" s="162">
        <f>ROUND(E19*J19,2)</f>
        <v>0</v>
      </c>
      <c r="L19" s="162">
        <v>21</v>
      </c>
      <c r="M19" s="162">
        <f>G19*(1+L19/100)</f>
        <v>0</v>
      </c>
      <c r="N19" s="162">
        <v>1.2710000000000001E-2</v>
      </c>
      <c r="O19" s="162">
        <f>ROUND(E19*N19,2)</f>
        <v>0.03</v>
      </c>
      <c r="P19" s="162">
        <v>0</v>
      </c>
      <c r="Q19" s="163">
        <f>ROUND(E19*P19,2)</f>
        <v>0</v>
      </c>
      <c r="R19" s="145"/>
      <c r="S19" s="145" t="s">
        <v>254</v>
      </c>
      <c r="T19" s="145" t="s">
        <v>255</v>
      </c>
      <c r="U19" s="145">
        <v>1.153</v>
      </c>
      <c r="V19" s="145">
        <f>ROUND(E19*U19,2)</f>
        <v>2.54</v>
      </c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194</v>
      </c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204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5" t="s">
        <v>998</v>
      </c>
      <c r="D21" s="146"/>
      <c r="E21" s="147">
        <v>1.1000000000000001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75" t="s">
        <v>999</v>
      </c>
      <c r="D22" s="146"/>
      <c r="E22" s="147">
        <v>1.1000000000000001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0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6" t="s">
        <v>201</v>
      </c>
      <c r="D23" s="148"/>
      <c r="E23" s="149">
        <v>2.2000000000000002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1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57">
        <v>4</v>
      </c>
      <c r="B24" s="158" t="s">
        <v>285</v>
      </c>
      <c r="C24" s="174" t="s">
        <v>286</v>
      </c>
      <c r="D24" s="159" t="s">
        <v>197</v>
      </c>
      <c r="E24" s="160">
        <v>1.1000000000000001</v>
      </c>
      <c r="F24" s="161"/>
      <c r="G24" s="162">
        <f>ROUND(E24*F24,2)</f>
        <v>0</v>
      </c>
      <c r="H24" s="161"/>
      <c r="I24" s="162">
        <f>ROUND(E24*H24,2)</f>
        <v>0</v>
      </c>
      <c r="J24" s="161"/>
      <c r="K24" s="162">
        <f>ROUND(E24*J24,2)</f>
        <v>0</v>
      </c>
      <c r="L24" s="162">
        <v>21</v>
      </c>
      <c r="M24" s="162">
        <f>G24*(1+L24/100)</f>
        <v>0</v>
      </c>
      <c r="N24" s="162">
        <v>6.9630000000000011E-2</v>
      </c>
      <c r="O24" s="162">
        <f>ROUND(E24*N24,2)</f>
        <v>0.08</v>
      </c>
      <c r="P24" s="162">
        <v>0</v>
      </c>
      <c r="Q24" s="163">
        <f>ROUND(E24*P24,2)</f>
        <v>0</v>
      </c>
      <c r="R24" s="145"/>
      <c r="S24" s="145" t="s">
        <v>254</v>
      </c>
      <c r="T24" s="145" t="s">
        <v>255</v>
      </c>
      <c r="U24" s="145">
        <v>1.2460000000000002</v>
      </c>
      <c r="V24" s="145">
        <f>ROUND(E24*U24,2)</f>
        <v>1.37</v>
      </c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194</v>
      </c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75" t="s">
        <v>204</v>
      </c>
      <c r="D25" s="146"/>
      <c r="E25" s="147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1000</v>
      </c>
      <c r="D26" s="146"/>
      <c r="E26" s="147">
        <v>1.1000000000000001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76" t="s">
        <v>201</v>
      </c>
      <c r="D27" s="148"/>
      <c r="E27" s="149">
        <v>1.1000000000000001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1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57">
        <v>5</v>
      </c>
      <c r="B28" s="158" t="s">
        <v>1001</v>
      </c>
      <c r="C28" s="174" t="s">
        <v>1002</v>
      </c>
      <c r="D28" s="159" t="s">
        <v>292</v>
      </c>
      <c r="E28" s="160">
        <v>1.9470000000000001</v>
      </c>
      <c r="F28" s="161"/>
      <c r="G28" s="162">
        <f>ROUND(E28*F28,2)</f>
        <v>0</v>
      </c>
      <c r="H28" s="161"/>
      <c r="I28" s="162">
        <f>ROUND(E28*H28,2)</f>
        <v>0</v>
      </c>
      <c r="J28" s="161"/>
      <c r="K28" s="162">
        <f>ROUND(E28*J28,2)</f>
        <v>0</v>
      </c>
      <c r="L28" s="162">
        <v>21</v>
      </c>
      <c r="M28" s="162">
        <f>G28*(1+L28/100)</f>
        <v>0</v>
      </c>
      <c r="N28" s="162">
        <v>0</v>
      </c>
      <c r="O28" s="162">
        <f>ROUND(E28*N28,2)</f>
        <v>0</v>
      </c>
      <c r="P28" s="162">
        <v>0</v>
      </c>
      <c r="Q28" s="163">
        <f>ROUND(E28*P28,2)</f>
        <v>0</v>
      </c>
      <c r="R28" s="145"/>
      <c r="S28" s="145" t="s">
        <v>254</v>
      </c>
      <c r="T28" s="145" t="s">
        <v>255</v>
      </c>
      <c r="U28" s="145">
        <v>0.36500000000000005</v>
      </c>
      <c r="V28" s="145">
        <f>ROUND(E28*U28,2)</f>
        <v>0.71</v>
      </c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194</v>
      </c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84" t="s">
        <v>296</v>
      </c>
      <c r="D29" s="180"/>
      <c r="E29" s="181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85" t="s">
        <v>1003</v>
      </c>
      <c r="D30" s="180"/>
      <c r="E30" s="181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2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ht="22.5" outlineLevel="1" x14ac:dyDescent="0.2">
      <c r="A31" s="143"/>
      <c r="B31" s="144"/>
      <c r="C31" s="185" t="s">
        <v>1004</v>
      </c>
      <c r="D31" s="180"/>
      <c r="E31" s="181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2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85" t="s">
        <v>1005</v>
      </c>
      <c r="D32" s="180"/>
      <c r="E32" s="181">
        <v>3.8940000000000001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2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86" t="s">
        <v>306</v>
      </c>
      <c r="D33" s="182"/>
      <c r="E33" s="183">
        <v>3.8940000000000001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3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84" t="s">
        <v>307</v>
      </c>
      <c r="D34" s="180"/>
      <c r="E34" s="181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5" t="s">
        <v>1006</v>
      </c>
      <c r="D35" s="146"/>
      <c r="E35" s="147">
        <v>1.9470000000000001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0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6" t="s">
        <v>201</v>
      </c>
      <c r="D36" s="148"/>
      <c r="E36" s="149">
        <v>1.9470000000000001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1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57">
        <v>6</v>
      </c>
      <c r="B37" s="158" t="s">
        <v>927</v>
      </c>
      <c r="C37" s="174" t="s">
        <v>928</v>
      </c>
      <c r="D37" s="159" t="s">
        <v>292</v>
      </c>
      <c r="E37" s="160">
        <v>25.572800000000001</v>
      </c>
      <c r="F37" s="161"/>
      <c r="G37" s="162">
        <f>ROUND(E37*F37,2)</f>
        <v>0</v>
      </c>
      <c r="H37" s="161"/>
      <c r="I37" s="162">
        <f>ROUND(E37*H37,2)</f>
        <v>0</v>
      </c>
      <c r="J37" s="161"/>
      <c r="K37" s="162">
        <f>ROUND(E37*J37,2)</f>
        <v>0</v>
      </c>
      <c r="L37" s="162">
        <v>21</v>
      </c>
      <c r="M37" s="162">
        <f>G37*(1+L37/100)</f>
        <v>0</v>
      </c>
      <c r="N37" s="162">
        <v>0</v>
      </c>
      <c r="O37" s="162">
        <f>ROUND(E37*N37,2)</f>
        <v>0</v>
      </c>
      <c r="P37" s="162">
        <v>0</v>
      </c>
      <c r="Q37" s="163">
        <f>ROUND(E37*P37,2)</f>
        <v>0</v>
      </c>
      <c r="R37" s="145"/>
      <c r="S37" s="145" t="s">
        <v>254</v>
      </c>
      <c r="T37" s="145" t="s">
        <v>255</v>
      </c>
      <c r="U37" s="145">
        <v>0.36500000000000005</v>
      </c>
      <c r="V37" s="145">
        <f>ROUND(E37*U37,2)</f>
        <v>9.33</v>
      </c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194</v>
      </c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5" t="s">
        <v>204</v>
      </c>
      <c r="D38" s="146"/>
      <c r="E38" s="147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0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ht="22.5" outlineLevel="1" x14ac:dyDescent="0.2">
      <c r="A39" s="143"/>
      <c r="B39" s="144"/>
      <c r="C39" s="175" t="s">
        <v>293</v>
      </c>
      <c r="D39" s="146"/>
      <c r="E39" s="147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ht="22.5" outlineLevel="1" x14ac:dyDescent="0.2">
      <c r="A40" s="143"/>
      <c r="B40" s="144"/>
      <c r="C40" s="175" t="s">
        <v>929</v>
      </c>
      <c r="D40" s="146"/>
      <c r="E40" s="147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84" t="s">
        <v>296</v>
      </c>
      <c r="D41" s="180"/>
      <c r="E41" s="181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85" t="s">
        <v>1007</v>
      </c>
      <c r="D42" s="180"/>
      <c r="E42" s="181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2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ht="33.75" outlineLevel="1" x14ac:dyDescent="0.2">
      <c r="A43" s="143"/>
      <c r="B43" s="144"/>
      <c r="C43" s="185" t="s">
        <v>301</v>
      </c>
      <c r="D43" s="180"/>
      <c r="E43" s="181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2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85" t="s">
        <v>1008</v>
      </c>
      <c r="D44" s="180"/>
      <c r="E44" s="181">
        <v>21.340000000000003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2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85" t="s">
        <v>1009</v>
      </c>
      <c r="D45" s="180"/>
      <c r="E45" s="181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2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ht="33.75" outlineLevel="1" x14ac:dyDescent="0.2">
      <c r="A46" s="143"/>
      <c r="B46" s="144"/>
      <c r="C46" s="185" t="s">
        <v>1010</v>
      </c>
      <c r="D46" s="180"/>
      <c r="E46" s="181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2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85" t="s">
        <v>1011</v>
      </c>
      <c r="D47" s="180"/>
      <c r="E47" s="181">
        <v>6.8970000000000002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2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85" t="s">
        <v>1012</v>
      </c>
      <c r="D48" s="180"/>
      <c r="E48" s="181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2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ht="22.5" outlineLevel="1" x14ac:dyDescent="0.2">
      <c r="A49" s="143"/>
      <c r="B49" s="144"/>
      <c r="C49" s="185" t="s">
        <v>1013</v>
      </c>
      <c r="D49" s="180"/>
      <c r="E49" s="181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2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85" t="s">
        <v>1014</v>
      </c>
      <c r="D50" s="180"/>
      <c r="E50" s="181">
        <v>22.908600000000003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2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86" t="s">
        <v>306</v>
      </c>
      <c r="D51" s="182"/>
      <c r="E51" s="183">
        <v>51.145600000000002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3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84" t="s">
        <v>307</v>
      </c>
      <c r="D52" s="180"/>
      <c r="E52" s="181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1015</v>
      </c>
      <c r="D53" s="146"/>
      <c r="E53" s="147">
        <v>25.572800000000001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6" t="s">
        <v>201</v>
      </c>
      <c r="D54" s="148"/>
      <c r="E54" s="149">
        <v>25.572800000000001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1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57">
        <v>7</v>
      </c>
      <c r="B55" s="158" t="s">
        <v>314</v>
      </c>
      <c r="C55" s="174" t="s">
        <v>315</v>
      </c>
      <c r="D55" s="159" t="s">
        <v>292</v>
      </c>
      <c r="E55" s="160">
        <v>6.87995</v>
      </c>
      <c r="F55" s="161"/>
      <c r="G55" s="162">
        <f>ROUND(E55*F55,2)</f>
        <v>0</v>
      </c>
      <c r="H55" s="161"/>
      <c r="I55" s="162">
        <f>ROUND(E55*H55,2)</f>
        <v>0</v>
      </c>
      <c r="J55" s="161"/>
      <c r="K55" s="162">
        <f>ROUND(E55*J55,2)</f>
        <v>0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3">
        <f>ROUND(E55*P55,2)</f>
        <v>0</v>
      </c>
      <c r="R55" s="145"/>
      <c r="S55" s="145" t="s">
        <v>254</v>
      </c>
      <c r="T55" s="145" t="s">
        <v>255</v>
      </c>
      <c r="U55" s="145">
        <v>8.4000000000000005E-2</v>
      </c>
      <c r="V55" s="145">
        <f>ROUND(E55*U55,2)</f>
        <v>0.57999999999999996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1016</v>
      </c>
      <c r="D56" s="146"/>
      <c r="E56" s="147">
        <v>6.3932000000000002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5" t="s">
        <v>1017</v>
      </c>
      <c r="D57" s="146"/>
      <c r="E57" s="147">
        <v>0.48675000000000002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6" t="s">
        <v>201</v>
      </c>
      <c r="D58" s="148"/>
      <c r="E58" s="149">
        <v>6.87995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1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57">
        <v>8</v>
      </c>
      <c r="B59" s="158" t="s">
        <v>1018</v>
      </c>
      <c r="C59" s="174" t="s">
        <v>1019</v>
      </c>
      <c r="D59" s="159" t="s">
        <v>292</v>
      </c>
      <c r="E59" s="160">
        <v>1.9470000000000001</v>
      </c>
      <c r="F59" s="161"/>
      <c r="G59" s="162">
        <f>ROUND(E59*F59,2)</f>
        <v>0</v>
      </c>
      <c r="H59" s="161"/>
      <c r="I59" s="162">
        <f>ROUND(E59*H59,2)</f>
        <v>0</v>
      </c>
      <c r="J59" s="161"/>
      <c r="K59" s="162">
        <f>ROUND(E59*J59,2)</f>
        <v>0</v>
      </c>
      <c r="L59" s="162">
        <v>21</v>
      </c>
      <c r="M59" s="162">
        <f>G59*(1+L59/100)</f>
        <v>0</v>
      </c>
      <c r="N59" s="162">
        <v>0</v>
      </c>
      <c r="O59" s="162">
        <f>ROUND(E59*N59,2)</f>
        <v>0</v>
      </c>
      <c r="P59" s="162">
        <v>0</v>
      </c>
      <c r="Q59" s="163">
        <f>ROUND(E59*P59,2)</f>
        <v>0</v>
      </c>
      <c r="R59" s="145"/>
      <c r="S59" s="145" t="s">
        <v>254</v>
      </c>
      <c r="T59" s="145" t="s">
        <v>255</v>
      </c>
      <c r="U59" s="145">
        <v>0.49500000000000005</v>
      </c>
      <c r="V59" s="145">
        <f>ROUND(E59*U59,2)</f>
        <v>0.96</v>
      </c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194</v>
      </c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5" t="s">
        <v>1006</v>
      </c>
      <c r="D60" s="146"/>
      <c r="E60" s="147">
        <v>1.9470000000000001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0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6" t="s">
        <v>201</v>
      </c>
      <c r="D61" s="148"/>
      <c r="E61" s="149">
        <v>1.9470000000000001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1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57">
        <v>9</v>
      </c>
      <c r="B62" s="158" t="s">
        <v>939</v>
      </c>
      <c r="C62" s="174" t="s">
        <v>940</v>
      </c>
      <c r="D62" s="159" t="s">
        <v>292</v>
      </c>
      <c r="E62" s="160">
        <v>25.572800000000001</v>
      </c>
      <c r="F62" s="161"/>
      <c r="G62" s="162">
        <f>ROUND(E62*F62,2)</f>
        <v>0</v>
      </c>
      <c r="H62" s="161"/>
      <c r="I62" s="162">
        <f>ROUND(E62*H62,2)</f>
        <v>0</v>
      </c>
      <c r="J62" s="161"/>
      <c r="K62" s="162">
        <f>ROUND(E62*J62,2)</f>
        <v>0</v>
      </c>
      <c r="L62" s="162">
        <v>21</v>
      </c>
      <c r="M62" s="162">
        <f>G62*(1+L62/100)</f>
        <v>0</v>
      </c>
      <c r="N62" s="162">
        <v>0</v>
      </c>
      <c r="O62" s="162">
        <f>ROUND(E62*N62,2)</f>
        <v>0</v>
      </c>
      <c r="P62" s="162">
        <v>0</v>
      </c>
      <c r="Q62" s="163">
        <f>ROUND(E62*P62,2)</f>
        <v>0</v>
      </c>
      <c r="R62" s="145"/>
      <c r="S62" s="145" t="s">
        <v>254</v>
      </c>
      <c r="T62" s="145" t="s">
        <v>255</v>
      </c>
      <c r="U62" s="145">
        <v>0.48500000000000004</v>
      </c>
      <c r="V62" s="145">
        <f>ROUND(E62*U62,2)</f>
        <v>12.4</v>
      </c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194</v>
      </c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5" t="s">
        <v>1020</v>
      </c>
      <c r="D63" s="146"/>
      <c r="E63" s="147">
        <v>25.572800000000001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6" t="s">
        <v>201</v>
      </c>
      <c r="D64" s="148"/>
      <c r="E64" s="149">
        <v>25.572800000000001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1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57">
        <v>10</v>
      </c>
      <c r="B65" s="158" t="s">
        <v>321</v>
      </c>
      <c r="C65" s="174" t="s">
        <v>322</v>
      </c>
      <c r="D65" s="159" t="s">
        <v>292</v>
      </c>
      <c r="E65" s="160">
        <v>6.87995</v>
      </c>
      <c r="F65" s="161"/>
      <c r="G65" s="162">
        <f>ROUND(E65*F65,2)</f>
        <v>0</v>
      </c>
      <c r="H65" s="161"/>
      <c r="I65" s="162">
        <f>ROUND(E65*H65,2)</f>
        <v>0</v>
      </c>
      <c r="J65" s="161"/>
      <c r="K65" s="162">
        <f>ROUND(E65*J65,2)</f>
        <v>0</v>
      </c>
      <c r="L65" s="162">
        <v>21</v>
      </c>
      <c r="M65" s="162">
        <f>G65*(1+L65/100)</f>
        <v>0</v>
      </c>
      <c r="N65" s="162">
        <v>0</v>
      </c>
      <c r="O65" s="162">
        <f>ROUND(E65*N65,2)</f>
        <v>0</v>
      </c>
      <c r="P65" s="162">
        <v>0</v>
      </c>
      <c r="Q65" s="163">
        <f>ROUND(E65*P65,2)</f>
        <v>0</v>
      </c>
      <c r="R65" s="145"/>
      <c r="S65" s="145" t="s">
        <v>254</v>
      </c>
      <c r="T65" s="145" t="s">
        <v>255</v>
      </c>
      <c r="U65" s="145">
        <v>0.14830000000000002</v>
      </c>
      <c r="V65" s="145">
        <f>ROUND(E65*U65,2)</f>
        <v>1.02</v>
      </c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194</v>
      </c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5" t="s">
        <v>1016</v>
      </c>
      <c r="D66" s="146"/>
      <c r="E66" s="147">
        <v>6.3932000000000002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1017</v>
      </c>
      <c r="D67" s="146"/>
      <c r="E67" s="147">
        <v>0.48675000000000002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6" t="s">
        <v>201</v>
      </c>
      <c r="D68" s="148"/>
      <c r="E68" s="149">
        <v>6.87995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1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57">
        <v>11</v>
      </c>
      <c r="B69" s="158" t="s">
        <v>1021</v>
      </c>
      <c r="C69" s="174" t="s">
        <v>1022</v>
      </c>
      <c r="D69" s="159" t="s">
        <v>253</v>
      </c>
      <c r="E69" s="160">
        <v>22</v>
      </c>
      <c r="F69" s="161"/>
      <c r="G69" s="162">
        <f>ROUND(E69*F69,2)</f>
        <v>0</v>
      </c>
      <c r="H69" s="161"/>
      <c r="I69" s="162">
        <f>ROUND(E69*H69,2)</f>
        <v>0</v>
      </c>
      <c r="J69" s="161"/>
      <c r="K69" s="162">
        <f>ROUND(E69*J69,2)</f>
        <v>0</v>
      </c>
      <c r="L69" s="162">
        <v>21</v>
      </c>
      <c r="M69" s="162">
        <f>G69*(1+L69/100)</f>
        <v>0</v>
      </c>
      <c r="N69" s="162">
        <v>9.9000000000000021E-4</v>
      </c>
      <c r="O69" s="162">
        <f>ROUND(E69*N69,2)</f>
        <v>0.02</v>
      </c>
      <c r="P69" s="162">
        <v>0</v>
      </c>
      <c r="Q69" s="163">
        <f>ROUND(E69*P69,2)</f>
        <v>0</v>
      </c>
      <c r="R69" s="145"/>
      <c r="S69" s="145" t="s">
        <v>254</v>
      </c>
      <c r="T69" s="145" t="s">
        <v>193</v>
      </c>
      <c r="U69" s="145">
        <v>0.23600000000000002</v>
      </c>
      <c r="V69" s="145">
        <f>ROUND(E69*U69,2)</f>
        <v>5.19</v>
      </c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194</v>
      </c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1023</v>
      </c>
      <c r="D70" s="146"/>
      <c r="E70" s="147">
        <v>22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6" t="s">
        <v>201</v>
      </c>
      <c r="D71" s="148"/>
      <c r="E71" s="149">
        <v>22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1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57">
        <v>12</v>
      </c>
      <c r="B72" s="158" t="s">
        <v>335</v>
      </c>
      <c r="C72" s="174" t="s">
        <v>336</v>
      </c>
      <c r="D72" s="159" t="s">
        <v>253</v>
      </c>
      <c r="E72" s="160">
        <v>114.22800000000001</v>
      </c>
      <c r="F72" s="161"/>
      <c r="G72" s="162">
        <f>ROUND(E72*F72,2)</f>
        <v>0</v>
      </c>
      <c r="H72" s="161"/>
      <c r="I72" s="162">
        <f>ROUND(E72*H72,2)</f>
        <v>0</v>
      </c>
      <c r="J72" s="161"/>
      <c r="K72" s="162">
        <f>ROUND(E72*J72,2)</f>
        <v>0</v>
      </c>
      <c r="L72" s="162">
        <v>21</v>
      </c>
      <c r="M72" s="162">
        <f>G72*(1+L72/100)</f>
        <v>0</v>
      </c>
      <c r="N72" s="162">
        <v>8.6000000000000009E-4</v>
      </c>
      <c r="O72" s="162">
        <f>ROUND(E72*N72,2)</f>
        <v>0.1</v>
      </c>
      <c r="P72" s="162">
        <v>0</v>
      </c>
      <c r="Q72" s="163">
        <f>ROUND(E72*P72,2)</f>
        <v>0</v>
      </c>
      <c r="R72" s="145"/>
      <c r="S72" s="145" t="s">
        <v>254</v>
      </c>
      <c r="T72" s="145" t="s">
        <v>193</v>
      </c>
      <c r="U72" s="145">
        <v>0.47900000000000004</v>
      </c>
      <c r="V72" s="145">
        <f>ROUND(E72*U72,2)</f>
        <v>54.72</v>
      </c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194</v>
      </c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1024</v>
      </c>
      <c r="D73" s="146"/>
      <c r="E73" s="147">
        <v>48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1025</v>
      </c>
      <c r="D74" s="146"/>
      <c r="E74" s="147">
        <v>14.982000000000001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1026</v>
      </c>
      <c r="D75" s="146"/>
      <c r="E75" s="147">
        <v>51.246000000000002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6" t="s">
        <v>201</v>
      </c>
      <c r="D76" s="148"/>
      <c r="E76" s="149">
        <v>114.22800000000001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1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64">
        <v>13</v>
      </c>
      <c r="B77" s="165" t="s">
        <v>1027</v>
      </c>
      <c r="C77" s="173" t="s">
        <v>1028</v>
      </c>
      <c r="D77" s="166" t="s">
        <v>253</v>
      </c>
      <c r="E77" s="167">
        <v>22</v>
      </c>
      <c r="F77" s="168"/>
      <c r="G77" s="169">
        <f>ROUND(E77*F77,2)</f>
        <v>0</v>
      </c>
      <c r="H77" s="168"/>
      <c r="I77" s="169">
        <f>ROUND(E77*H77,2)</f>
        <v>0</v>
      </c>
      <c r="J77" s="168"/>
      <c r="K77" s="169">
        <f>ROUND(E77*J77,2)</f>
        <v>0</v>
      </c>
      <c r="L77" s="169">
        <v>21</v>
      </c>
      <c r="M77" s="169">
        <f>G77*(1+L77/100)</f>
        <v>0</v>
      </c>
      <c r="N77" s="169">
        <v>0</v>
      </c>
      <c r="O77" s="169">
        <f>ROUND(E77*N77,2)</f>
        <v>0</v>
      </c>
      <c r="P77" s="169">
        <v>0</v>
      </c>
      <c r="Q77" s="170">
        <f>ROUND(E77*P77,2)</f>
        <v>0</v>
      </c>
      <c r="R77" s="145"/>
      <c r="S77" s="145" t="s">
        <v>254</v>
      </c>
      <c r="T77" s="145" t="s">
        <v>193</v>
      </c>
      <c r="U77" s="145">
        <v>7.0000000000000007E-2</v>
      </c>
      <c r="V77" s="145">
        <f>ROUND(E77*U77,2)</f>
        <v>1.54</v>
      </c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194</v>
      </c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64">
        <v>14</v>
      </c>
      <c r="B78" s="165" t="s">
        <v>341</v>
      </c>
      <c r="C78" s="173" t="s">
        <v>342</v>
      </c>
      <c r="D78" s="166" t="s">
        <v>253</v>
      </c>
      <c r="E78" s="167">
        <v>114.22800000000001</v>
      </c>
      <c r="F78" s="168"/>
      <c r="G78" s="169">
        <f>ROUND(E78*F78,2)</f>
        <v>0</v>
      </c>
      <c r="H78" s="168"/>
      <c r="I78" s="169">
        <f>ROUND(E78*H78,2)</f>
        <v>0</v>
      </c>
      <c r="J78" s="168"/>
      <c r="K78" s="169">
        <f>ROUND(E78*J78,2)</f>
        <v>0</v>
      </c>
      <c r="L78" s="169">
        <v>21</v>
      </c>
      <c r="M78" s="169">
        <f>G78*(1+L78/100)</f>
        <v>0</v>
      </c>
      <c r="N78" s="169">
        <v>0</v>
      </c>
      <c r="O78" s="169">
        <f>ROUND(E78*N78,2)</f>
        <v>0</v>
      </c>
      <c r="P78" s="169">
        <v>0</v>
      </c>
      <c r="Q78" s="170">
        <f>ROUND(E78*P78,2)</f>
        <v>0</v>
      </c>
      <c r="R78" s="145"/>
      <c r="S78" s="145" t="s">
        <v>254</v>
      </c>
      <c r="T78" s="145" t="s">
        <v>193</v>
      </c>
      <c r="U78" s="145">
        <v>0.32700000000000001</v>
      </c>
      <c r="V78" s="145">
        <f>ROUND(E78*U78,2)</f>
        <v>37.35</v>
      </c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194</v>
      </c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57">
        <v>15</v>
      </c>
      <c r="B79" s="158" t="s">
        <v>343</v>
      </c>
      <c r="C79" s="174" t="s">
        <v>344</v>
      </c>
      <c r="D79" s="159" t="s">
        <v>292</v>
      </c>
      <c r="E79" s="160">
        <v>55.0396</v>
      </c>
      <c r="F79" s="161"/>
      <c r="G79" s="162">
        <f>ROUND(E79*F79,2)</f>
        <v>0</v>
      </c>
      <c r="H79" s="161"/>
      <c r="I79" s="162">
        <f>ROUND(E79*H79,2)</f>
        <v>0</v>
      </c>
      <c r="J79" s="161"/>
      <c r="K79" s="162">
        <f>ROUND(E79*J79,2)</f>
        <v>0</v>
      </c>
      <c r="L79" s="162">
        <v>21</v>
      </c>
      <c r="M79" s="162">
        <f>G79*(1+L79/100)</f>
        <v>0</v>
      </c>
      <c r="N79" s="162">
        <v>0</v>
      </c>
      <c r="O79" s="162">
        <f>ROUND(E79*N79,2)</f>
        <v>0</v>
      </c>
      <c r="P79" s="162">
        <v>0</v>
      </c>
      <c r="Q79" s="163">
        <f>ROUND(E79*P79,2)</f>
        <v>0</v>
      </c>
      <c r="R79" s="145"/>
      <c r="S79" s="145" t="s">
        <v>254</v>
      </c>
      <c r="T79" s="145" t="s">
        <v>255</v>
      </c>
      <c r="U79" s="145">
        <v>0.34500000000000003</v>
      </c>
      <c r="V79" s="145">
        <f>ROUND(E79*U79,2)</f>
        <v>18.989999999999998</v>
      </c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194</v>
      </c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1029</v>
      </c>
      <c r="D80" s="146"/>
      <c r="E80" s="147">
        <v>55.0396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6" t="s">
        <v>201</v>
      </c>
      <c r="D81" s="148"/>
      <c r="E81" s="149">
        <v>55.0396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1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ht="22.5" outlineLevel="1" x14ac:dyDescent="0.2">
      <c r="A82" s="164">
        <v>16</v>
      </c>
      <c r="B82" s="165" t="s">
        <v>353</v>
      </c>
      <c r="C82" s="173" t="s">
        <v>354</v>
      </c>
      <c r="D82" s="166" t="s">
        <v>292</v>
      </c>
      <c r="E82" s="167">
        <v>33.038500000000006</v>
      </c>
      <c r="F82" s="168"/>
      <c r="G82" s="169">
        <f>ROUND(E82*F82,2)</f>
        <v>0</v>
      </c>
      <c r="H82" s="168"/>
      <c r="I82" s="169">
        <f>ROUND(E82*H82,2)</f>
        <v>0</v>
      </c>
      <c r="J82" s="168"/>
      <c r="K82" s="169">
        <f>ROUND(E82*J82,2)</f>
        <v>0</v>
      </c>
      <c r="L82" s="169">
        <v>21</v>
      </c>
      <c r="M82" s="169">
        <f>G82*(1+L82/100)</f>
        <v>0</v>
      </c>
      <c r="N82" s="169">
        <v>0</v>
      </c>
      <c r="O82" s="169">
        <f>ROUND(E82*N82,2)</f>
        <v>0</v>
      </c>
      <c r="P82" s="169">
        <v>0</v>
      </c>
      <c r="Q82" s="170">
        <f>ROUND(E82*P82,2)</f>
        <v>0</v>
      </c>
      <c r="R82" s="145"/>
      <c r="S82" s="145" t="s">
        <v>254</v>
      </c>
      <c r="T82" s="145" t="s">
        <v>255</v>
      </c>
      <c r="U82" s="145">
        <v>1.1000000000000001E-2</v>
      </c>
      <c r="V82" s="145">
        <f>ROUND(E82*U82,2)</f>
        <v>0.36</v>
      </c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194</v>
      </c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57">
        <v>17</v>
      </c>
      <c r="B83" s="158" t="s">
        <v>357</v>
      </c>
      <c r="C83" s="174" t="s">
        <v>358</v>
      </c>
      <c r="D83" s="159" t="s">
        <v>292</v>
      </c>
      <c r="E83" s="160">
        <v>165.19250000000002</v>
      </c>
      <c r="F83" s="161"/>
      <c r="G83" s="162">
        <f>ROUND(E83*F83,2)</f>
        <v>0</v>
      </c>
      <c r="H83" s="161"/>
      <c r="I83" s="162">
        <f>ROUND(E83*H83,2)</f>
        <v>0</v>
      </c>
      <c r="J83" s="161"/>
      <c r="K83" s="162">
        <f>ROUND(E83*J83,2)</f>
        <v>0</v>
      </c>
      <c r="L83" s="162">
        <v>21</v>
      </c>
      <c r="M83" s="162">
        <f>G83*(1+L83/100)</f>
        <v>0</v>
      </c>
      <c r="N83" s="162">
        <v>0</v>
      </c>
      <c r="O83" s="162">
        <f>ROUND(E83*N83,2)</f>
        <v>0</v>
      </c>
      <c r="P83" s="162">
        <v>0</v>
      </c>
      <c r="Q83" s="163">
        <f>ROUND(E83*P83,2)</f>
        <v>0</v>
      </c>
      <c r="R83" s="145"/>
      <c r="S83" s="145" t="s">
        <v>254</v>
      </c>
      <c r="T83" s="145" t="s">
        <v>255</v>
      </c>
      <c r="U83" s="145">
        <v>0</v>
      </c>
      <c r="V83" s="145">
        <f>ROUND(E83*U83,2)</f>
        <v>0</v>
      </c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194</v>
      </c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204</v>
      </c>
      <c r="D84" s="146"/>
      <c r="E84" s="147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204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359</v>
      </c>
      <c r="D86" s="146"/>
      <c r="E86" s="147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ht="22.5" outlineLevel="1" x14ac:dyDescent="0.2">
      <c r="A87" s="143"/>
      <c r="B87" s="144"/>
      <c r="C87" s="175" t="s">
        <v>360</v>
      </c>
      <c r="D87" s="146"/>
      <c r="E87" s="147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1030</v>
      </c>
      <c r="D88" s="146"/>
      <c r="E88" s="147">
        <v>165.19250000000002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6" t="s">
        <v>201</v>
      </c>
      <c r="D89" s="148"/>
      <c r="E89" s="149">
        <v>165.19250000000002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1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57">
        <v>18</v>
      </c>
      <c r="B90" s="158" t="s">
        <v>368</v>
      </c>
      <c r="C90" s="174" t="s">
        <v>369</v>
      </c>
      <c r="D90" s="159" t="s">
        <v>292</v>
      </c>
      <c r="E90" s="160">
        <v>33.038500000000006</v>
      </c>
      <c r="F90" s="161"/>
      <c r="G90" s="162">
        <f>ROUND(E90*F90,2)</f>
        <v>0</v>
      </c>
      <c r="H90" s="161"/>
      <c r="I90" s="162">
        <f>ROUND(E90*H90,2)</f>
        <v>0</v>
      </c>
      <c r="J90" s="161"/>
      <c r="K90" s="162">
        <f>ROUND(E90*J90,2)</f>
        <v>0</v>
      </c>
      <c r="L90" s="162">
        <v>21</v>
      </c>
      <c r="M90" s="162">
        <f>G90*(1+L90/100)</f>
        <v>0</v>
      </c>
      <c r="N90" s="162">
        <v>0</v>
      </c>
      <c r="O90" s="162">
        <f>ROUND(E90*N90,2)</f>
        <v>0</v>
      </c>
      <c r="P90" s="162">
        <v>0</v>
      </c>
      <c r="Q90" s="163">
        <f>ROUND(E90*P90,2)</f>
        <v>0</v>
      </c>
      <c r="R90" s="145"/>
      <c r="S90" s="145" t="s">
        <v>254</v>
      </c>
      <c r="T90" s="145" t="s">
        <v>255</v>
      </c>
      <c r="U90" s="145">
        <v>9.0000000000000011E-3</v>
      </c>
      <c r="V90" s="145">
        <f>ROUND(E90*U90,2)</f>
        <v>0.3</v>
      </c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194</v>
      </c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1031</v>
      </c>
      <c r="D91" s="146"/>
      <c r="E91" s="147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797</v>
      </c>
      <c r="D92" s="146"/>
      <c r="E92" s="147">
        <v>1.1000000000000001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5" t="s">
        <v>1032</v>
      </c>
      <c r="D93" s="146"/>
      <c r="E93" s="147">
        <v>4.2773900000000005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1033</v>
      </c>
      <c r="D94" s="146"/>
      <c r="E94" s="147">
        <v>0.39761000000000002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6" t="s">
        <v>201</v>
      </c>
      <c r="D95" s="148"/>
      <c r="E95" s="149">
        <v>5.7750000000000004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1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5" t="s">
        <v>1034</v>
      </c>
      <c r="D96" s="146"/>
      <c r="E96" s="147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990</v>
      </c>
      <c r="D97" s="146"/>
      <c r="E97" s="147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992</v>
      </c>
      <c r="D98" s="146"/>
      <c r="E98" s="147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1035</v>
      </c>
      <c r="D99" s="146"/>
      <c r="E99" s="147">
        <v>2.31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1036</v>
      </c>
      <c r="D100" s="146"/>
      <c r="E100" s="147">
        <v>8.570920000000001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1037</v>
      </c>
      <c r="D101" s="146"/>
      <c r="E101" s="147">
        <v>0.81758000000000008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6" t="s">
        <v>201</v>
      </c>
      <c r="D102" s="148"/>
      <c r="E102" s="149">
        <v>11.698500000000001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1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376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1038</v>
      </c>
      <c r="D104" s="146"/>
      <c r="E104" s="147">
        <v>15.565000000000001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6" t="s">
        <v>201</v>
      </c>
      <c r="D105" s="148"/>
      <c r="E105" s="149">
        <v>15.565000000000001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1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57">
        <v>19</v>
      </c>
      <c r="B106" s="158" t="s">
        <v>378</v>
      </c>
      <c r="C106" s="174" t="s">
        <v>379</v>
      </c>
      <c r="D106" s="159" t="s">
        <v>292</v>
      </c>
      <c r="E106" s="160">
        <v>37.566100000000006</v>
      </c>
      <c r="F106" s="161"/>
      <c r="G106" s="162">
        <f>ROUND(E106*F106,2)</f>
        <v>0</v>
      </c>
      <c r="H106" s="161"/>
      <c r="I106" s="162">
        <f>ROUND(E106*H106,2)</f>
        <v>0</v>
      </c>
      <c r="J106" s="161"/>
      <c r="K106" s="162">
        <f>ROUND(E106*J106,2)</f>
        <v>0</v>
      </c>
      <c r="L106" s="162">
        <v>21</v>
      </c>
      <c r="M106" s="162">
        <f>G106*(1+L106/100)</f>
        <v>0</v>
      </c>
      <c r="N106" s="162">
        <v>0</v>
      </c>
      <c r="O106" s="162">
        <f>ROUND(E106*N106,2)</f>
        <v>0</v>
      </c>
      <c r="P106" s="162">
        <v>0</v>
      </c>
      <c r="Q106" s="163">
        <f>ROUND(E106*P106,2)</f>
        <v>0</v>
      </c>
      <c r="R106" s="145"/>
      <c r="S106" s="145" t="s">
        <v>254</v>
      </c>
      <c r="T106" s="145" t="s">
        <v>255</v>
      </c>
      <c r="U106" s="145">
        <v>0.20200000000000001</v>
      </c>
      <c r="V106" s="145">
        <f>ROUND(E106*U106,2)</f>
        <v>7.59</v>
      </c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194</v>
      </c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5" t="s">
        <v>204</v>
      </c>
      <c r="D107" s="146"/>
      <c r="E107" s="147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380</v>
      </c>
      <c r="D108" s="146"/>
      <c r="E108" s="147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1031</v>
      </c>
      <c r="D109" s="146"/>
      <c r="E109" s="147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ht="33.75" outlineLevel="1" x14ac:dyDescent="0.2">
      <c r="A110" s="143"/>
      <c r="B110" s="144"/>
      <c r="C110" s="175" t="s">
        <v>672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1039</v>
      </c>
      <c r="D111" s="146"/>
      <c r="E111" s="147">
        <v>21.340000000000003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1040</v>
      </c>
      <c r="D112" s="146"/>
      <c r="E112" s="147">
        <v>-5.7749999999999995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15.565000000000001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5" t="s">
        <v>955</v>
      </c>
      <c r="D114" s="146"/>
      <c r="E114" s="147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0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1034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ht="33.75" outlineLevel="1" x14ac:dyDescent="0.2">
      <c r="A116" s="143"/>
      <c r="B116" s="144"/>
      <c r="C116" s="175" t="s">
        <v>1041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990</v>
      </c>
      <c r="D117" s="146"/>
      <c r="E117" s="147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ht="22.5" outlineLevel="1" x14ac:dyDescent="0.2">
      <c r="A118" s="143"/>
      <c r="B118" s="144"/>
      <c r="C118" s="175" t="s">
        <v>991</v>
      </c>
      <c r="D118" s="146"/>
      <c r="E118" s="147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5" t="s">
        <v>992</v>
      </c>
      <c r="D119" s="146"/>
      <c r="E119" s="147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ht="22.5" outlineLevel="1" x14ac:dyDescent="0.2">
      <c r="A120" s="143"/>
      <c r="B120" s="144"/>
      <c r="C120" s="175" t="s">
        <v>993</v>
      </c>
      <c r="D120" s="146"/>
      <c r="E120" s="147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1042</v>
      </c>
      <c r="D121" s="146"/>
      <c r="E121" s="147">
        <v>33.699600000000004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5" t="s">
        <v>1043</v>
      </c>
      <c r="D122" s="146"/>
      <c r="E122" s="147">
        <v>-11.698499999999999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0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6" t="s">
        <v>201</v>
      </c>
      <c r="D123" s="148"/>
      <c r="E123" s="149">
        <v>22.001100000000001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1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57">
        <v>20</v>
      </c>
      <c r="B124" s="158" t="s">
        <v>383</v>
      </c>
      <c r="C124" s="174" t="s">
        <v>384</v>
      </c>
      <c r="D124" s="159" t="s">
        <v>292</v>
      </c>
      <c r="E124" s="160">
        <v>12.848310000000001</v>
      </c>
      <c r="F124" s="161"/>
      <c r="G124" s="162">
        <f>ROUND(E124*F124,2)</f>
        <v>0</v>
      </c>
      <c r="H124" s="161"/>
      <c r="I124" s="162">
        <f>ROUND(E124*H124,2)</f>
        <v>0</v>
      </c>
      <c r="J124" s="161"/>
      <c r="K124" s="162">
        <f>ROUND(E124*J124,2)</f>
        <v>0</v>
      </c>
      <c r="L124" s="162">
        <v>21</v>
      </c>
      <c r="M124" s="162">
        <f>G124*(1+L124/100)</f>
        <v>0</v>
      </c>
      <c r="N124" s="162">
        <v>0</v>
      </c>
      <c r="O124" s="162">
        <f>ROUND(E124*N124,2)</f>
        <v>0</v>
      </c>
      <c r="P124" s="162">
        <v>0</v>
      </c>
      <c r="Q124" s="163">
        <f>ROUND(E124*P124,2)</f>
        <v>0</v>
      </c>
      <c r="R124" s="145"/>
      <c r="S124" s="145" t="s">
        <v>254</v>
      </c>
      <c r="T124" s="145" t="s">
        <v>255</v>
      </c>
      <c r="U124" s="145">
        <v>1.5870000000000002</v>
      </c>
      <c r="V124" s="145">
        <f>ROUND(E124*U124,2)</f>
        <v>20.39</v>
      </c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194</v>
      </c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5" t="s">
        <v>204</v>
      </c>
      <c r="D125" s="146"/>
      <c r="E125" s="147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ht="45" outlineLevel="1" x14ac:dyDescent="0.2">
      <c r="A126" s="143"/>
      <c r="B126" s="144"/>
      <c r="C126" s="175" t="s">
        <v>390</v>
      </c>
      <c r="D126" s="146"/>
      <c r="E126" s="147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0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ht="22.5" outlineLevel="1" x14ac:dyDescent="0.2">
      <c r="A127" s="143"/>
      <c r="B127" s="144"/>
      <c r="C127" s="175" t="s">
        <v>1044</v>
      </c>
      <c r="D127" s="146"/>
      <c r="E127" s="147">
        <v>4.6750000000000007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1045</v>
      </c>
      <c r="D128" s="146"/>
      <c r="E128" s="147">
        <v>-0.39760999999999996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6" t="s">
        <v>201</v>
      </c>
      <c r="D129" s="148"/>
      <c r="E129" s="149">
        <v>4.2773900000000005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1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ht="22.5" outlineLevel="1" x14ac:dyDescent="0.2">
      <c r="A130" s="143"/>
      <c r="B130" s="144"/>
      <c r="C130" s="175" t="s">
        <v>1046</v>
      </c>
      <c r="D130" s="146"/>
      <c r="E130" s="147">
        <v>1.5427500000000001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ht="22.5" outlineLevel="1" x14ac:dyDescent="0.2">
      <c r="A131" s="143"/>
      <c r="B131" s="144"/>
      <c r="C131" s="175" t="s">
        <v>1047</v>
      </c>
      <c r="D131" s="146"/>
      <c r="E131" s="147">
        <v>5.4697500000000003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0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ht="22.5" outlineLevel="1" x14ac:dyDescent="0.2">
      <c r="A132" s="143"/>
      <c r="B132" s="144"/>
      <c r="C132" s="175" t="s">
        <v>1048</v>
      </c>
      <c r="D132" s="146"/>
      <c r="E132" s="147">
        <v>2.3760000000000003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1049</v>
      </c>
      <c r="D133" s="146"/>
      <c r="E133" s="147">
        <v>-0.59641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5" t="s">
        <v>1050</v>
      </c>
      <c r="D134" s="146"/>
      <c r="E134" s="147">
        <v>-0.22116999999999998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6" t="s">
        <v>201</v>
      </c>
      <c r="D135" s="148"/>
      <c r="E135" s="149">
        <v>8.570920000000001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1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57">
        <v>21</v>
      </c>
      <c r="B136" s="158" t="s">
        <v>406</v>
      </c>
      <c r="C136" s="174" t="s">
        <v>407</v>
      </c>
      <c r="D136" s="159" t="s">
        <v>403</v>
      </c>
      <c r="E136" s="160">
        <v>24.900020000000001</v>
      </c>
      <c r="F136" s="161"/>
      <c r="G136" s="162">
        <f>ROUND(E136*F136,2)</f>
        <v>0</v>
      </c>
      <c r="H136" s="161"/>
      <c r="I136" s="162">
        <f>ROUND(E136*H136,2)</f>
        <v>0</v>
      </c>
      <c r="J136" s="161"/>
      <c r="K136" s="162">
        <f>ROUND(E136*J136,2)</f>
        <v>0</v>
      </c>
      <c r="L136" s="162">
        <v>21</v>
      </c>
      <c r="M136" s="162">
        <f>G136*(1+L136/100)</f>
        <v>0</v>
      </c>
      <c r="N136" s="162">
        <v>1</v>
      </c>
      <c r="O136" s="162">
        <f>ROUND(E136*N136,2)</f>
        <v>24.9</v>
      </c>
      <c r="P136" s="162">
        <v>0</v>
      </c>
      <c r="Q136" s="163">
        <f>ROUND(E136*P136,2)</f>
        <v>0</v>
      </c>
      <c r="R136" s="145"/>
      <c r="S136" s="145" t="s">
        <v>192</v>
      </c>
      <c r="T136" s="145" t="s">
        <v>193</v>
      </c>
      <c r="U136" s="145">
        <v>0</v>
      </c>
      <c r="V136" s="145">
        <f>ROUND(E136*U136,2)</f>
        <v>0</v>
      </c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404</v>
      </c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5" t="s">
        <v>204</v>
      </c>
      <c r="D137" s="146"/>
      <c r="E137" s="147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0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ht="22.5" outlineLevel="1" x14ac:dyDescent="0.2">
      <c r="A138" s="143"/>
      <c r="B138" s="144"/>
      <c r="C138" s="175" t="s">
        <v>1051</v>
      </c>
      <c r="D138" s="146"/>
      <c r="E138" s="147">
        <v>24.900020000000001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6" t="s">
        <v>201</v>
      </c>
      <c r="D139" s="148"/>
      <c r="E139" s="149">
        <v>24.900020000000001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1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57">
        <v>22</v>
      </c>
      <c r="B140" s="158" t="s">
        <v>409</v>
      </c>
      <c r="C140" s="174" t="s">
        <v>410</v>
      </c>
      <c r="D140" s="159" t="s">
        <v>403</v>
      </c>
      <c r="E140" s="160">
        <v>31.130000000000003</v>
      </c>
      <c r="F140" s="161"/>
      <c r="G140" s="162">
        <f>ROUND(E140*F140,2)</f>
        <v>0</v>
      </c>
      <c r="H140" s="161"/>
      <c r="I140" s="162">
        <f>ROUND(E140*H140,2)</f>
        <v>0</v>
      </c>
      <c r="J140" s="161"/>
      <c r="K140" s="162">
        <f>ROUND(E140*J140,2)</f>
        <v>0</v>
      </c>
      <c r="L140" s="162">
        <v>21</v>
      </c>
      <c r="M140" s="162">
        <f>G140*(1+L140/100)</f>
        <v>0</v>
      </c>
      <c r="N140" s="162">
        <v>1</v>
      </c>
      <c r="O140" s="162">
        <f>ROUND(E140*N140,2)</f>
        <v>31.13</v>
      </c>
      <c r="P140" s="162">
        <v>0</v>
      </c>
      <c r="Q140" s="163">
        <f>ROUND(E140*P140,2)</f>
        <v>0</v>
      </c>
      <c r="R140" s="145" t="s">
        <v>411</v>
      </c>
      <c r="S140" s="145" t="s">
        <v>254</v>
      </c>
      <c r="T140" s="145" t="s">
        <v>193</v>
      </c>
      <c r="U140" s="145">
        <v>0</v>
      </c>
      <c r="V140" s="145">
        <f>ROUND(E140*U140,2)</f>
        <v>0</v>
      </c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404</v>
      </c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204</v>
      </c>
      <c r="D141" s="146"/>
      <c r="E141" s="147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380</v>
      </c>
      <c r="D142" s="146"/>
      <c r="E142" s="147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5" t="s">
        <v>1031</v>
      </c>
      <c r="D143" s="146"/>
      <c r="E143" s="147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0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5" t="s">
        <v>1052</v>
      </c>
      <c r="D144" s="146"/>
      <c r="E144" s="147">
        <v>31.130000000000003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0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6" t="s">
        <v>201</v>
      </c>
      <c r="D145" s="148"/>
      <c r="E145" s="149">
        <v>31.130000000000003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1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x14ac:dyDescent="0.2">
      <c r="A146" s="151" t="s">
        <v>187</v>
      </c>
      <c r="B146" s="152" t="s">
        <v>139</v>
      </c>
      <c r="C146" s="172" t="s">
        <v>140</v>
      </c>
      <c r="D146" s="153"/>
      <c r="E146" s="154"/>
      <c r="F146" s="155"/>
      <c r="G146" s="155">
        <f>SUMIF(AG147:AG155,"&lt;&gt;NOR",G147:G155)</f>
        <v>0</v>
      </c>
      <c r="H146" s="155"/>
      <c r="I146" s="155">
        <f>SUM(I147:I155)</f>
        <v>0</v>
      </c>
      <c r="J146" s="155"/>
      <c r="K146" s="155">
        <f>SUM(K147:K155)</f>
        <v>0</v>
      </c>
      <c r="L146" s="155"/>
      <c r="M146" s="155">
        <f>SUM(M147:M155)</f>
        <v>0</v>
      </c>
      <c r="N146" s="155"/>
      <c r="O146" s="155">
        <f>SUM(O147:O155)</f>
        <v>5.81</v>
      </c>
      <c r="P146" s="155"/>
      <c r="Q146" s="156">
        <f>SUM(Q147:Q155)</f>
        <v>0</v>
      </c>
      <c r="R146" s="150"/>
      <c r="S146" s="150"/>
      <c r="T146" s="150"/>
      <c r="U146" s="150"/>
      <c r="V146" s="150">
        <f>SUM(V147:V155)</f>
        <v>4.4400000000000004</v>
      </c>
      <c r="W146" s="150"/>
      <c r="AG146" t="s">
        <v>188</v>
      </c>
    </row>
    <row r="147" spans="1:60" outlineLevel="1" x14ac:dyDescent="0.2">
      <c r="A147" s="157">
        <v>23</v>
      </c>
      <c r="B147" s="158" t="s">
        <v>427</v>
      </c>
      <c r="C147" s="174" t="s">
        <v>428</v>
      </c>
      <c r="D147" s="159" t="s">
        <v>292</v>
      </c>
      <c r="E147" s="160">
        <v>3.41</v>
      </c>
      <c r="F147" s="161"/>
      <c r="G147" s="162">
        <f>ROUND(E147*F147,2)</f>
        <v>0</v>
      </c>
      <c r="H147" s="161"/>
      <c r="I147" s="162">
        <f>ROUND(E147*H147,2)</f>
        <v>0</v>
      </c>
      <c r="J147" s="161"/>
      <c r="K147" s="162">
        <f>ROUND(E147*J147,2)</f>
        <v>0</v>
      </c>
      <c r="L147" s="162">
        <v>21</v>
      </c>
      <c r="M147" s="162">
        <f>G147*(1+L147/100)</f>
        <v>0</v>
      </c>
      <c r="N147" s="162">
        <v>1.7034</v>
      </c>
      <c r="O147" s="162">
        <f>ROUND(E147*N147,2)</f>
        <v>5.81</v>
      </c>
      <c r="P147" s="162">
        <v>0</v>
      </c>
      <c r="Q147" s="163">
        <f>ROUND(E147*P147,2)</f>
        <v>0</v>
      </c>
      <c r="R147" s="145"/>
      <c r="S147" s="145" t="s">
        <v>254</v>
      </c>
      <c r="T147" s="145" t="s">
        <v>255</v>
      </c>
      <c r="U147" s="145">
        <v>1.3030000000000002</v>
      </c>
      <c r="V147" s="145">
        <f>ROUND(E147*U147,2)</f>
        <v>4.4400000000000004</v>
      </c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194</v>
      </c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5" t="s">
        <v>204</v>
      </c>
      <c r="D148" s="146"/>
      <c r="E148" s="147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0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ht="33.75" outlineLevel="1" x14ac:dyDescent="0.2">
      <c r="A149" s="143"/>
      <c r="B149" s="144"/>
      <c r="C149" s="175" t="s">
        <v>688</v>
      </c>
      <c r="D149" s="146"/>
      <c r="E149" s="147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1053</v>
      </c>
      <c r="D150" s="146"/>
      <c r="E150" s="147">
        <v>1.1000000000000001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6" t="s">
        <v>201</v>
      </c>
      <c r="D151" s="148"/>
      <c r="E151" s="149">
        <v>1.1000000000000001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1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43"/>
      <c r="B152" s="144"/>
      <c r="C152" s="175" t="s">
        <v>1054</v>
      </c>
      <c r="D152" s="146"/>
      <c r="E152" s="147">
        <v>0.36300000000000004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0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ht="22.5" outlineLevel="1" x14ac:dyDescent="0.2">
      <c r="A153" s="143"/>
      <c r="B153" s="144"/>
      <c r="C153" s="175" t="s">
        <v>1055</v>
      </c>
      <c r="D153" s="146"/>
      <c r="E153" s="147">
        <v>1.2870000000000001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0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ht="22.5" outlineLevel="1" x14ac:dyDescent="0.2">
      <c r="A154" s="143"/>
      <c r="B154" s="144"/>
      <c r="C154" s="175" t="s">
        <v>1056</v>
      </c>
      <c r="D154" s="146"/>
      <c r="E154" s="147">
        <v>0.66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199</v>
      </c>
      <c r="AH154" s="136">
        <v>0</v>
      </c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6" t="s">
        <v>201</v>
      </c>
      <c r="D155" s="148"/>
      <c r="E155" s="149">
        <v>2.31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1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x14ac:dyDescent="0.2">
      <c r="A156" s="151" t="s">
        <v>187</v>
      </c>
      <c r="B156" s="152" t="s">
        <v>141</v>
      </c>
      <c r="C156" s="172" t="s">
        <v>142</v>
      </c>
      <c r="D156" s="153"/>
      <c r="E156" s="154"/>
      <c r="F156" s="155"/>
      <c r="G156" s="155">
        <f>SUMIF(AG157:AG165,"&lt;&gt;NOR",G157:G165)</f>
        <v>0</v>
      </c>
      <c r="H156" s="155"/>
      <c r="I156" s="155">
        <f>SUM(I157:I165)</f>
        <v>0</v>
      </c>
      <c r="J156" s="155"/>
      <c r="K156" s="155">
        <f>SUM(K157:K165)</f>
        <v>0</v>
      </c>
      <c r="L156" s="155"/>
      <c r="M156" s="155">
        <f>SUM(M157:M165)</f>
        <v>0</v>
      </c>
      <c r="N156" s="155"/>
      <c r="O156" s="155">
        <f>SUM(O157:O165)</f>
        <v>20.27</v>
      </c>
      <c r="P156" s="155"/>
      <c r="Q156" s="156">
        <f>SUM(Q157:Q165)</f>
        <v>0</v>
      </c>
      <c r="R156" s="150"/>
      <c r="S156" s="150"/>
      <c r="T156" s="150"/>
      <c r="U156" s="150"/>
      <c r="V156" s="150">
        <f>SUM(V157:V165)</f>
        <v>4.01</v>
      </c>
      <c r="W156" s="150"/>
      <c r="AG156" t="s">
        <v>188</v>
      </c>
    </row>
    <row r="157" spans="1:60" outlineLevel="1" x14ac:dyDescent="0.2">
      <c r="A157" s="157">
        <v>24</v>
      </c>
      <c r="B157" s="158" t="s">
        <v>1057</v>
      </c>
      <c r="C157" s="174" t="s">
        <v>1058</v>
      </c>
      <c r="D157" s="159" t="s">
        <v>253</v>
      </c>
      <c r="E157" s="160">
        <v>19.470000000000002</v>
      </c>
      <c r="F157" s="161"/>
      <c r="G157" s="162">
        <f>ROUND(E157*F157,2)</f>
        <v>0</v>
      </c>
      <c r="H157" s="161"/>
      <c r="I157" s="162">
        <f>ROUND(E157*H157,2)</f>
        <v>0</v>
      </c>
      <c r="J157" s="161"/>
      <c r="K157" s="162">
        <f>ROUND(E157*J157,2)</f>
        <v>0</v>
      </c>
      <c r="L157" s="162">
        <v>21</v>
      </c>
      <c r="M157" s="162">
        <f>G157*(1+L157/100)</f>
        <v>0</v>
      </c>
      <c r="N157" s="162">
        <v>0.12966000000000003</v>
      </c>
      <c r="O157" s="162">
        <f>ROUND(E157*N157,2)</f>
        <v>2.52</v>
      </c>
      <c r="P157" s="162">
        <v>0</v>
      </c>
      <c r="Q157" s="163">
        <f>ROUND(E157*P157,2)</f>
        <v>0</v>
      </c>
      <c r="R157" s="145"/>
      <c r="S157" s="145" t="s">
        <v>254</v>
      </c>
      <c r="T157" s="145" t="s">
        <v>255</v>
      </c>
      <c r="U157" s="145">
        <v>7.2000000000000008E-2</v>
      </c>
      <c r="V157" s="145">
        <f>ROUND(E157*U157,2)</f>
        <v>1.4</v>
      </c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194</v>
      </c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5" t="s">
        <v>204</v>
      </c>
      <c r="D158" s="146"/>
      <c r="E158" s="147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0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ht="22.5" outlineLevel="1" x14ac:dyDescent="0.2">
      <c r="A159" s="143"/>
      <c r="B159" s="144"/>
      <c r="C159" s="175" t="s">
        <v>1059</v>
      </c>
      <c r="D159" s="146"/>
      <c r="E159" s="147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199</v>
      </c>
      <c r="AH159" s="136">
        <v>0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1060</v>
      </c>
      <c r="D160" s="146"/>
      <c r="E160" s="147">
        <v>19.470000000000002</v>
      </c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6" t="s">
        <v>201</v>
      </c>
      <c r="D161" s="148"/>
      <c r="E161" s="149">
        <v>19.470000000000002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1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64">
        <v>25</v>
      </c>
      <c r="B162" s="165" t="s">
        <v>1061</v>
      </c>
      <c r="C162" s="173" t="s">
        <v>1062</v>
      </c>
      <c r="D162" s="166" t="s">
        <v>253</v>
      </c>
      <c r="E162" s="167">
        <v>19.470000000000002</v>
      </c>
      <c r="F162" s="168"/>
      <c r="G162" s="169">
        <f>ROUND(E162*F162,2)</f>
        <v>0</v>
      </c>
      <c r="H162" s="168"/>
      <c r="I162" s="169">
        <f>ROUND(E162*H162,2)</f>
        <v>0</v>
      </c>
      <c r="J162" s="168"/>
      <c r="K162" s="169">
        <f>ROUND(E162*J162,2)</f>
        <v>0</v>
      </c>
      <c r="L162" s="169">
        <v>21</v>
      </c>
      <c r="M162" s="169">
        <f>G162*(1+L162/100)</f>
        <v>0</v>
      </c>
      <c r="N162" s="169">
        <v>0.15559000000000001</v>
      </c>
      <c r="O162" s="169">
        <f>ROUND(E162*N162,2)</f>
        <v>3.03</v>
      </c>
      <c r="P162" s="169">
        <v>0</v>
      </c>
      <c r="Q162" s="170">
        <f>ROUND(E162*P162,2)</f>
        <v>0</v>
      </c>
      <c r="R162" s="145"/>
      <c r="S162" s="145" t="s">
        <v>254</v>
      </c>
      <c r="T162" s="145" t="s">
        <v>255</v>
      </c>
      <c r="U162" s="145">
        <v>8.2000000000000003E-2</v>
      </c>
      <c r="V162" s="145">
        <f>ROUND(E162*U162,2)</f>
        <v>1.6</v>
      </c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194</v>
      </c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ht="22.5" outlineLevel="1" x14ac:dyDescent="0.2">
      <c r="A163" s="157">
        <v>26</v>
      </c>
      <c r="B163" s="158" t="s">
        <v>442</v>
      </c>
      <c r="C163" s="174" t="s">
        <v>443</v>
      </c>
      <c r="D163" s="159" t="s">
        <v>253</v>
      </c>
      <c r="E163" s="160">
        <v>38.940000000000005</v>
      </c>
      <c r="F163" s="161"/>
      <c r="G163" s="162">
        <f>ROUND(E163*F163,2)</f>
        <v>0</v>
      </c>
      <c r="H163" s="161"/>
      <c r="I163" s="162">
        <f>ROUND(E163*H163,2)</f>
        <v>0</v>
      </c>
      <c r="J163" s="161"/>
      <c r="K163" s="162">
        <f>ROUND(E163*J163,2)</f>
        <v>0</v>
      </c>
      <c r="L163" s="162">
        <v>21</v>
      </c>
      <c r="M163" s="162">
        <f>G163*(1+L163/100)</f>
        <v>0</v>
      </c>
      <c r="N163" s="162">
        <v>0.378</v>
      </c>
      <c r="O163" s="162">
        <f>ROUND(E163*N163,2)</f>
        <v>14.72</v>
      </c>
      <c r="P163" s="162">
        <v>0</v>
      </c>
      <c r="Q163" s="163">
        <f>ROUND(E163*P163,2)</f>
        <v>0</v>
      </c>
      <c r="R163" s="145"/>
      <c r="S163" s="145" t="s">
        <v>254</v>
      </c>
      <c r="T163" s="145" t="s">
        <v>255</v>
      </c>
      <c r="U163" s="145">
        <v>2.6000000000000002E-2</v>
      </c>
      <c r="V163" s="145">
        <f>ROUND(E163*U163,2)</f>
        <v>1.01</v>
      </c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194</v>
      </c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75" t="s">
        <v>1063</v>
      </c>
      <c r="D164" s="146"/>
      <c r="E164" s="147">
        <v>38.940000000000005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0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43"/>
      <c r="B165" s="144"/>
      <c r="C165" s="176" t="s">
        <v>201</v>
      </c>
      <c r="D165" s="148"/>
      <c r="E165" s="149">
        <v>38.940000000000005</v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199</v>
      </c>
      <c r="AH165" s="136">
        <v>1</v>
      </c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x14ac:dyDescent="0.2">
      <c r="A166" s="151" t="s">
        <v>187</v>
      </c>
      <c r="B166" s="152" t="s">
        <v>145</v>
      </c>
      <c r="C166" s="172" t="s">
        <v>146</v>
      </c>
      <c r="D166" s="153"/>
      <c r="E166" s="154"/>
      <c r="F166" s="155"/>
      <c r="G166" s="155">
        <f>SUMIF(AG167:AG213,"&lt;&gt;NOR",G167:G213)</f>
        <v>0</v>
      </c>
      <c r="H166" s="155"/>
      <c r="I166" s="155">
        <f>SUM(I167:I213)</f>
        <v>0</v>
      </c>
      <c r="J166" s="155"/>
      <c r="K166" s="155">
        <f>SUM(K167:K213)</f>
        <v>0</v>
      </c>
      <c r="L166" s="155"/>
      <c r="M166" s="155">
        <f>SUM(M167:M213)</f>
        <v>0</v>
      </c>
      <c r="N166" s="155"/>
      <c r="O166" s="155">
        <f>SUM(O167:O213)</f>
        <v>3.4000000000000004</v>
      </c>
      <c r="P166" s="155"/>
      <c r="Q166" s="156">
        <f>SUM(Q167:Q213)</f>
        <v>0</v>
      </c>
      <c r="R166" s="150"/>
      <c r="S166" s="150"/>
      <c r="T166" s="150"/>
      <c r="U166" s="150"/>
      <c r="V166" s="150">
        <f>SUM(V167:V213)</f>
        <v>13.920000000000002</v>
      </c>
      <c r="W166" s="150"/>
      <c r="AG166" t="s">
        <v>188</v>
      </c>
    </row>
    <row r="167" spans="1:60" outlineLevel="1" x14ac:dyDescent="0.2">
      <c r="A167" s="157">
        <v>27</v>
      </c>
      <c r="B167" s="158" t="s">
        <v>464</v>
      </c>
      <c r="C167" s="174" t="s">
        <v>465</v>
      </c>
      <c r="D167" s="159" t="s">
        <v>197</v>
      </c>
      <c r="E167" s="160">
        <v>11</v>
      </c>
      <c r="F167" s="161"/>
      <c r="G167" s="162">
        <f>ROUND(E167*F167,2)</f>
        <v>0</v>
      </c>
      <c r="H167" s="161"/>
      <c r="I167" s="162">
        <f>ROUND(E167*H167,2)</f>
        <v>0</v>
      </c>
      <c r="J167" s="161"/>
      <c r="K167" s="162">
        <f>ROUND(E167*J167,2)</f>
        <v>0</v>
      </c>
      <c r="L167" s="162">
        <v>21</v>
      </c>
      <c r="M167" s="162">
        <f>G167*(1+L167/100)</f>
        <v>0</v>
      </c>
      <c r="N167" s="162">
        <v>0</v>
      </c>
      <c r="O167" s="162">
        <f>ROUND(E167*N167,2)</f>
        <v>0</v>
      </c>
      <c r="P167" s="162">
        <v>0</v>
      </c>
      <c r="Q167" s="163">
        <f>ROUND(E167*P167,2)</f>
        <v>0</v>
      </c>
      <c r="R167" s="145"/>
      <c r="S167" s="145" t="s">
        <v>254</v>
      </c>
      <c r="T167" s="145" t="s">
        <v>255</v>
      </c>
      <c r="U167" s="145">
        <v>6.6000000000000003E-2</v>
      </c>
      <c r="V167" s="145">
        <f>ROUND(E167*U167,2)</f>
        <v>0.73</v>
      </c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194</v>
      </c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5" t="s">
        <v>204</v>
      </c>
      <c r="D168" s="146"/>
      <c r="E168" s="147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0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5" t="s">
        <v>1064</v>
      </c>
      <c r="D169" s="146"/>
      <c r="E169" s="147">
        <v>11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0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76" t="s">
        <v>201</v>
      </c>
      <c r="D170" s="148"/>
      <c r="E170" s="149">
        <v>11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199</v>
      </c>
      <c r="AH170" s="136">
        <v>1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57">
        <v>28</v>
      </c>
      <c r="B171" s="158" t="s">
        <v>908</v>
      </c>
      <c r="C171" s="174" t="s">
        <v>909</v>
      </c>
      <c r="D171" s="159" t="s">
        <v>197</v>
      </c>
      <c r="E171" s="160">
        <v>25</v>
      </c>
      <c r="F171" s="161"/>
      <c r="G171" s="162">
        <f>ROUND(E171*F171,2)</f>
        <v>0</v>
      </c>
      <c r="H171" s="161"/>
      <c r="I171" s="162">
        <f>ROUND(E171*H171,2)</f>
        <v>0</v>
      </c>
      <c r="J171" s="161"/>
      <c r="K171" s="162">
        <f>ROUND(E171*J171,2)</f>
        <v>0</v>
      </c>
      <c r="L171" s="162">
        <v>21</v>
      </c>
      <c r="M171" s="162">
        <f>G171*(1+L171/100)</f>
        <v>0</v>
      </c>
      <c r="N171" s="162">
        <v>1.0000000000000001E-5</v>
      </c>
      <c r="O171" s="162">
        <f>ROUND(E171*N171,2)</f>
        <v>0</v>
      </c>
      <c r="P171" s="162">
        <v>0</v>
      </c>
      <c r="Q171" s="163">
        <f>ROUND(E171*P171,2)</f>
        <v>0</v>
      </c>
      <c r="R171" s="145"/>
      <c r="S171" s="145" t="s">
        <v>254</v>
      </c>
      <c r="T171" s="145" t="s">
        <v>255</v>
      </c>
      <c r="U171" s="145">
        <v>0.08</v>
      </c>
      <c r="V171" s="145">
        <f>ROUND(E171*U171,2)</f>
        <v>2</v>
      </c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194</v>
      </c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5" t="s">
        <v>204</v>
      </c>
      <c r="D172" s="146"/>
      <c r="E172" s="147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0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43"/>
      <c r="B173" s="144"/>
      <c r="C173" s="175" t="s">
        <v>1065</v>
      </c>
      <c r="D173" s="146"/>
      <c r="E173" s="147">
        <v>25</v>
      </c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199</v>
      </c>
      <c r="AH173" s="136">
        <v>0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6" t="s">
        <v>201</v>
      </c>
      <c r="D174" s="148"/>
      <c r="E174" s="149">
        <v>25</v>
      </c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1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57">
        <v>29</v>
      </c>
      <c r="B175" s="158" t="s">
        <v>1066</v>
      </c>
      <c r="C175" s="174" t="s">
        <v>1067</v>
      </c>
      <c r="D175" s="159" t="s">
        <v>224</v>
      </c>
      <c r="E175" s="160">
        <v>1</v>
      </c>
      <c r="F175" s="161"/>
      <c r="G175" s="162">
        <f>ROUND(E175*F175,2)</f>
        <v>0</v>
      </c>
      <c r="H175" s="161"/>
      <c r="I175" s="162">
        <f>ROUND(E175*H175,2)</f>
        <v>0</v>
      </c>
      <c r="J175" s="161"/>
      <c r="K175" s="162">
        <f>ROUND(E175*J175,2)</f>
        <v>0</v>
      </c>
      <c r="L175" s="162">
        <v>21</v>
      </c>
      <c r="M175" s="162">
        <f>G175*(1+L175/100)</f>
        <v>0</v>
      </c>
      <c r="N175" s="162">
        <v>4.0000000000000003E-5</v>
      </c>
      <c r="O175" s="162">
        <f>ROUND(E175*N175,2)</f>
        <v>0</v>
      </c>
      <c r="P175" s="162">
        <v>0</v>
      </c>
      <c r="Q175" s="163">
        <f>ROUND(E175*P175,2)</f>
        <v>0</v>
      </c>
      <c r="R175" s="145"/>
      <c r="S175" s="145" t="s">
        <v>254</v>
      </c>
      <c r="T175" s="145" t="s">
        <v>255</v>
      </c>
      <c r="U175" s="145">
        <v>0.35500000000000004</v>
      </c>
      <c r="V175" s="145">
        <f>ROUND(E175*U175,2)</f>
        <v>0.36</v>
      </c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194</v>
      </c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43"/>
      <c r="B176" s="144"/>
      <c r="C176" s="175" t="s">
        <v>204</v>
      </c>
      <c r="D176" s="146"/>
      <c r="E176" s="147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0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43"/>
      <c r="B177" s="144"/>
      <c r="C177" s="175" t="s">
        <v>971</v>
      </c>
      <c r="D177" s="146"/>
      <c r="E177" s="147">
        <v>1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199</v>
      </c>
      <c r="AH177" s="136">
        <v>0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76" t="s">
        <v>201</v>
      </c>
      <c r="D178" s="148"/>
      <c r="E178" s="149">
        <v>1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1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ht="22.5" outlineLevel="1" x14ac:dyDescent="0.2">
      <c r="A179" s="157">
        <v>30</v>
      </c>
      <c r="B179" s="158" t="s">
        <v>1068</v>
      </c>
      <c r="C179" s="174" t="s">
        <v>1069</v>
      </c>
      <c r="D179" s="159" t="s">
        <v>224</v>
      </c>
      <c r="E179" s="160">
        <v>1</v>
      </c>
      <c r="F179" s="161"/>
      <c r="G179" s="162">
        <f>ROUND(E179*F179,2)</f>
        <v>0</v>
      </c>
      <c r="H179" s="161"/>
      <c r="I179" s="162">
        <f>ROUND(E179*H179,2)</f>
        <v>0</v>
      </c>
      <c r="J179" s="161"/>
      <c r="K179" s="162">
        <f>ROUND(E179*J179,2)</f>
        <v>0</v>
      </c>
      <c r="L179" s="162">
        <v>21</v>
      </c>
      <c r="M179" s="162">
        <f>G179*(1+L179/100)</f>
        <v>0</v>
      </c>
      <c r="N179" s="162">
        <v>2.0000000000000002E-5</v>
      </c>
      <c r="O179" s="162">
        <f>ROUND(E179*N179,2)</f>
        <v>0</v>
      </c>
      <c r="P179" s="162">
        <v>0</v>
      </c>
      <c r="Q179" s="163">
        <f>ROUND(E179*P179,2)</f>
        <v>0</v>
      </c>
      <c r="R179" s="145"/>
      <c r="S179" s="145" t="s">
        <v>254</v>
      </c>
      <c r="T179" s="145" t="s">
        <v>255</v>
      </c>
      <c r="U179" s="145">
        <v>0.20600000000000002</v>
      </c>
      <c r="V179" s="145">
        <f>ROUND(E179*U179,2)</f>
        <v>0.21</v>
      </c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194</v>
      </c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43"/>
      <c r="B180" s="144"/>
      <c r="C180" s="175" t="s">
        <v>204</v>
      </c>
      <c r="D180" s="146"/>
      <c r="E180" s="147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199</v>
      </c>
      <c r="AH180" s="136">
        <v>0</v>
      </c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43"/>
      <c r="B181" s="144"/>
      <c r="C181" s="175" t="s">
        <v>971</v>
      </c>
      <c r="D181" s="146"/>
      <c r="E181" s="147">
        <v>1</v>
      </c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6" t="s">
        <v>201</v>
      </c>
      <c r="D182" s="148"/>
      <c r="E182" s="149">
        <v>1</v>
      </c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1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outlineLevel="1" x14ac:dyDescent="0.2">
      <c r="A183" s="157">
        <v>31</v>
      </c>
      <c r="B183" s="158" t="s">
        <v>912</v>
      </c>
      <c r="C183" s="174" t="s">
        <v>913</v>
      </c>
      <c r="D183" s="159" t="s">
        <v>197</v>
      </c>
      <c r="E183" s="160">
        <v>25</v>
      </c>
      <c r="F183" s="161"/>
      <c r="G183" s="162">
        <f>ROUND(E183*F183,2)</f>
        <v>0</v>
      </c>
      <c r="H183" s="161"/>
      <c r="I183" s="162">
        <f>ROUND(E183*H183,2)</f>
        <v>0</v>
      </c>
      <c r="J183" s="161"/>
      <c r="K183" s="162">
        <f>ROUND(E183*J183,2)</f>
        <v>0</v>
      </c>
      <c r="L183" s="162">
        <v>21</v>
      </c>
      <c r="M183" s="162">
        <f>G183*(1+L183/100)</f>
        <v>0</v>
      </c>
      <c r="N183" s="162">
        <v>0</v>
      </c>
      <c r="O183" s="162">
        <f>ROUND(E183*N183,2)</f>
        <v>0</v>
      </c>
      <c r="P183" s="162">
        <v>0</v>
      </c>
      <c r="Q183" s="163">
        <f>ROUND(E183*P183,2)</f>
        <v>0</v>
      </c>
      <c r="R183" s="145"/>
      <c r="S183" s="145" t="s">
        <v>254</v>
      </c>
      <c r="T183" s="145" t="s">
        <v>255</v>
      </c>
      <c r="U183" s="145">
        <v>5.9000000000000004E-2</v>
      </c>
      <c r="V183" s="145">
        <f>ROUND(E183*U183,2)</f>
        <v>1.48</v>
      </c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194</v>
      </c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43"/>
      <c r="B184" s="144"/>
      <c r="C184" s="175" t="s">
        <v>204</v>
      </c>
      <c r="D184" s="146"/>
      <c r="E184" s="147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199</v>
      </c>
      <c r="AH184" s="136">
        <v>0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43"/>
      <c r="B185" s="144"/>
      <c r="C185" s="175" t="s">
        <v>1070</v>
      </c>
      <c r="D185" s="146"/>
      <c r="E185" s="147">
        <v>25</v>
      </c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199</v>
      </c>
      <c r="AH185" s="136">
        <v>0</v>
      </c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43"/>
      <c r="B186" s="144"/>
      <c r="C186" s="176" t="s">
        <v>201</v>
      </c>
      <c r="D186" s="148"/>
      <c r="E186" s="149">
        <v>25</v>
      </c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199</v>
      </c>
      <c r="AH186" s="136">
        <v>1</v>
      </c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57">
        <v>32</v>
      </c>
      <c r="B187" s="158" t="s">
        <v>1071</v>
      </c>
      <c r="C187" s="174" t="s">
        <v>1072</v>
      </c>
      <c r="D187" s="159" t="s">
        <v>471</v>
      </c>
      <c r="E187" s="160">
        <v>1</v>
      </c>
      <c r="F187" s="161"/>
      <c r="G187" s="162">
        <f>ROUND(E187*F187,2)</f>
        <v>0</v>
      </c>
      <c r="H187" s="161"/>
      <c r="I187" s="162">
        <f>ROUND(E187*H187,2)</f>
        <v>0</v>
      </c>
      <c r="J187" s="161"/>
      <c r="K187" s="162">
        <f>ROUND(E187*J187,2)</f>
        <v>0</v>
      </c>
      <c r="L187" s="162">
        <v>21</v>
      </c>
      <c r="M187" s="162">
        <f>G187*(1+L187/100)</f>
        <v>0</v>
      </c>
      <c r="N187" s="162">
        <v>1.3000000000000002E-4</v>
      </c>
      <c r="O187" s="162">
        <f>ROUND(E187*N187,2)</f>
        <v>0</v>
      </c>
      <c r="P187" s="162">
        <v>0</v>
      </c>
      <c r="Q187" s="163">
        <f>ROUND(E187*P187,2)</f>
        <v>0</v>
      </c>
      <c r="R187" s="145"/>
      <c r="S187" s="145" t="s">
        <v>254</v>
      </c>
      <c r="T187" s="145" t="s">
        <v>255</v>
      </c>
      <c r="U187" s="145">
        <v>6.2</v>
      </c>
      <c r="V187" s="145">
        <f>ROUND(E187*U187,2)</f>
        <v>6.2</v>
      </c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194</v>
      </c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5" t="s">
        <v>973</v>
      </c>
      <c r="D188" s="146"/>
      <c r="E188" s="147">
        <v>1</v>
      </c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outlineLevel="1" x14ac:dyDescent="0.2">
      <c r="A189" s="164">
        <v>33</v>
      </c>
      <c r="B189" s="165" t="s">
        <v>496</v>
      </c>
      <c r="C189" s="173" t="s">
        <v>497</v>
      </c>
      <c r="D189" s="166" t="s">
        <v>197</v>
      </c>
      <c r="E189" s="167">
        <v>25</v>
      </c>
      <c r="F189" s="168"/>
      <c r="G189" s="169">
        <f>ROUND(E189*F189,2)</f>
        <v>0</v>
      </c>
      <c r="H189" s="168"/>
      <c r="I189" s="169">
        <f>ROUND(E189*H189,2)</f>
        <v>0</v>
      </c>
      <c r="J189" s="168"/>
      <c r="K189" s="169">
        <f>ROUND(E189*J189,2)</f>
        <v>0</v>
      </c>
      <c r="L189" s="169">
        <v>21</v>
      </c>
      <c r="M189" s="169">
        <f>G189*(1+L189/100)</f>
        <v>0</v>
      </c>
      <c r="N189" s="169">
        <v>0</v>
      </c>
      <c r="O189" s="169">
        <f>ROUND(E189*N189,2)</f>
        <v>0</v>
      </c>
      <c r="P189" s="169">
        <v>0</v>
      </c>
      <c r="Q189" s="170">
        <f>ROUND(E189*P189,2)</f>
        <v>0</v>
      </c>
      <c r="R189" s="145"/>
      <c r="S189" s="145" t="s">
        <v>254</v>
      </c>
      <c r="T189" s="145" t="s">
        <v>255</v>
      </c>
      <c r="U189" s="145">
        <v>2.6000000000000002E-2</v>
      </c>
      <c r="V189" s="145">
        <f>ROUND(E189*U189,2)</f>
        <v>0.65</v>
      </c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194</v>
      </c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outlineLevel="1" x14ac:dyDescent="0.2">
      <c r="A190" s="157">
        <v>34</v>
      </c>
      <c r="B190" s="158" t="s">
        <v>486</v>
      </c>
      <c r="C190" s="174" t="s">
        <v>487</v>
      </c>
      <c r="D190" s="159" t="s">
        <v>224</v>
      </c>
      <c r="E190" s="160">
        <v>1</v>
      </c>
      <c r="F190" s="161"/>
      <c r="G190" s="162">
        <f>ROUND(E190*F190,2)</f>
        <v>0</v>
      </c>
      <c r="H190" s="161"/>
      <c r="I190" s="162">
        <f>ROUND(E190*H190,2)</f>
        <v>0</v>
      </c>
      <c r="J190" s="161"/>
      <c r="K190" s="162">
        <f>ROUND(E190*J190,2)</f>
        <v>0</v>
      </c>
      <c r="L190" s="162">
        <v>21</v>
      </c>
      <c r="M190" s="162">
        <f>G190*(1+L190/100)</f>
        <v>0</v>
      </c>
      <c r="N190" s="162">
        <v>0</v>
      </c>
      <c r="O190" s="162">
        <f>ROUND(E190*N190,2)</f>
        <v>0</v>
      </c>
      <c r="P190" s="162">
        <v>0</v>
      </c>
      <c r="Q190" s="163">
        <f>ROUND(E190*P190,2)</f>
        <v>0</v>
      </c>
      <c r="R190" s="145"/>
      <c r="S190" s="145" t="s">
        <v>192</v>
      </c>
      <c r="T190" s="145" t="s">
        <v>457</v>
      </c>
      <c r="U190" s="145">
        <v>0.65</v>
      </c>
      <c r="V190" s="145">
        <f>ROUND(E190*U190,2)</f>
        <v>0.65</v>
      </c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194</v>
      </c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outlineLevel="1" x14ac:dyDescent="0.2">
      <c r="A191" s="143"/>
      <c r="B191" s="144"/>
      <c r="C191" s="175" t="s">
        <v>133</v>
      </c>
      <c r="D191" s="146"/>
      <c r="E191" s="147">
        <v>1</v>
      </c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199</v>
      </c>
      <c r="AH191" s="136">
        <v>0</v>
      </c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outlineLevel="1" x14ac:dyDescent="0.2">
      <c r="A192" s="143"/>
      <c r="B192" s="144"/>
      <c r="C192" s="176" t="s">
        <v>201</v>
      </c>
      <c r="D192" s="148"/>
      <c r="E192" s="149">
        <v>1</v>
      </c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199</v>
      </c>
      <c r="AH192" s="136">
        <v>1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57">
        <v>35</v>
      </c>
      <c r="B193" s="158" t="s">
        <v>1073</v>
      </c>
      <c r="C193" s="174" t="s">
        <v>1074</v>
      </c>
      <c r="D193" s="159" t="s">
        <v>292</v>
      </c>
      <c r="E193" s="160">
        <v>1.26</v>
      </c>
      <c r="F193" s="161"/>
      <c r="G193" s="162">
        <f>ROUND(E193*F193,2)</f>
        <v>0</v>
      </c>
      <c r="H193" s="161"/>
      <c r="I193" s="162">
        <f>ROUND(E193*H193,2)</f>
        <v>0</v>
      </c>
      <c r="J193" s="161"/>
      <c r="K193" s="162">
        <f>ROUND(E193*J193,2)</f>
        <v>0</v>
      </c>
      <c r="L193" s="162">
        <v>21</v>
      </c>
      <c r="M193" s="162">
        <f>G193*(1+L193/100)</f>
        <v>0</v>
      </c>
      <c r="N193" s="162">
        <v>2.5250000000000004</v>
      </c>
      <c r="O193" s="162">
        <f>ROUND(E193*N193,2)</f>
        <v>3.18</v>
      </c>
      <c r="P193" s="162">
        <v>0</v>
      </c>
      <c r="Q193" s="163">
        <f>ROUND(E193*P193,2)</f>
        <v>0</v>
      </c>
      <c r="R193" s="145"/>
      <c r="S193" s="145" t="s">
        <v>192</v>
      </c>
      <c r="T193" s="145" t="s">
        <v>457</v>
      </c>
      <c r="U193" s="145">
        <v>1.3030000000000002</v>
      </c>
      <c r="V193" s="145">
        <f>ROUND(E193*U193,2)</f>
        <v>1.64</v>
      </c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194</v>
      </c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43"/>
      <c r="B194" s="144"/>
      <c r="C194" s="175" t="s">
        <v>204</v>
      </c>
      <c r="D194" s="146"/>
      <c r="E194" s="147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199</v>
      </c>
      <c r="AH194" s="136">
        <v>0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75" t="s">
        <v>1075</v>
      </c>
      <c r="D195" s="146"/>
      <c r="E195" s="147">
        <v>1.26</v>
      </c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199</v>
      </c>
      <c r="AH195" s="136">
        <v>0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43"/>
      <c r="B196" s="144"/>
      <c r="C196" s="176" t="s">
        <v>201</v>
      </c>
      <c r="D196" s="148"/>
      <c r="E196" s="149">
        <v>1.26</v>
      </c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199</v>
      </c>
      <c r="AH196" s="136">
        <v>1</v>
      </c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ht="22.5" outlineLevel="1" x14ac:dyDescent="0.2">
      <c r="A197" s="157">
        <v>36</v>
      </c>
      <c r="B197" s="158" t="s">
        <v>917</v>
      </c>
      <c r="C197" s="174" t="s">
        <v>918</v>
      </c>
      <c r="D197" s="159" t="s">
        <v>224</v>
      </c>
      <c r="E197" s="160">
        <v>4.2291700000000008</v>
      </c>
      <c r="F197" s="161"/>
      <c r="G197" s="162">
        <f>ROUND(E197*F197,2)</f>
        <v>0</v>
      </c>
      <c r="H197" s="161"/>
      <c r="I197" s="162">
        <f>ROUND(E197*H197,2)</f>
        <v>0</v>
      </c>
      <c r="J197" s="161"/>
      <c r="K197" s="162">
        <f>ROUND(E197*J197,2)</f>
        <v>0</v>
      </c>
      <c r="L197" s="162">
        <v>21</v>
      </c>
      <c r="M197" s="162">
        <f>G197*(1+L197/100)</f>
        <v>0</v>
      </c>
      <c r="N197" s="162">
        <v>2.4300000000000002E-2</v>
      </c>
      <c r="O197" s="162">
        <f>ROUND(E197*N197,2)</f>
        <v>0.1</v>
      </c>
      <c r="P197" s="162">
        <v>0</v>
      </c>
      <c r="Q197" s="163">
        <f>ROUND(E197*P197,2)</f>
        <v>0</v>
      </c>
      <c r="R197" s="145" t="s">
        <v>411</v>
      </c>
      <c r="S197" s="145" t="s">
        <v>254</v>
      </c>
      <c r="T197" s="145" t="s">
        <v>193</v>
      </c>
      <c r="U197" s="145">
        <v>0</v>
      </c>
      <c r="V197" s="145">
        <f>ROUND(E197*U197,2)</f>
        <v>0</v>
      </c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404</v>
      </c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outlineLevel="1" x14ac:dyDescent="0.2">
      <c r="A198" s="143"/>
      <c r="B198" s="144"/>
      <c r="C198" s="175" t="s">
        <v>1076</v>
      </c>
      <c r="D198" s="146"/>
      <c r="E198" s="147">
        <v>4.2291700000000008</v>
      </c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199</v>
      </c>
      <c r="AH198" s="136">
        <v>0</v>
      </c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outlineLevel="1" x14ac:dyDescent="0.2">
      <c r="A199" s="143"/>
      <c r="B199" s="144"/>
      <c r="C199" s="176" t="s">
        <v>201</v>
      </c>
      <c r="D199" s="148"/>
      <c r="E199" s="149">
        <v>4.2291700000000008</v>
      </c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199</v>
      </c>
      <c r="AH199" s="136">
        <v>1</v>
      </c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ht="22.5" outlineLevel="1" x14ac:dyDescent="0.2">
      <c r="A200" s="157">
        <v>37</v>
      </c>
      <c r="B200" s="158" t="s">
        <v>1077</v>
      </c>
      <c r="C200" s="174" t="s">
        <v>1078</v>
      </c>
      <c r="D200" s="159" t="s">
        <v>224</v>
      </c>
      <c r="E200" s="160">
        <v>2.2330000000000001</v>
      </c>
      <c r="F200" s="161"/>
      <c r="G200" s="162">
        <f>ROUND(E200*F200,2)</f>
        <v>0</v>
      </c>
      <c r="H200" s="161"/>
      <c r="I200" s="162">
        <f>ROUND(E200*H200,2)</f>
        <v>0</v>
      </c>
      <c r="J200" s="161"/>
      <c r="K200" s="162">
        <f>ROUND(E200*J200,2)</f>
        <v>0</v>
      </c>
      <c r="L200" s="162">
        <v>21</v>
      </c>
      <c r="M200" s="162">
        <f>G200*(1+L200/100)</f>
        <v>0</v>
      </c>
      <c r="N200" s="162">
        <v>1.5760000000000003E-2</v>
      </c>
      <c r="O200" s="162">
        <f>ROUND(E200*N200,2)</f>
        <v>0.04</v>
      </c>
      <c r="P200" s="162">
        <v>0</v>
      </c>
      <c r="Q200" s="163">
        <f>ROUND(E200*P200,2)</f>
        <v>0</v>
      </c>
      <c r="R200" s="145" t="s">
        <v>411</v>
      </c>
      <c r="S200" s="145" t="s">
        <v>254</v>
      </c>
      <c r="T200" s="145" t="s">
        <v>255</v>
      </c>
      <c r="U200" s="145">
        <v>0</v>
      </c>
      <c r="V200" s="145">
        <f>ROUND(E200*U200,2)</f>
        <v>0</v>
      </c>
      <c r="W200" s="145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 t="s">
        <v>404</v>
      </c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outlineLevel="1" x14ac:dyDescent="0.2">
      <c r="A201" s="143"/>
      <c r="B201" s="144"/>
      <c r="C201" s="175" t="s">
        <v>1079</v>
      </c>
      <c r="D201" s="146"/>
      <c r="E201" s="147">
        <v>2.2330000000000001</v>
      </c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199</v>
      </c>
      <c r="AH201" s="136">
        <v>0</v>
      </c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43"/>
      <c r="B202" s="144"/>
      <c r="C202" s="176" t="s">
        <v>201</v>
      </c>
      <c r="D202" s="148"/>
      <c r="E202" s="149">
        <v>2.2330000000000001</v>
      </c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199</v>
      </c>
      <c r="AH202" s="136">
        <v>1</v>
      </c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57">
        <v>38</v>
      </c>
      <c r="B203" s="158" t="s">
        <v>1080</v>
      </c>
      <c r="C203" s="174" t="s">
        <v>1081</v>
      </c>
      <c r="D203" s="159" t="s">
        <v>224</v>
      </c>
      <c r="E203" s="160">
        <v>1.0150000000000001</v>
      </c>
      <c r="F203" s="161"/>
      <c r="G203" s="162">
        <f>ROUND(E203*F203,2)</f>
        <v>0</v>
      </c>
      <c r="H203" s="161"/>
      <c r="I203" s="162">
        <f>ROUND(E203*H203,2)</f>
        <v>0</v>
      </c>
      <c r="J203" s="161"/>
      <c r="K203" s="162">
        <f>ROUND(E203*J203,2)</f>
        <v>0</v>
      </c>
      <c r="L203" s="162">
        <v>21</v>
      </c>
      <c r="M203" s="162">
        <f>G203*(1+L203/100)</f>
        <v>0</v>
      </c>
      <c r="N203" s="162">
        <v>8.4000000000000003E-4</v>
      </c>
      <c r="O203" s="162">
        <f>ROUND(E203*N203,2)</f>
        <v>0</v>
      </c>
      <c r="P203" s="162">
        <v>0</v>
      </c>
      <c r="Q203" s="163">
        <f>ROUND(E203*P203,2)</f>
        <v>0</v>
      </c>
      <c r="R203" s="145" t="s">
        <v>411</v>
      </c>
      <c r="S203" s="145" t="s">
        <v>254</v>
      </c>
      <c r="T203" s="145" t="s">
        <v>193</v>
      </c>
      <c r="U203" s="145">
        <v>0</v>
      </c>
      <c r="V203" s="145">
        <f>ROUND(E203*U203,2)</f>
        <v>0</v>
      </c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404</v>
      </c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43"/>
      <c r="B204" s="144"/>
      <c r="C204" s="175" t="s">
        <v>555</v>
      </c>
      <c r="D204" s="146"/>
      <c r="E204" s="147">
        <v>1.0150000000000001</v>
      </c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 t="s">
        <v>199</v>
      </c>
      <c r="AH204" s="136">
        <v>0</v>
      </c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outlineLevel="1" x14ac:dyDescent="0.2">
      <c r="A205" s="143"/>
      <c r="B205" s="144"/>
      <c r="C205" s="176" t="s">
        <v>201</v>
      </c>
      <c r="D205" s="148"/>
      <c r="E205" s="149">
        <v>1.0150000000000001</v>
      </c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199</v>
      </c>
      <c r="AH205" s="136">
        <v>1</v>
      </c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ht="22.5" outlineLevel="1" x14ac:dyDescent="0.2">
      <c r="A206" s="157">
        <v>39</v>
      </c>
      <c r="B206" s="158" t="s">
        <v>1082</v>
      </c>
      <c r="C206" s="174" t="s">
        <v>1083</v>
      </c>
      <c r="D206" s="159" t="s">
        <v>224</v>
      </c>
      <c r="E206" s="160">
        <v>1.0150000000000001</v>
      </c>
      <c r="F206" s="161"/>
      <c r="G206" s="162">
        <f>ROUND(E206*F206,2)</f>
        <v>0</v>
      </c>
      <c r="H206" s="161"/>
      <c r="I206" s="162">
        <f>ROUND(E206*H206,2)</f>
        <v>0</v>
      </c>
      <c r="J206" s="161"/>
      <c r="K206" s="162">
        <f>ROUND(E206*J206,2)</f>
        <v>0</v>
      </c>
      <c r="L206" s="162">
        <v>21</v>
      </c>
      <c r="M206" s="162">
        <f>G206*(1+L206/100)</f>
        <v>0</v>
      </c>
      <c r="N206" s="162">
        <v>1.5E-3</v>
      </c>
      <c r="O206" s="162">
        <f>ROUND(E206*N206,2)</f>
        <v>0</v>
      </c>
      <c r="P206" s="162">
        <v>0</v>
      </c>
      <c r="Q206" s="163">
        <f>ROUND(E206*P206,2)</f>
        <v>0</v>
      </c>
      <c r="R206" s="145" t="s">
        <v>411</v>
      </c>
      <c r="S206" s="145" t="s">
        <v>254</v>
      </c>
      <c r="T206" s="145" t="s">
        <v>255</v>
      </c>
      <c r="U206" s="145">
        <v>0</v>
      </c>
      <c r="V206" s="145">
        <f>ROUND(E206*U206,2)</f>
        <v>0</v>
      </c>
      <c r="W206" s="145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 t="s">
        <v>404</v>
      </c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outlineLevel="1" x14ac:dyDescent="0.2">
      <c r="A207" s="143"/>
      <c r="B207" s="144"/>
      <c r="C207" s="175" t="s">
        <v>555</v>
      </c>
      <c r="D207" s="146"/>
      <c r="E207" s="147">
        <v>1.0150000000000001</v>
      </c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 t="s">
        <v>199</v>
      </c>
      <c r="AH207" s="136">
        <v>0</v>
      </c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outlineLevel="1" x14ac:dyDescent="0.2">
      <c r="A208" s="143"/>
      <c r="B208" s="144"/>
      <c r="C208" s="176" t="s">
        <v>201</v>
      </c>
      <c r="D208" s="148"/>
      <c r="E208" s="149">
        <v>1.0150000000000001</v>
      </c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 t="s">
        <v>199</v>
      </c>
      <c r="AH208" s="136">
        <v>1</v>
      </c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60" ht="45" outlineLevel="1" x14ac:dyDescent="0.2">
      <c r="A209" s="157">
        <v>40</v>
      </c>
      <c r="B209" s="158" t="s">
        <v>1084</v>
      </c>
      <c r="C209" s="174" t="s">
        <v>1085</v>
      </c>
      <c r="D209" s="159" t="s">
        <v>224</v>
      </c>
      <c r="E209" s="160">
        <v>1</v>
      </c>
      <c r="F209" s="161"/>
      <c r="G209" s="162">
        <f>ROUND(E209*F209,2)</f>
        <v>0</v>
      </c>
      <c r="H209" s="161"/>
      <c r="I209" s="162">
        <f>ROUND(E209*H209,2)</f>
        <v>0</v>
      </c>
      <c r="J209" s="161"/>
      <c r="K209" s="162">
        <f>ROUND(E209*J209,2)</f>
        <v>0</v>
      </c>
      <c r="L209" s="162">
        <v>21</v>
      </c>
      <c r="M209" s="162">
        <f>G209*(1+L209/100)</f>
        <v>0</v>
      </c>
      <c r="N209" s="162">
        <v>0.08</v>
      </c>
      <c r="O209" s="162">
        <f>ROUND(E209*N209,2)</f>
        <v>0.08</v>
      </c>
      <c r="P209" s="162">
        <v>0</v>
      </c>
      <c r="Q209" s="163">
        <f>ROUND(E209*P209,2)</f>
        <v>0</v>
      </c>
      <c r="R209" s="145"/>
      <c r="S209" s="145" t="s">
        <v>192</v>
      </c>
      <c r="T209" s="145" t="s">
        <v>193</v>
      </c>
      <c r="U209" s="145">
        <v>0</v>
      </c>
      <c r="V209" s="145">
        <f>ROUND(E209*U209,2)</f>
        <v>0</v>
      </c>
      <c r="W209" s="145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 t="s">
        <v>404</v>
      </c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</row>
    <row r="210" spans="1:60" outlineLevel="1" x14ac:dyDescent="0.2">
      <c r="A210" s="143"/>
      <c r="B210" s="144"/>
      <c r="C210" s="175" t="s">
        <v>204</v>
      </c>
      <c r="D210" s="146"/>
      <c r="E210" s="147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 t="s">
        <v>199</v>
      </c>
      <c r="AH210" s="136">
        <v>0</v>
      </c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</row>
    <row r="211" spans="1:60" outlineLevel="1" x14ac:dyDescent="0.2">
      <c r="A211" s="143"/>
      <c r="B211" s="144"/>
      <c r="C211" s="175" t="s">
        <v>1086</v>
      </c>
      <c r="D211" s="146"/>
      <c r="E211" s="147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 t="s">
        <v>199</v>
      </c>
      <c r="AH211" s="136">
        <v>0</v>
      </c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</row>
    <row r="212" spans="1:60" outlineLevel="1" x14ac:dyDescent="0.2">
      <c r="A212" s="143"/>
      <c r="B212" s="144"/>
      <c r="C212" s="175" t="s">
        <v>133</v>
      </c>
      <c r="D212" s="146"/>
      <c r="E212" s="147">
        <v>1</v>
      </c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 t="s">
        <v>199</v>
      </c>
      <c r="AH212" s="136">
        <v>0</v>
      </c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</row>
    <row r="213" spans="1:60" outlineLevel="1" x14ac:dyDescent="0.2">
      <c r="A213" s="143"/>
      <c r="B213" s="144"/>
      <c r="C213" s="176" t="s">
        <v>201</v>
      </c>
      <c r="D213" s="148"/>
      <c r="E213" s="149">
        <v>1</v>
      </c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 t="s">
        <v>199</v>
      </c>
      <c r="AH213" s="136">
        <v>1</v>
      </c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</row>
    <row r="214" spans="1:60" x14ac:dyDescent="0.2">
      <c r="A214" s="151" t="s">
        <v>187</v>
      </c>
      <c r="B214" s="152" t="s">
        <v>149</v>
      </c>
      <c r="C214" s="172" t="s">
        <v>150</v>
      </c>
      <c r="D214" s="153"/>
      <c r="E214" s="154"/>
      <c r="F214" s="155"/>
      <c r="G214" s="155">
        <f>SUMIF(AG215:AG215,"&lt;&gt;NOR",G215:G215)</f>
        <v>0</v>
      </c>
      <c r="H214" s="155"/>
      <c r="I214" s="155">
        <f>SUM(I215:I215)</f>
        <v>0</v>
      </c>
      <c r="J214" s="155"/>
      <c r="K214" s="155">
        <f>SUM(K215:K215)</f>
        <v>0</v>
      </c>
      <c r="L214" s="155"/>
      <c r="M214" s="155">
        <f>SUM(M215:M215)</f>
        <v>0</v>
      </c>
      <c r="N214" s="155"/>
      <c r="O214" s="155">
        <f>SUM(O215:O215)</f>
        <v>0</v>
      </c>
      <c r="P214" s="155"/>
      <c r="Q214" s="156">
        <f>SUM(Q215:Q215)</f>
        <v>0</v>
      </c>
      <c r="R214" s="150"/>
      <c r="S214" s="150"/>
      <c r="T214" s="150"/>
      <c r="U214" s="150"/>
      <c r="V214" s="150">
        <f>SUM(V215:V215)</f>
        <v>2.81</v>
      </c>
      <c r="W214" s="150"/>
      <c r="AG214" t="s">
        <v>188</v>
      </c>
    </row>
    <row r="215" spans="1:60" outlineLevel="1" x14ac:dyDescent="0.2">
      <c r="A215" s="164">
        <v>41</v>
      </c>
      <c r="B215" s="165" t="s">
        <v>556</v>
      </c>
      <c r="C215" s="173" t="s">
        <v>557</v>
      </c>
      <c r="D215" s="166" t="s">
        <v>197</v>
      </c>
      <c r="E215" s="167">
        <v>23.400000000000002</v>
      </c>
      <c r="F215" s="168"/>
      <c r="G215" s="169">
        <f>ROUND(E215*F215,2)</f>
        <v>0</v>
      </c>
      <c r="H215" s="168"/>
      <c r="I215" s="169">
        <f>ROUND(E215*H215,2)</f>
        <v>0</v>
      </c>
      <c r="J215" s="168"/>
      <c r="K215" s="169">
        <f>ROUND(E215*J215,2)</f>
        <v>0</v>
      </c>
      <c r="L215" s="169">
        <v>21</v>
      </c>
      <c r="M215" s="169">
        <f>G215*(1+L215/100)</f>
        <v>0</v>
      </c>
      <c r="N215" s="169">
        <v>0</v>
      </c>
      <c r="O215" s="169">
        <f>ROUND(E215*N215,2)</f>
        <v>0</v>
      </c>
      <c r="P215" s="169">
        <v>0</v>
      </c>
      <c r="Q215" s="170">
        <f>ROUND(E215*P215,2)</f>
        <v>0</v>
      </c>
      <c r="R215" s="145"/>
      <c r="S215" s="145" t="s">
        <v>254</v>
      </c>
      <c r="T215" s="145" t="s">
        <v>255</v>
      </c>
      <c r="U215" s="145">
        <v>0.12000000000000001</v>
      </c>
      <c r="V215" s="145">
        <f>ROUND(E215*U215,2)</f>
        <v>2.81</v>
      </c>
      <c r="W215" s="145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 t="s">
        <v>194</v>
      </c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</row>
    <row r="216" spans="1:60" x14ac:dyDescent="0.2">
      <c r="A216" s="151" t="s">
        <v>187</v>
      </c>
      <c r="B216" s="152" t="s">
        <v>151</v>
      </c>
      <c r="C216" s="172" t="s">
        <v>152</v>
      </c>
      <c r="D216" s="153"/>
      <c r="E216" s="154"/>
      <c r="F216" s="155"/>
      <c r="G216" s="155">
        <f>SUMIF(AG217:AG217,"&lt;&gt;NOR",G217:G217)</f>
        <v>0</v>
      </c>
      <c r="H216" s="155"/>
      <c r="I216" s="155">
        <f>SUM(I217:I217)</f>
        <v>0</v>
      </c>
      <c r="J216" s="155"/>
      <c r="K216" s="155">
        <f>SUM(K217:K217)</f>
        <v>0</v>
      </c>
      <c r="L216" s="155"/>
      <c r="M216" s="155">
        <f>SUM(M217:M217)</f>
        <v>0</v>
      </c>
      <c r="N216" s="155"/>
      <c r="O216" s="155">
        <f>SUM(O217:O217)</f>
        <v>0</v>
      </c>
      <c r="P216" s="155"/>
      <c r="Q216" s="156">
        <f>SUM(Q217:Q217)</f>
        <v>0</v>
      </c>
      <c r="R216" s="150"/>
      <c r="S216" s="150"/>
      <c r="T216" s="150"/>
      <c r="U216" s="150"/>
      <c r="V216" s="150">
        <f>SUM(V217:V217)</f>
        <v>18.13</v>
      </c>
      <c r="W216" s="150"/>
      <c r="AG216" t="s">
        <v>188</v>
      </c>
    </row>
    <row r="217" spans="1:60" outlineLevel="1" x14ac:dyDescent="0.2">
      <c r="A217" s="164">
        <v>42</v>
      </c>
      <c r="B217" s="165" t="s">
        <v>663</v>
      </c>
      <c r="C217" s="173" t="s">
        <v>664</v>
      </c>
      <c r="D217" s="166" t="s">
        <v>403</v>
      </c>
      <c r="E217" s="167">
        <v>85.738600000000005</v>
      </c>
      <c r="F217" s="168"/>
      <c r="G217" s="169">
        <f>ROUND(E217*F217,2)</f>
        <v>0</v>
      </c>
      <c r="H217" s="168"/>
      <c r="I217" s="169">
        <f>ROUND(E217*H217,2)</f>
        <v>0</v>
      </c>
      <c r="J217" s="168"/>
      <c r="K217" s="169">
        <f>ROUND(E217*J217,2)</f>
        <v>0</v>
      </c>
      <c r="L217" s="169">
        <v>21</v>
      </c>
      <c r="M217" s="169">
        <f>G217*(1+L217/100)</f>
        <v>0</v>
      </c>
      <c r="N217" s="169">
        <v>0</v>
      </c>
      <c r="O217" s="169">
        <f>ROUND(E217*N217,2)</f>
        <v>0</v>
      </c>
      <c r="P217" s="169">
        <v>0</v>
      </c>
      <c r="Q217" s="170">
        <f>ROUND(E217*P217,2)</f>
        <v>0</v>
      </c>
      <c r="R217" s="145"/>
      <c r="S217" s="145" t="s">
        <v>254</v>
      </c>
      <c r="T217" s="145" t="s">
        <v>255</v>
      </c>
      <c r="U217" s="145">
        <v>0.21150000000000002</v>
      </c>
      <c r="V217" s="145">
        <f>ROUND(E217*U217,2)</f>
        <v>18.13</v>
      </c>
      <c r="W217" s="145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 t="s">
        <v>560</v>
      </c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</row>
    <row r="218" spans="1:60" x14ac:dyDescent="0.2">
      <c r="A218" s="151" t="s">
        <v>187</v>
      </c>
      <c r="B218" s="152" t="s">
        <v>157</v>
      </c>
      <c r="C218" s="172" t="s">
        <v>158</v>
      </c>
      <c r="D218" s="153"/>
      <c r="E218" s="154"/>
      <c r="F218" s="155"/>
      <c r="G218" s="155">
        <f>SUMIF(AG219:AG225,"&lt;&gt;NOR",G219:G225)</f>
        <v>0</v>
      </c>
      <c r="H218" s="155"/>
      <c r="I218" s="155">
        <f>SUM(I219:I225)</f>
        <v>0</v>
      </c>
      <c r="J218" s="155"/>
      <c r="K218" s="155">
        <f>SUM(K219:K225)</f>
        <v>0</v>
      </c>
      <c r="L218" s="155"/>
      <c r="M218" s="155">
        <f>SUM(M219:M225)</f>
        <v>0</v>
      </c>
      <c r="N218" s="155"/>
      <c r="O218" s="155">
        <f>SUM(O219:O225)</f>
        <v>0</v>
      </c>
      <c r="P218" s="155"/>
      <c r="Q218" s="156">
        <f>SUM(Q219:Q225)</f>
        <v>0</v>
      </c>
      <c r="R218" s="150"/>
      <c r="S218" s="150"/>
      <c r="T218" s="150"/>
      <c r="U218" s="150"/>
      <c r="V218" s="150">
        <f>SUM(V219:V225)</f>
        <v>0.19</v>
      </c>
      <c r="W218" s="150"/>
      <c r="AG218" t="s">
        <v>188</v>
      </c>
    </row>
    <row r="219" spans="1:60" outlineLevel="1" x14ac:dyDescent="0.2">
      <c r="A219" s="164">
        <v>43</v>
      </c>
      <c r="B219" s="165" t="s">
        <v>561</v>
      </c>
      <c r="C219" s="173" t="s">
        <v>562</v>
      </c>
      <c r="D219" s="166" t="s">
        <v>403</v>
      </c>
      <c r="E219" s="167">
        <v>19.275300000000001</v>
      </c>
      <c r="F219" s="168"/>
      <c r="G219" s="169">
        <f>ROUND(E219*F219,2)</f>
        <v>0</v>
      </c>
      <c r="H219" s="168"/>
      <c r="I219" s="169">
        <f>ROUND(E219*H219,2)</f>
        <v>0</v>
      </c>
      <c r="J219" s="168"/>
      <c r="K219" s="169">
        <f>ROUND(E219*J219,2)</f>
        <v>0</v>
      </c>
      <c r="L219" s="169">
        <v>21</v>
      </c>
      <c r="M219" s="169">
        <f>G219*(1+L219/100)</f>
        <v>0</v>
      </c>
      <c r="N219" s="169">
        <v>0</v>
      </c>
      <c r="O219" s="169">
        <f>ROUND(E219*N219,2)</f>
        <v>0</v>
      </c>
      <c r="P219" s="169">
        <v>0</v>
      </c>
      <c r="Q219" s="170">
        <f>ROUND(E219*P219,2)</f>
        <v>0</v>
      </c>
      <c r="R219" s="145"/>
      <c r="S219" s="145" t="s">
        <v>254</v>
      </c>
      <c r="T219" s="145" t="s">
        <v>255</v>
      </c>
      <c r="U219" s="145">
        <v>0.01</v>
      </c>
      <c r="V219" s="145">
        <f>ROUND(E219*U219,2)</f>
        <v>0.19</v>
      </c>
      <c r="W219" s="145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 t="s">
        <v>563</v>
      </c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</row>
    <row r="220" spans="1:60" outlineLevel="1" x14ac:dyDescent="0.2">
      <c r="A220" s="157">
        <v>44</v>
      </c>
      <c r="B220" s="158" t="s">
        <v>564</v>
      </c>
      <c r="C220" s="174" t="s">
        <v>565</v>
      </c>
      <c r="D220" s="159" t="s">
        <v>403</v>
      </c>
      <c r="E220" s="160">
        <v>269.85420000000005</v>
      </c>
      <c r="F220" s="161"/>
      <c r="G220" s="162">
        <f>ROUND(E220*F220,2)</f>
        <v>0</v>
      </c>
      <c r="H220" s="161"/>
      <c r="I220" s="162">
        <f>ROUND(E220*H220,2)</f>
        <v>0</v>
      </c>
      <c r="J220" s="161"/>
      <c r="K220" s="162">
        <f>ROUND(E220*J220,2)</f>
        <v>0</v>
      </c>
      <c r="L220" s="162">
        <v>21</v>
      </c>
      <c r="M220" s="162">
        <f>G220*(1+L220/100)</f>
        <v>0</v>
      </c>
      <c r="N220" s="162">
        <v>0</v>
      </c>
      <c r="O220" s="162">
        <f>ROUND(E220*N220,2)</f>
        <v>0</v>
      </c>
      <c r="P220" s="162">
        <v>0</v>
      </c>
      <c r="Q220" s="163">
        <f>ROUND(E220*P220,2)</f>
        <v>0</v>
      </c>
      <c r="R220" s="145"/>
      <c r="S220" s="145" t="s">
        <v>254</v>
      </c>
      <c r="T220" s="145" t="s">
        <v>255</v>
      </c>
      <c r="U220" s="145">
        <v>0</v>
      </c>
      <c r="V220" s="145">
        <f>ROUND(E220*U220,2)</f>
        <v>0</v>
      </c>
      <c r="W220" s="145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 t="s">
        <v>194</v>
      </c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</row>
    <row r="221" spans="1:60" outlineLevel="1" x14ac:dyDescent="0.2">
      <c r="A221" s="143"/>
      <c r="B221" s="144"/>
      <c r="C221" s="175" t="s">
        <v>204</v>
      </c>
      <c r="D221" s="146"/>
      <c r="E221" s="147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 t="s">
        <v>199</v>
      </c>
      <c r="AH221" s="136">
        <v>0</v>
      </c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</row>
    <row r="222" spans="1:60" outlineLevel="1" x14ac:dyDescent="0.2">
      <c r="A222" s="143"/>
      <c r="B222" s="144"/>
      <c r="C222" s="175" t="s">
        <v>359</v>
      </c>
      <c r="D222" s="146"/>
      <c r="E222" s="147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 t="s">
        <v>199</v>
      </c>
      <c r="AH222" s="136">
        <v>0</v>
      </c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</row>
    <row r="223" spans="1:60" ht="22.5" outlineLevel="1" x14ac:dyDescent="0.2">
      <c r="A223" s="143"/>
      <c r="B223" s="144"/>
      <c r="C223" s="175" t="s">
        <v>360</v>
      </c>
      <c r="D223" s="146"/>
      <c r="E223" s="147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 t="s">
        <v>199</v>
      </c>
      <c r="AH223" s="136">
        <v>0</v>
      </c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</row>
    <row r="224" spans="1:60" outlineLevel="1" x14ac:dyDescent="0.2">
      <c r="A224" s="143"/>
      <c r="B224" s="144"/>
      <c r="C224" s="175" t="s">
        <v>1087</v>
      </c>
      <c r="D224" s="146"/>
      <c r="E224" s="147">
        <v>269.85420000000005</v>
      </c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 t="s">
        <v>199</v>
      </c>
      <c r="AH224" s="136">
        <v>0</v>
      </c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</row>
    <row r="225" spans="1:60" outlineLevel="1" x14ac:dyDescent="0.2">
      <c r="A225" s="143"/>
      <c r="B225" s="144"/>
      <c r="C225" s="176" t="s">
        <v>201</v>
      </c>
      <c r="D225" s="148"/>
      <c r="E225" s="149">
        <v>269.85420000000005</v>
      </c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 t="s">
        <v>199</v>
      </c>
      <c r="AH225" s="136">
        <v>1</v>
      </c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</row>
    <row r="226" spans="1:60" x14ac:dyDescent="0.2">
      <c r="A226" s="3"/>
      <c r="B226" s="4"/>
      <c r="C226" s="177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AE226">
        <v>15</v>
      </c>
      <c r="AF226">
        <v>21</v>
      </c>
    </row>
    <row r="227" spans="1:60" x14ac:dyDescent="0.2">
      <c r="A227" s="139"/>
      <c r="B227" s="140" t="s">
        <v>31</v>
      </c>
      <c r="C227" s="178"/>
      <c r="D227" s="141"/>
      <c r="E227" s="142"/>
      <c r="F227" s="142"/>
      <c r="G227" s="171">
        <f>G8+G146+G156+G166+G214+G216+G218</f>
        <v>0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AE227">
        <f>SUMIF(L7:L225,AE226,G7:G225)</f>
        <v>0</v>
      </c>
      <c r="AF227">
        <f>SUMIF(L7:L225,AF226,G7:G225)</f>
        <v>0</v>
      </c>
      <c r="AG227" t="s">
        <v>247</v>
      </c>
    </row>
    <row r="228" spans="1:60" x14ac:dyDescent="0.2">
      <c r="A228" s="3"/>
      <c r="B228" s="4"/>
      <c r="C228" s="177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60" x14ac:dyDescent="0.2">
      <c r="A229" s="3"/>
      <c r="B229" s="4"/>
      <c r="C229" s="177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60" x14ac:dyDescent="0.2">
      <c r="A230" s="256" t="s">
        <v>248</v>
      </c>
      <c r="B230" s="256"/>
      <c r="C230" s="257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60" x14ac:dyDescent="0.2">
      <c r="A231" s="237"/>
      <c r="B231" s="238"/>
      <c r="C231" s="239"/>
      <c r="D231" s="238"/>
      <c r="E231" s="238"/>
      <c r="F231" s="238"/>
      <c r="G231" s="24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AG231" t="s">
        <v>249</v>
      </c>
    </row>
    <row r="232" spans="1:60" x14ac:dyDescent="0.2">
      <c r="A232" s="241"/>
      <c r="B232" s="242"/>
      <c r="C232" s="243"/>
      <c r="D232" s="242"/>
      <c r="E232" s="242"/>
      <c r="F232" s="242"/>
      <c r="G232" s="24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60" x14ac:dyDescent="0.2">
      <c r="A233" s="241"/>
      <c r="B233" s="242"/>
      <c r="C233" s="243"/>
      <c r="D233" s="242"/>
      <c r="E233" s="242"/>
      <c r="F233" s="242"/>
      <c r="G233" s="24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60" x14ac:dyDescent="0.2">
      <c r="A234" s="241"/>
      <c r="B234" s="242"/>
      <c r="C234" s="243"/>
      <c r="D234" s="242"/>
      <c r="E234" s="242"/>
      <c r="F234" s="242"/>
      <c r="G234" s="24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60" x14ac:dyDescent="0.2">
      <c r="A235" s="245"/>
      <c r="B235" s="246"/>
      <c r="C235" s="247"/>
      <c r="D235" s="246"/>
      <c r="E235" s="246"/>
      <c r="F235" s="246"/>
      <c r="G235" s="24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60" x14ac:dyDescent="0.2">
      <c r="A236" s="3"/>
      <c r="B236" s="4"/>
      <c r="C236" s="177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60" x14ac:dyDescent="0.2">
      <c r="C237" s="179"/>
      <c r="D237" s="10"/>
      <c r="AG237" t="s">
        <v>250</v>
      </c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31:G235"/>
    <mergeCell ref="A1:G1"/>
    <mergeCell ref="C2:G2"/>
    <mergeCell ref="C3:G3"/>
    <mergeCell ref="C4:G4"/>
    <mergeCell ref="A230:C2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16FA-F743-4428-90FE-1ED540AE8B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63</v>
      </c>
      <c r="C3" s="250" t="s">
        <v>64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69</v>
      </c>
      <c r="C4" s="253" t="s">
        <v>70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SUMIF(AG9:AG118,"&lt;&gt;NOR",G9:G118)</f>
        <v>0</v>
      </c>
      <c r="H8" s="155"/>
      <c r="I8" s="155">
        <f>SUM(I9:I118)</f>
        <v>0</v>
      </c>
      <c r="J8" s="155"/>
      <c r="K8" s="155">
        <f>SUM(K9:K118)</f>
        <v>0</v>
      </c>
      <c r="L8" s="155"/>
      <c r="M8" s="155">
        <f>SUM(M9:M118)</f>
        <v>0</v>
      </c>
      <c r="N8" s="155"/>
      <c r="O8" s="155">
        <f>SUM(O9:O118)</f>
        <v>22.22</v>
      </c>
      <c r="P8" s="155"/>
      <c r="Q8" s="156">
        <f>SUM(Q9:Q118)</f>
        <v>0</v>
      </c>
      <c r="R8" s="150"/>
      <c r="S8" s="150"/>
      <c r="T8" s="150"/>
      <c r="U8" s="150"/>
      <c r="V8" s="150">
        <f>SUM(V9:V118)</f>
        <v>76.510000000000005</v>
      </c>
      <c r="W8" s="150"/>
      <c r="AG8" t="s">
        <v>188</v>
      </c>
    </row>
    <row r="9" spans="1:60" outlineLevel="1" x14ac:dyDescent="0.2">
      <c r="A9" s="157">
        <v>1</v>
      </c>
      <c r="B9" s="158" t="s">
        <v>285</v>
      </c>
      <c r="C9" s="174" t="s">
        <v>286</v>
      </c>
      <c r="D9" s="159" t="s">
        <v>197</v>
      </c>
      <c r="E9" s="160">
        <v>1.8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6.9630000000000011E-2</v>
      </c>
      <c r="O9" s="162">
        <f>ROUND(E9*N9,2)</f>
        <v>0.13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1.2460000000000002</v>
      </c>
      <c r="V9" s="145">
        <f>ROUND(E9*U9,2)</f>
        <v>2.2400000000000002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1088</v>
      </c>
      <c r="D11" s="146"/>
      <c r="E11" s="147">
        <v>0.9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5" t="s">
        <v>1089</v>
      </c>
      <c r="D12" s="146"/>
      <c r="E12" s="147">
        <v>0.9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6" t="s">
        <v>201</v>
      </c>
      <c r="D13" s="148"/>
      <c r="E13" s="149">
        <v>1.8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1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57">
        <v>2</v>
      </c>
      <c r="B14" s="158" t="s">
        <v>775</v>
      </c>
      <c r="C14" s="174" t="s">
        <v>776</v>
      </c>
      <c r="D14" s="159" t="s">
        <v>292</v>
      </c>
      <c r="E14" s="160">
        <v>0.71550000000000002</v>
      </c>
      <c r="F14" s="161"/>
      <c r="G14" s="162">
        <f>ROUND(E14*F14,2)</f>
        <v>0</v>
      </c>
      <c r="H14" s="161"/>
      <c r="I14" s="162">
        <f>ROUND(E14*H14,2)</f>
        <v>0</v>
      </c>
      <c r="J14" s="161"/>
      <c r="K14" s="162">
        <f>ROUND(E14*J14,2)</f>
        <v>0</v>
      </c>
      <c r="L14" s="162">
        <v>21</v>
      </c>
      <c r="M14" s="162">
        <f>G14*(1+L14/100)</f>
        <v>0</v>
      </c>
      <c r="N14" s="162">
        <v>0</v>
      </c>
      <c r="O14" s="162">
        <f>ROUND(E14*N14,2)</f>
        <v>0</v>
      </c>
      <c r="P14" s="162">
        <v>0</v>
      </c>
      <c r="Q14" s="163">
        <f>ROUND(E14*P14,2)</f>
        <v>0</v>
      </c>
      <c r="R14" s="145"/>
      <c r="S14" s="145" t="s">
        <v>254</v>
      </c>
      <c r="T14" s="145" t="s">
        <v>255</v>
      </c>
      <c r="U14" s="145">
        <v>9.7000000000000003E-2</v>
      </c>
      <c r="V14" s="145">
        <f>ROUND(E14*U14,2)</f>
        <v>7.0000000000000007E-2</v>
      </c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194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1090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1091</v>
      </c>
      <c r="D16" s="146"/>
      <c r="E16" s="147">
        <v>0.71550000000000002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6" t="s">
        <v>201</v>
      </c>
      <c r="D17" s="148"/>
      <c r="E17" s="149">
        <v>0.71550000000000002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1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57">
        <v>3</v>
      </c>
      <c r="B18" s="158" t="s">
        <v>927</v>
      </c>
      <c r="C18" s="174" t="s">
        <v>928</v>
      </c>
      <c r="D18" s="159" t="s">
        <v>292</v>
      </c>
      <c r="E18" s="160">
        <v>10.588950000000001</v>
      </c>
      <c r="F18" s="161"/>
      <c r="G18" s="162">
        <f>ROUND(E18*F18,2)</f>
        <v>0</v>
      </c>
      <c r="H18" s="161"/>
      <c r="I18" s="162">
        <f>ROUND(E18*H18,2)</f>
        <v>0</v>
      </c>
      <c r="J18" s="161"/>
      <c r="K18" s="162">
        <f>ROUND(E18*J18,2)</f>
        <v>0</v>
      </c>
      <c r="L18" s="162">
        <v>21</v>
      </c>
      <c r="M18" s="162">
        <f>G18*(1+L18/100)</f>
        <v>0</v>
      </c>
      <c r="N18" s="162">
        <v>0</v>
      </c>
      <c r="O18" s="162">
        <f>ROUND(E18*N18,2)</f>
        <v>0</v>
      </c>
      <c r="P18" s="162">
        <v>0</v>
      </c>
      <c r="Q18" s="163">
        <f>ROUND(E18*P18,2)</f>
        <v>0</v>
      </c>
      <c r="R18" s="145"/>
      <c r="S18" s="145" t="s">
        <v>254</v>
      </c>
      <c r="T18" s="145" t="s">
        <v>255</v>
      </c>
      <c r="U18" s="145">
        <v>0.36500000000000005</v>
      </c>
      <c r="V18" s="145">
        <f>ROUND(E18*U18,2)</f>
        <v>3.86</v>
      </c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204</v>
      </c>
      <c r="D19" s="146"/>
      <c r="E19" s="147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ht="22.5" outlineLevel="1" x14ac:dyDescent="0.2">
      <c r="A20" s="143"/>
      <c r="B20" s="144"/>
      <c r="C20" s="175" t="s">
        <v>293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ht="22.5" outlineLevel="1" x14ac:dyDescent="0.2">
      <c r="A21" s="143"/>
      <c r="B21" s="144"/>
      <c r="C21" s="175" t="s">
        <v>929</v>
      </c>
      <c r="D21" s="146"/>
      <c r="E21" s="147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84" t="s">
        <v>296</v>
      </c>
      <c r="D22" s="180"/>
      <c r="E22" s="181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85" t="s">
        <v>1092</v>
      </c>
      <c r="D23" s="180"/>
      <c r="E23" s="181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2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33.75" outlineLevel="1" x14ac:dyDescent="0.2">
      <c r="A24" s="143"/>
      <c r="B24" s="144"/>
      <c r="C24" s="185" t="s">
        <v>301</v>
      </c>
      <c r="D24" s="180"/>
      <c r="E24" s="181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2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85" t="s">
        <v>1093</v>
      </c>
      <c r="D25" s="180"/>
      <c r="E25" s="181">
        <v>9.4329000000000001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2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85" t="s">
        <v>1094</v>
      </c>
      <c r="D26" s="180"/>
      <c r="E26" s="181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2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ht="33.75" outlineLevel="1" x14ac:dyDescent="0.2">
      <c r="A27" s="143"/>
      <c r="B27" s="144"/>
      <c r="C27" s="185" t="s">
        <v>932</v>
      </c>
      <c r="D27" s="180"/>
      <c r="E27" s="181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2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85" t="s">
        <v>1095</v>
      </c>
      <c r="D28" s="180"/>
      <c r="E28" s="181">
        <v>3.6360000000000001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2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85" t="s">
        <v>1096</v>
      </c>
      <c r="D29" s="180"/>
      <c r="E29" s="181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2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ht="33.75" outlineLevel="1" x14ac:dyDescent="0.2">
      <c r="A30" s="143"/>
      <c r="B30" s="144"/>
      <c r="C30" s="185" t="s">
        <v>1097</v>
      </c>
      <c r="D30" s="180"/>
      <c r="E30" s="181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2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85" t="s">
        <v>1098</v>
      </c>
      <c r="D31" s="180"/>
      <c r="E31" s="181">
        <v>8.1090000000000018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2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86" t="s">
        <v>306</v>
      </c>
      <c r="D32" s="182"/>
      <c r="E32" s="183">
        <v>21.177900000000001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3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84" t="s">
        <v>307</v>
      </c>
      <c r="D33" s="180"/>
      <c r="E33" s="181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5" t="s">
        <v>1099</v>
      </c>
      <c r="D34" s="146"/>
      <c r="E34" s="147">
        <v>10.588950000000001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6" t="s">
        <v>201</v>
      </c>
      <c r="D35" s="148"/>
      <c r="E35" s="149">
        <v>10.588950000000001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1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57">
        <v>4</v>
      </c>
      <c r="B36" s="158" t="s">
        <v>314</v>
      </c>
      <c r="C36" s="174" t="s">
        <v>315</v>
      </c>
      <c r="D36" s="159" t="s">
        <v>292</v>
      </c>
      <c r="E36" s="160">
        <v>2.64724</v>
      </c>
      <c r="F36" s="161"/>
      <c r="G36" s="162">
        <f>ROUND(E36*F36,2)</f>
        <v>0</v>
      </c>
      <c r="H36" s="161"/>
      <c r="I36" s="162">
        <f>ROUND(E36*H36,2)</f>
        <v>0</v>
      </c>
      <c r="J36" s="161"/>
      <c r="K36" s="162">
        <f>ROUND(E36*J36,2)</f>
        <v>0</v>
      </c>
      <c r="L36" s="162">
        <v>21</v>
      </c>
      <c r="M36" s="162">
        <f>G36*(1+L36/100)</f>
        <v>0</v>
      </c>
      <c r="N36" s="162">
        <v>0</v>
      </c>
      <c r="O36" s="162">
        <f>ROUND(E36*N36,2)</f>
        <v>0</v>
      </c>
      <c r="P36" s="162">
        <v>0</v>
      </c>
      <c r="Q36" s="163">
        <f>ROUND(E36*P36,2)</f>
        <v>0</v>
      </c>
      <c r="R36" s="145"/>
      <c r="S36" s="145" t="s">
        <v>254</v>
      </c>
      <c r="T36" s="145" t="s">
        <v>255</v>
      </c>
      <c r="U36" s="145">
        <v>8.4000000000000005E-2</v>
      </c>
      <c r="V36" s="145">
        <f>ROUND(E36*U36,2)</f>
        <v>0.22</v>
      </c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194</v>
      </c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5" t="s">
        <v>1100</v>
      </c>
      <c r="D37" s="146"/>
      <c r="E37" s="147">
        <v>2.64724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0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6" t="s">
        <v>201</v>
      </c>
      <c r="D38" s="148"/>
      <c r="E38" s="149">
        <v>2.64724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1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57">
        <v>5</v>
      </c>
      <c r="B39" s="158" t="s">
        <v>939</v>
      </c>
      <c r="C39" s="174" t="s">
        <v>940</v>
      </c>
      <c r="D39" s="159" t="s">
        <v>292</v>
      </c>
      <c r="E39" s="160">
        <v>10.588950000000001</v>
      </c>
      <c r="F39" s="161"/>
      <c r="G39" s="162">
        <f>ROUND(E39*F39,2)</f>
        <v>0</v>
      </c>
      <c r="H39" s="161"/>
      <c r="I39" s="162">
        <f>ROUND(E39*H39,2)</f>
        <v>0</v>
      </c>
      <c r="J39" s="161"/>
      <c r="K39" s="162">
        <f>ROUND(E39*J39,2)</f>
        <v>0</v>
      </c>
      <c r="L39" s="162">
        <v>21</v>
      </c>
      <c r="M39" s="162">
        <f>G39*(1+L39/100)</f>
        <v>0</v>
      </c>
      <c r="N39" s="162">
        <v>0</v>
      </c>
      <c r="O39" s="162">
        <f>ROUND(E39*N39,2)</f>
        <v>0</v>
      </c>
      <c r="P39" s="162">
        <v>0</v>
      </c>
      <c r="Q39" s="163">
        <f>ROUND(E39*P39,2)</f>
        <v>0</v>
      </c>
      <c r="R39" s="145"/>
      <c r="S39" s="145" t="s">
        <v>254</v>
      </c>
      <c r="T39" s="145" t="s">
        <v>255</v>
      </c>
      <c r="U39" s="145">
        <v>0.48500000000000004</v>
      </c>
      <c r="V39" s="145">
        <f>ROUND(E39*U39,2)</f>
        <v>5.14</v>
      </c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194</v>
      </c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5" t="s">
        <v>1101</v>
      </c>
      <c r="D40" s="146"/>
      <c r="E40" s="147">
        <v>10.588950000000001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6" t="s">
        <v>201</v>
      </c>
      <c r="D41" s="148"/>
      <c r="E41" s="149">
        <v>10.588950000000001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1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57">
        <v>6</v>
      </c>
      <c r="B42" s="158" t="s">
        <v>321</v>
      </c>
      <c r="C42" s="174" t="s">
        <v>322</v>
      </c>
      <c r="D42" s="159" t="s">
        <v>292</v>
      </c>
      <c r="E42" s="160">
        <v>2.64724</v>
      </c>
      <c r="F42" s="161"/>
      <c r="G42" s="162">
        <f>ROUND(E42*F42,2)</f>
        <v>0</v>
      </c>
      <c r="H42" s="161"/>
      <c r="I42" s="162">
        <f>ROUND(E42*H42,2)</f>
        <v>0</v>
      </c>
      <c r="J42" s="161"/>
      <c r="K42" s="162">
        <f>ROUND(E42*J42,2)</f>
        <v>0</v>
      </c>
      <c r="L42" s="162">
        <v>21</v>
      </c>
      <c r="M42" s="162">
        <f>G42*(1+L42/100)</f>
        <v>0</v>
      </c>
      <c r="N42" s="162">
        <v>0</v>
      </c>
      <c r="O42" s="162">
        <f>ROUND(E42*N42,2)</f>
        <v>0</v>
      </c>
      <c r="P42" s="162">
        <v>0</v>
      </c>
      <c r="Q42" s="163">
        <f>ROUND(E42*P42,2)</f>
        <v>0</v>
      </c>
      <c r="R42" s="145"/>
      <c r="S42" s="145" t="s">
        <v>254</v>
      </c>
      <c r="T42" s="145" t="s">
        <v>255</v>
      </c>
      <c r="U42" s="145">
        <v>0.14830000000000002</v>
      </c>
      <c r="V42" s="145">
        <f>ROUND(E42*U42,2)</f>
        <v>0.39</v>
      </c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194</v>
      </c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5" t="s">
        <v>1100</v>
      </c>
      <c r="D43" s="146"/>
      <c r="E43" s="147">
        <v>2.64724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0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6" t="s">
        <v>201</v>
      </c>
      <c r="D44" s="148"/>
      <c r="E44" s="149">
        <v>2.64724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1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57">
        <v>7</v>
      </c>
      <c r="B45" s="158" t="s">
        <v>335</v>
      </c>
      <c r="C45" s="174" t="s">
        <v>336</v>
      </c>
      <c r="D45" s="159" t="s">
        <v>253</v>
      </c>
      <c r="E45" s="160">
        <v>54.176000000000002</v>
      </c>
      <c r="F45" s="161"/>
      <c r="G45" s="162">
        <f>ROUND(E45*F45,2)</f>
        <v>0</v>
      </c>
      <c r="H45" s="161"/>
      <c r="I45" s="162">
        <f>ROUND(E45*H45,2)</f>
        <v>0</v>
      </c>
      <c r="J45" s="161"/>
      <c r="K45" s="162">
        <f>ROUND(E45*J45,2)</f>
        <v>0</v>
      </c>
      <c r="L45" s="162">
        <v>21</v>
      </c>
      <c r="M45" s="162">
        <f>G45*(1+L45/100)</f>
        <v>0</v>
      </c>
      <c r="N45" s="162">
        <v>8.6000000000000009E-4</v>
      </c>
      <c r="O45" s="162">
        <f>ROUND(E45*N45,2)</f>
        <v>0.05</v>
      </c>
      <c r="P45" s="162">
        <v>0</v>
      </c>
      <c r="Q45" s="163">
        <f>ROUND(E45*P45,2)</f>
        <v>0</v>
      </c>
      <c r="R45" s="145"/>
      <c r="S45" s="145" t="s">
        <v>254</v>
      </c>
      <c r="T45" s="145" t="s">
        <v>193</v>
      </c>
      <c r="U45" s="145">
        <v>0.47900000000000004</v>
      </c>
      <c r="V45" s="145">
        <f>ROUND(E45*U45,2)</f>
        <v>25.95</v>
      </c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194</v>
      </c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5" t="s">
        <v>1102</v>
      </c>
      <c r="D46" s="146"/>
      <c r="E46" s="147">
        <v>25.286000000000001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5" t="s">
        <v>1103</v>
      </c>
      <c r="D47" s="146"/>
      <c r="E47" s="147">
        <v>9.2800000000000011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5" t="s">
        <v>1104</v>
      </c>
      <c r="D48" s="146"/>
      <c r="E48" s="147">
        <v>19.610000000000003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6" t="s">
        <v>201</v>
      </c>
      <c r="D49" s="148"/>
      <c r="E49" s="149">
        <v>54.176000000000002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1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64">
        <v>8</v>
      </c>
      <c r="B50" s="165" t="s">
        <v>341</v>
      </c>
      <c r="C50" s="173" t="s">
        <v>342</v>
      </c>
      <c r="D50" s="166" t="s">
        <v>253</v>
      </c>
      <c r="E50" s="167">
        <v>54.176000000000002</v>
      </c>
      <c r="F50" s="168"/>
      <c r="G50" s="169">
        <f>ROUND(E50*F50,2)</f>
        <v>0</v>
      </c>
      <c r="H50" s="168"/>
      <c r="I50" s="169">
        <f>ROUND(E50*H50,2)</f>
        <v>0</v>
      </c>
      <c r="J50" s="168"/>
      <c r="K50" s="169">
        <f>ROUND(E50*J50,2)</f>
        <v>0</v>
      </c>
      <c r="L50" s="169">
        <v>21</v>
      </c>
      <c r="M50" s="169">
        <f>G50*(1+L50/100)</f>
        <v>0</v>
      </c>
      <c r="N50" s="169">
        <v>0</v>
      </c>
      <c r="O50" s="169">
        <f>ROUND(E50*N50,2)</f>
        <v>0</v>
      </c>
      <c r="P50" s="169">
        <v>0</v>
      </c>
      <c r="Q50" s="170">
        <f>ROUND(E50*P50,2)</f>
        <v>0</v>
      </c>
      <c r="R50" s="145"/>
      <c r="S50" s="145" t="s">
        <v>254</v>
      </c>
      <c r="T50" s="145" t="s">
        <v>193</v>
      </c>
      <c r="U50" s="145">
        <v>0.32700000000000001</v>
      </c>
      <c r="V50" s="145">
        <f>ROUND(E50*U50,2)</f>
        <v>17.72</v>
      </c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194</v>
      </c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57">
        <v>9</v>
      </c>
      <c r="B51" s="158" t="s">
        <v>346</v>
      </c>
      <c r="C51" s="174" t="s">
        <v>347</v>
      </c>
      <c r="D51" s="159" t="s">
        <v>292</v>
      </c>
      <c r="E51" s="160">
        <v>21.177900000000001</v>
      </c>
      <c r="F51" s="161"/>
      <c r="G51" s="162">
        <f>ROUND(E51*F51,2)</f>
        <v>0</v>
      </c>
      <c r="H51" s="161"/>
      <c r="I51" s="162">
        <f>ROUND(E51*H51,2)</f>
        <v>0</v>
      </c>
      <c r="J51" s="161"/>
      <c r="K51" s="162">
        <f>ROUND(E51*J51,2)</f>
        <v>0</v>
      </c>
      <c r="L51" s="162">
        <v>21</v>
      </c>
      <c r="M51" s="162">
        <f>G51*(1+L51/100)</f>
        <v>0</v>
      </c>
      <c r="N51" s="162">
        <v>0</v>
      </c>
      <c r="O51" s="162">
        <f>ROUND(E51*N51,2)</f>
        <v>0</v>
      </c>
      <c r="P51" s="162">
        <v>0</v>
      </c>
      <c r="Q51" s="163">
        <f>ROUND(E51*P51,2)</f>
        <v>0</v>
      </c>
      <c r="R51" s="145"/>
      <c r="S51" s="145" t="s">
        <v>254</v>
      </c>
      <c r="T51" s="145" t="s">
        <v>255</v>
      </c>
      <c r="U51" s="145">
        <v>0.51900000000000002</v>
      </c>
      <c r="V51" s="145">
        <f>ROUND(E51*U51,2)</f>
        <v>10.99</v>
      </c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194</v>
      </c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5" t="s">
        <v>1105</v>
      </c>
      <c r="D52" s="146"/>
      <c r="E52" s="147">
        <v>21.177900000000001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6" t="s">
        <v>201</v>
      </c>
      <c r="D53" s="148"/>
      <c r="E53" s="149">
        <v>21.177900000000001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1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ht="22.5" outlineLevel="1" x14ac:dyDescent="0.2">
      <c r="A54" s="164">
        <v>10</v>
      </c>
      <c r="B54" s="165" t="s">
        <v>353</v>
      </c>
      <c r="C54" s="173" t="s">
        <v>354</v>
      </c>
      <c r="D54" s="166" t="s">
        <v>292</v>
      </c>
      <c r="E54" s="167">
        <v>12.455100000000002</v>
      </c>
      <c r="F54" s="168"/>
      <c r="G54" s="169">
        <f>ROUND(E54*F54,2)</f>
        <v>0</v>
      </c>
      <c r="H54" s="168"/>
      <c r="I54" s="169">
        <f>ROUND(E54*H54,2)</f>
        <v>0</v>
      </c>
      <c r="J54" s="168"/>
      <c r="K54" s="169">
        <f>ROUND(E54*J54,2)</f>
        <v>0</v>
      </c>
      <c r="L54" s="169">
        <v>21</v>
      </c>
      <c r="M54" s="169">
        <f>G54*(1+L54/100)</f>
        <v>0</v>
      </c>
      <c r="N54" s="169">
        <v>0</v>
      </c>
      <c r="O54" s="169">
        <f>ROUND(E54*N54,2)</f>
        <v>0</v>
      </c>
      <c r="P54" s="169">
        <v>0</v>
      </c>
      <c r="Q54" s="170">
        <f>ROUND(E54*P54,2)</f>
        <v>0</v>
      </c>
      <c r="R54" s="145"/>
      <c r="S54" s="145" t="s">
        <v>254</v>
      </c>
      <c r="T54" s="145" t="s">
        <v>255</v>
      </c>
      <c r="U54" s="145">
        <v>1.1000000000000001E-2</v>
      </c>
      <c r="V54" s="145">
        <f>ROUND(E54*U54,2)</f>
        <v>0.14000000000000001</v>
      </c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194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57">
        <v>11</v>
      </c>
      <c r="B55" s="158" t="s">
        <v>357</v>
      </c>
      <c r="C55" s="174" t="s">
        <v>358</v>
      </c>
      <c r="D55" s="159" t="s">
        <v>292</v>
      </c>
      <c r="E55" s="160">
        <v>62.275500000000001</v>
      </c>
      <c r="F55" s="161"/>
      <c r="G55" s="162">
        <f>ROUND(E55*F55,2)</f>
        <v>0</v>
      </c>
      <c r="H55" s="161"/>
      <c r="I55" s="162">
        <f>ROUND(E55*H55,2)</f>
        <v>0</v>
      </c>
      <c r="J55" s="161"/>
      <c r="K55" s="162">
        <f>ROUND(E55*J55,2)</f>
        <v>0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3">
        <f>ROUND(E55*P55,2)</f>
        <v>0</v>
      </c>
      <c r="R55" s="145"/>
      <c r="S55" s="145" t="s">
        <v>254</v>
      </c>
      <c r="T55" s="145" t="s">
        <v>255</v>
      </c>
      <c r="U55" s="145">
        <v>0</v>
      </c>
      <c r="V55" s="145">
        <f>ROUND(E55*U55,2)</f>
        <v>0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204</v>
      </c>
      <c r="D56" s="146"/>
      <c r="E56" s="147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5" t="s">
        <v>359</v>
      </c>
      <c r="D57" s="146"/>
      <c r="E57" s="147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ht="22.5" outlineLevel="1" x14ac:dyDescent="0.2">
      <c r="A58" s="143"/>
      <c r="B58" s="144"/>
      <c r="C58" s="175" t="s">
        <v>360</v>
      </c>
      <c r="D58" s="146"/>
      <c r="E58" s="147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1106</v>
      </c>
      <c r="D59" s="146"/>
      <c r="E59" s="147">
        <v>62.275500000000001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6" t="s">
        <v>201</v>
      </c>
      <c r="D60" s="148"/>
      <c r="E60" s="149">
        <v>62.275500000000001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1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57">
        <v>12</v>
      </c>
      <c r="B61" s="158" t="s">
        <v>368</v>
      </c>
      <c r="C61" s="174" t="s">
        <v>369</v>
      </c>
      <c r="D61" s="159" t="s">
        <v>292</v>
      </c>
      <c r="E61" s="160">
        <v>12.455100000000002</v>
      </c>
      <c r="F61" s="161"/>
      <c r="G61" s="162">
        <f>ROUND(E61*F61,2)</f>
        <v>0</v>
      </c>
      <c r="H61" s="161"/>
      <c r="I61" s="162">
        <f>ROUND(E61*H61,2)</f>
        <v>0</v>
      </c>
      <c r="J61" s="161"/>
      <c r="K61" s="162">
        <f>ROUND(E61*J61,2)</f>
        <v>0</v>
      </c>
      <c r="L61" s="162">
        <v>21</v>
      </c>
      <c r="M61" s="162">
        <f>G61*(1+L61/100)</f>
        <v>0</v>
      </c>
      <c r="N61" s="162">
        <v>0</v>
      </c>
      <c r="O61" s="162">
        <f>ROUND(E61*N61,2)</f>
        <v>0</v>
      </c>
      <c r="P61" s="162">
        <v>0</v>
      </c>
      <c r="Q61" s="163">
        <f>ROUND(E61*P61,2)</f>
        <v>0</v>
      </c>
      <c r="R61" s="145"/>
      <c r="S61" s="145" t="s">
        <v>254</v>
      </c>
      <c r="T61" s="145" t="s">
        <v>255</v>
      </c>
      <c r="U61" s="145">
        <v>9.0000000000000011E-3</v>
      </c>
      <c r="V61" s="145">
        <f>ROUND(E61*U61,2)</f>
        <v>0.11</v>
      </c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194</v>
      </c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1107</v>
      </c>
      <c r="D62" s="146"/>
      <c r="E62" s="147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5" t="s">
        <v>1108</v>
      </c>
      <c r="D63" s="146"/>
      <c r="E63" s="147">
        <v>0.42300000000000004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1109</v>
      </c>
      <c r="D64" s="146"/>
      <c r="E64" s="147">
        <v>1.4283000000000001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1110</v>
      </c>
      <c r="D65" s="146"/>
      <c r="E65" s="147">
        <v>9.4500000000000001E-2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6" t="s">
        <v>201</v>
      </c>
      <c r="D66" s="148"/>
      <c r="E66" s="149">
        <v>1.9458000000000002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1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1111</v>
      </c>
      <c r="D67" s="146"/>
      <c r="E67" s="147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1090</v>
      </c>
      <c r="D68" s="146"/>
      <c r="E68" s="147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5" t="s">
        <v>1112</v>
      </c>
      <c r="D69" s="146"/>
      <c r="E69" s="147">
        <v>0.65700000000000003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1113</v>
      </c>
      <c r="D70" s="146"/>
      <c r="E70" s="147">
        <v>2.2184200000000001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1114</v>
      </c>
      <c r="D71" s="146"/>
      <c r="E71" s="147">
        <v>0.14678000000000002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6" t="s">
        <v>201</v>
      </c>
      <c r="D72" s="148"/>
      <c r="E72" s="149">
        <v>3.0222000000000002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1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376</v>
      </c>
      <c r="D73" s="146"/>
      <c r="E73" s="147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1115</v>
      </c>
      <c r="D74" s="146"/>
      <c r="E74" s="147">
        <v>7.4871000000000008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6" t="s">
        <v>201</v>
      </c>
      <c r="D75" s="148"/>
      <c r="E75" s="149">
        <v>7.4871000000000008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1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57">
        <v>13</v>
      </c>
      <c r="B76" s="158" t="s">
        <v>378</v>
      </c>
      <c r="C76" s="174" t="s">
        <v>379</v>
      </c>
      <c r="D76" s="159" t="s">
        <v>292</v>
      </c>
      <c r="E76" s="160">
        <v>16.209900000000001</v>
      </c>
      <c r="F76" s="161"/>
      <c r="G76" s="162">
        <f>ROUND(E76*F76,2)</f>
        <v>0</v>
      </c>
      <c r="H76" s="161"/>
      <c r="I76" s="162">
        <f>ROUND(E76*H76,2)</f>
        <v>0</v>
      </c>
      <c r="J76" s="161"/>
      <c r="K76" s="162">
        <f>ROUND(E76*J76,2)</f>
        <v>0</v>
      </c>
      <c r="L76" s="162">
        <v>21</v>
      </c>
      <c r="M76" s="162">
        <f>G76*(1+L76/100)</f>
        <v>0</v>
      </c>
      <c r="N76" s="162">
        <v>0</v>
      </c>
      <c r="O76" s="162">
        <f>ROUND(E76*N76,2)</f>
        <v>0</v>
      </c>
      <c r="P76" s="162">
        <v>0</v>
      </c>
      <c r="Q76" s="163">
        <f>ROUND(E76*P76,2)</f>
        <v>0</v>
      </c>
      <c r="R76" s="145"/>
      <c r="S76" s="145" t="s">
        <v>254</v>
      </c>
      <c r="T76" s="145" t="s">
        <v>255</v>
      </c>
      <c r="U76" s="145">
        <v>0.20200000000000001</v>
      </c>
      <c r="V76" s="145">
        <f>ROUND(E76*U76,2)</f>
        <v>3.27</v>
      </c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194</v>
      </c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204</v>
      </c>
      <c r="D77" s="146"/>
      <c r="E77" s="147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380</v>
      </c>
      <c r="D78" s="146"/>
      <c r="E78" s="147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1107</v>
      </c>
      <c r="D79" s="146"/>
      <c r="E79" s="147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ht="33.75" outlineLevel="1" x14ac:dyDescent="0.2">
      <c r="A80" s="143"/>
      <c r="B80" s="144"/>
      <c r="C80" s="175" t="s">
        <v>672</v>
      </c>
      <c r="D80" s="146"/>
      <c r="E80" s="147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1116</v>
      </c>
      <c r="D81" s="146"/>
      <c r="E81" s="147">
        <v>9.4329000000000001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1117</v>
      </c>
      <c r="D82" s="146"/>
      <c r="E82" s="147">
        <v>-1.9458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6" t="s">
        <v>201</v>
      </c>
      <c r="D83" s="148"/>
      <c r="E83" s="149">
        <v>7.4871000000000008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1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955</v>
      </c>
      <c r="D84" s="146"/>
      <c r="E84" s="147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1111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ht="33.75" outlineLevel="1" x14ac:dyDescent="0.2">
      <c r="A86" s="143"/>
      <c r="B86" s="144"/>
      <c r="C86" s="175" t="s">
        <v>956</v>
      </c>
      <c r="D86" s="146"/>
      <c r="E86" s="147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1090</v>
      </c>
      <c r="D87" s="146"/>
      <c r="E87" s="147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ht="33.75" outlineLevel="1" x14ac:dyDescent="0.2">
      <c r="A88" s="143"/>
      <c r="B88" s="144"/>
      <c r="C88" s="175" t="s">
        <v>1118</v>
      </c>
      <c r="D88" s="146"/>
      <c r="E88" s="147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1119</v>
      </c>
      <c r="D89" s="146"/>
      <c r="E89" s="147">
        <v>11.745000000000001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1120</v>
      </c>
      <c r="D90" s="146"/>
      <c r="E90" s="147">
        <v>-3.0221999999999998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6" t="s">
        <v>201</v>
      </c>
      <c r="D91" s="148"/>
      <c r="E91" s="149">
        <v>8.7228000000000012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1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57">
        <v>14</v>
      </c>
      <c r="B92" s="158" t="s">
        <v>383</v>
      </c>
      <c r="C92" s="174" t="s">
        <v>384</v>
      </c>
      <c r="D92" s="159" t="s">
        <v>292</v>
      </c>
      <c r="E92" s="160">
        <v>3.6467300000000002</v>
      </c>
      <c r="F92" s="161"/>
      <c r="G92" s="162">
        <f>ROUND(E92*F92,2)</f>
        <v>0</v>
      </c>
      <c r="H92" s="161"/>
      <c r="I92" s="162">
        <f>ROUND(E92*H92,2)</f>
        <v>0</v>
      </c>
      <c r="J92" s="161"/>
      <c r="K92" s="162">
        <f>ROUND(E92*J92,2)</f>
        <v>0</v>
      </c>
      <c r="L92" s="162">
        <v>21</v>
      </c>
      <c r="M92" s="162">
        <f>G92*(1+L92/100)</f>
        <v>0</v>
      </c>
      <c r="N92" s="162">
        <v>0</v>
      </c>
      <c r="O92" s="162">
        <f>ROUND(E92*N92,2)</f>
        <v>0</v>
      </c>
      <c r="P92" s="162">
        <v>0</v>
      </c>
      <c r="Q92" s="163">
        <f>ROUND(E92*P92,2)</f>
        <v>0</v>
      </c>
      <c r="R92" s="145"/>
      <c r="S92" s="145" t="s">
        <v>254</v>
      </c>
      <c r="T92" s="145" t="s">
        <v>255</v>
      </c>
      <c r="U92" s="145">
        <v>1.5870000000000002</v>
      </c>
      <c r="V92" s="145">
        <f>ROUND(E92*U92,2)</f>
        <v>5.79</v>
      </c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194</v>
      </c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5" t="s">
        <v>204</v>
      </c>
      <c r="D93" s="146"/>
      <c r="E93" s="14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ht="45" outlineLevel="1" x14ac:dyDescent="0.2">
      <c r="A94" s="143"/>
      <c r="B94" s="144"/>
      <c r="C94" s="175" t="s">
        <v>390</v>
      </c>
      <c r="D94" s="146"/>
      <c r="E94" s="147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ht="22.5" outlineLevel="1" x14ac:dyDescent="0.2">
      <c r="A95" s="143"/>
      <c r="B95" s="144"/>
      <c r="C95" s="175" t="s">
        <v>1121</v>
      </c>
      <c r="D95" s="146"/>
      <c r="E95" s="147">
        <v>1.5228000000000002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5" t="s">
        <v>1122</v>
      </c>
      <c r="D96" s="146"/>
      <c r="E96" s="147">
        <v>-9.4499999999999987E-2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6" t="s">
        <v>201</v>
      </c>
      <c r="D97" s="148"/>
      <c r="E97" s="149">
        <v>1.4283000000000001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1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ht="22.5" outlineLevel="1" x14ac:dyDescent="0.2">
      <c r="A98" s="143"/>
      <c r="B98" s="144"/>
      <c r="C98" s="175" t="s">
        <v>1123</v>
      </c>
      <c r="D98" s="146"/>
      <c r="E98" s="147">
        <v>0.64800000000000002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ht="22.5" outlineLevel="1" x14ac:dyDescent="0.2">
      <c r="A99" s="143"/>
      <c r="B99" s="144"/>
      <c r="C99" s="175" t="s">
        <v>1124</v>
      </c>
      <c r="D99" s="146"/>
      <c r="E99" s="147">
        <v>1.7172000000000001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1125</v>
      </c>
      <c r="D100" s="146"/>
      <c r="E100" s="147">
        <v>-0.14677999999999999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6" t="s">
        <v>201</v>
      </c>
      <c r="D101" s="148"/>
      <c r="E101" s="149">
        <v>2.2184200000000001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1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57">
        <v>15</v>
      </c>
      <c r="B102" s="158" t="s">
        <v>397</v>
      </c>
      <c r="C102" s="174" t="s">
        <v>398</v>
      </c>
      <c r="D102" s="159" t="s">
        <v>253</v>
      </c>
      <c r="E102" s="160">
        <v>4.7700000000000005</v>
      </c>
      <c r="F102" s="161"/>
      <c r="G102" s="162">
        <f>ROUND(E102*F102,2)</f>
        <v>0</v>
      </c>
      <c r="H102" s="161"/>
      <c r="I102" s="162">
        <f>ROUND(E102*H102,2)</f>
        <v>0</v>
      </c>
      <c r="J102" s="161"/>
      <c r="K102" s="162">
        <f>ROUND(E102*J102,2)</f>
        <v>0</v>
      </c>
      <c r="L102" s="162">
        <v>21</v>
      </c>
      <c r="M102" s="162">
        <f>G102*(1+L102/100)</f>
        <v>0</v>
      </c>
      <c r="N102" s="162">
        <v>0</v>
      </c>
      <c r="O102" s="162">
        <f>ROUND(E102*N102,2)</f>
        <v>0</v>
      </c>
      <c r="P102" s="162">
        <v>0</v>
      </c>
      <c r="Q102" s="163">
        <f>ROUND(E102*P102,2)</f>
        <v>0</v>
      </c>
      <c r="R102" s="145"/>
      <c r="S102" s="145" t="s">
        <v>254</v>
      </c>
      <c r="T102" s="145" t="s">
        <v>255</v>
      </c>
      <c r="U102" s="145">
        <v>0.13</v>
      </c>
      <c r="V102" s="145">
        <f>ROUND(E102*U102,2)</f>
        <v>0.62</v>
      </c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194</v>
      </c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1090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1126</v>
      </c>
      <c r="D104" s="146"/>
      <c r="E104" s="147">
        <v>4.7700000000000005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6" t="s">
        <v>201</v>
      </c>
      <c r="D105" s="148"/>
      <c r="E105" s="149">
        <v>4.7700000000000005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1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57">
        <v>16</v>
      </c>
      <c r="B106" s="158" t="s">
        <v>807</v>
      </c>
      <c r="C106" s="174" t="s">
        <v>808</v>
      </c>
      <c r="D106" s="159" t="s">
        <v>809</v>
      </c>
      <c r="E106" s="160">
        <v>0.16695000000000002</v>
      </c>
      <c r="F106" s="161"/>
      <c r="G106" s="162">
        <f>ROUND(E106*F106,2)</f>
        <v>0</v>
      </c>
      <c r="H106" s="161"/>
      <c r="I106" s="162">
        <f>ROUND(E106*H106,2)</f>
        <v>0</v>
      </c>
      <c r="J106" s="161"/>
      <c r="K106" s="162">
        <f>ROUND(E106*J106,2)</f>
        <v>0</v>
      </c>
      <c r="L106" s="162">
        <v>21</v>
      </c>
      <c r="M106" s="162">
        <f>G106*(1+L106/100)</f>
        <v>0</v>
      </c>
      <c r="N106" s="162">
        <v>1E-3</v>
      </c>
      <c r="O106" s="162">
        <f>ROUND(E106*N106,2)</f>
        <v>0</v>
      </c>
      <c r="P106" s="162">
        <v>0</v>
      </c>
      <c r="Q106" s="163">
        <f>ROUND(E106*P106,2)</f>
        <v>0</v>
      </c>
      <c r="R106" s="145" t="s">
        <v>411</v>
      </c>
      <c r="S106" s="145" t="s">
        <v>254</v>
      </c>
      <c r="T106" s="145" t="s">
        <v>255</v>
      </c>
      <c r="U106" s="145">
        <v>0</v>
      </c>
      <c r="V106" s="145">
        <f>ROUND(E106*U106,2)</f>
        <v>0</v>
      </c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404</v>
      </c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5" t="s">
        <v>1127</v>
      </c>
      <c r="D107" s="146"/>
      <c r="E107" s="147">
        <v>0.16695000000000002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6" t="s">
        <v>201</v>
      </c>
      <c r="D108" s="148"/>
      <c r="E108" s="149">
        <v>0.16695000000000002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1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57">
        <v>17</v>
      </c>
      <c r="B109" s="158" t="s">
        <v>406</v>
      </c>
      <c r="C109" s="174" t="s">
        <v>407</v>
      </c>
      <c r="D109" s="159" t="s">
        <v>403</v>
      </c>
      <c r="E109" s="160">
        <v>7.0673600000000008</v>
      </c>
      <c r="F109" s="161"/>
      <c r="G109" s="162">
        <f>ROUND(E109*F109,2)</f>
        <v>0</v>
      </c>
      <c r="H109" s="161"/>
      <c r="I109" s="162">
        <f>ROUND(E109*H109,2)</f>
        <v>0</v>
      </c>
      <c r="J109" s="161"/>
      <c r="K109" s="162">
        <f>ROUND(E109*J109,2)</f>
        <v>0</v>
      </c>
      <c r="L109" s="162">
        <v>21</v>
      </c>
      <c r="M109" s="162">
        <f>G109*(1+L109/100)</f>
        <v>0</v>
      </c>
      <c r="N109" s="162">
        <v>1</v>
      </c>
      <c r="O109" s="162">
        <f>ROUND(E109*N109,2)</f>
        <v>7.07</v>
      </c>
      <c r="P109" s="162">
        <v>0</v>
      </c>
      <c r="Q109" s="163">
        <f>ROUND(E109*P109,2)</f>
        <v>0</v>
      </c>
      <c r="R109" s="145"/>
      <c r="S109" s="145" t="s">
        <v>192</v>
      </c>
      <c r="T109" s="145" t="s">
        <v>193</v>
      </c>
      <c r="U109" s="145">
        <v>0</v>
      </c>
      <c r="V109" s="145">
        <f>ROUND(E109*U109,2)</f>
        <v>0</v>
      </c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404</v>
      </c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204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ht="22.5" outlineLevel="1" x14ac:dyDescent="0.2">
      <c r="A111" s="143"/>
      <c r="B111" s="144"/>
      <c r="C111" s="175" t="s">
        <v>1128</v>
      </c>
      <c r="D111" s="146"/>
      <c r="E111" s="147">
        <v>7.0673600000000008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6" t="s">
        <v>201</v>
      </c>
      <c r="D112" s="148"/>
      <c r="E112" s="149">
        <v>7.0673600000000008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1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57">
        <v>18</v>
      </c>
      <c r="B113" s="158" t="s">
        <v>409</v>
      </c>
      <c r="C113" s="174" t="s">
        <v>410</v>
      </c>
      <c r="D113" s="159" t="s">
        <v>403</v>
      </c>
      <c r="E113" s="160">
        <v>14.974200000000002</v>
      </c>
      <c r="F113" s="161"/>
      <c r="G113" s="162">
        <f>ROUND(E113*F113,2)</f>
        <v>0</v>
      </c>
      <c r="H113" s="161"/>
      <c r="I113" s="162">
        <f>ROUND(E113*H113,2)</f>
        <v>0</v>
      </c>
      <c r="J113" s="161"/>
      <c r="K113" s="162">
        <f>ROUND(E113*J113,2)</f>
        <v>0</v>
      </c>
      <c r="L113" s="162">
        <v>21</v>
      </c>
      <c r="M113" s="162">
        <f>G113*(1+L113/100)</f>
        <v>0</v>
      </c>
      <c r="N113" s="162">
        <v>1</v>
      </c>
      <c r="O113" s="162">
        <f>ROUND(E113*N113,2)</f>
        <v>14.97</v>
      </c>
      <c r="P113" s="162">
        <v>0</v>
      </c>
      <c r="Q113" s="163">
        <f>ROUND(E113*P113,2)</f>
        <v>0</v>
      </c>
      <c r="R113" s="145" t="s">
        <v>411</v>
      </c>
      <c r="S113" s="145" t="s">
        <v>254</v>
      </c>
      <c r="T113" s="145" t="s">
        <v>193</v>
      </c>
      <c r="U113" s="145">
        <v>0</v>
      </c>
      <c r="V113" s="145">
        <f>ROUND(E113*U113,2)</f>
        <v>0</v>
      </c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404</v>
      </c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5" t="s">
        <v>204</v>
      </c>
      <c r="D114" s="146"/>
      <c r="E114" s="147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0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380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391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1129</v>
      </c>
      <c r="D117" s="146"/>
      <c r="E117" s="147">
        <v>14.974200000000002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6" t="s">
        <v>201</v>
      </c>
      <c r="D118" s="148"/>
      <c r="E118" s="149">
        <v>14.974200000000002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1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x14ac:dyDescent="0.2">
      <c r="A119" s="151" t="s">
        <v>187</v>
      </c>
      <c r="B119" s="152" t="s">
        <v>139</v>
      </c>
      <c r="C119" s="172" t="s">
        <v>140</v>
      </c>
      <c r="D119" s="153"/>
      <c r="E119" s="154"/>
      <c r="F119" s="155"/>
      <c r="G119" s="155">
        <f>SUMIF(AG120:AG127,"&lt;&gt;NOR",G120:G127)</f>
        <v>0</v>
      </c>
      <c r="H119" s="155"/>
      <c r="I119" s="155">
        <f>SUM(I120:I127)</f>
        <v>0</v>
      </c>
      <c r="J119" s="155"/>
      <c r="K119" s="155">
        <f>SUM(K120:K127)</f>
        <v>0</v>
      </c>
      <c r="L119" s="155"/>
      <c r="M119" s="155">
        <f>SUM(M120:M127)</f>
        <v>0</v>
      </c>
      <c r="N119" s="155"/>
      <c r="O119" s="155">
        <f>SUM(O120:O127)</f>
        <v>1.84</v>
      </c>
      <c r="P119" s="155"/>
      <c r="Q119" s="156">
        <f>SUM(Q120:Q127)</f>
        <v>0</v>
      </c>
      <c r="R119" s="150"/>
      <c r="S119" s="150"/>
      <c r="T119" s="150"/>
      <c r="U119" s="150"/>
      <c r="V119" s="150">
        <f>SUM(V120:V127)</f>
        <v>1.41</v>
      </c>
      <c r="W119" s="150"/>
      <c r="AG119" t="s">
        <v>188</v>
      </c>
    </row>
    <row r="120" spans="1:60" outlineLevel="1" x14ac:dyDescent="0.2">
      <c r="A120" s="157">
        <v>19</v>
      </c>
      <c r="B120" s="158" t="s">
        <v>427</v>
      </c>
      <c r="C120" s="174" t="s">
        <v>428</v>
      </c>
      <c r="D120" s="159" t="s">
        <v>292</v>
      </c>
      <c r="E120" s="160">
        <v>1.08</v>
      </c>
      <c r="F120" s="161"/>
      <c r="G120" s="162">
        <f>ROUND(E120*F120,2)</f>
        <v>0</v>
      </c>
      <c r="H120" s="161"/>
      <c r="I120" s="162">
        <f>ROUND(E120*H120,2)</f>
        <v>0</v>
      </c>
      <c r="J120" s="161"/>
      <c r="K120" s="162">
        <f>ROUND(E120*J120,2)</f>
        <v>0</v>
      </c>
      <c r="L120" s="162">
        <v>21</v>
      </c>
      <c r="M120" s="162">
        <f>G120*(1+L120/100)</f>
        <v>0</v>
      </c>
      <c r="N120" s="162">
        <v>1.7034</v>
      </c>
      <c r="O120" s="162">
        <f>ROUND(E120*N120,2)</f>
        <v>1.84</v>
      </c>
      <c r="P120" s="162">
        <v>0</v>
      </c>
      <c r="Q120" s="163">
        <f>ROUND(E120*P120,2)</f>
        <v>0</v>
      </c>
      <c r="R120" s="145"/>
      <c r="S120" s="145" t="s">
        <v>254</v>
      </c>
      <c r="T120" s="145" t="s">
        <v>255</v>
      </c>
      <c r="U120" s="145">
        <v>1.3030000000000002</v>
      </c>
      <c r="V120" s="145">
        <f>ROUND(E120*U120,2)</f>
        <v>1.41</v>
      </c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194</v>
      </c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204</v>
      </c>
      <c r="D121" s="146"/>
      <c r="E121" s="147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ht="33.75" outlineLevel="1" x14ac:dyDescent="0.2">
      <c r="A122" s="143"/>
      <c r="B122" s="144"/>
      <c r="C122" s="175" t="s">
        <v>688</v>
      </c>
      <c r="D122" s="146"/>
      <c r="E122" s="147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0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ht="22.5" outlineLevel="1" x14ac:dyDescent="0.2">
      <c r="A123" s="143"/>
      <c r="B123" s="144"/>
      <c r="C123" s="175" t="s">
        <v>1130</v>
      </c>
      <c r="D123" s="146"/>
      <c r="E123" s="147">
        <v>0.42300000000000004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6" t="s">
        <v>201</v>
      </c>
      <c r="D124" s="148"/>
      <c r="E124" s="149">
        <v>0.42300000000000004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1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5" t="s">
        <v>1131</v>
      </c>
      <c r="D125" s="146"/>
      <c r="E125" s="147">
        <v>0.18000000000000002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43"/>
      <c r="B126" s="144"/>
      <c r="C126" s="175" t="s">
        <v>1132</v>
      </c>
      <c r="D126" s="146"/>
      <c r="E126" s="147">
        <v>0.47700000000000004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0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6" t="s">
        <v>201</v>
      </c>
      <c r="D127" s="148"/>
      <c r="E127" s="149">
        <v>0.65700000000000003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1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x14ac:dyDescent="0.2">
      <c r="A128" s="151" t="s">
        <v>187</v>
      </c>
      <c r="B128" s="152" t="s">
        <v>145</v>
      </c>
      <c r="C128" s="172" t="s">
        <v>146</v>
      </c>
      <c r="D128" s="153"/>
      <c r="E128" s="154"/>
      <c r="F128" s="155"/>
      <c r="G128" s="155">
        <f>SUMIF(AG129:AG140,"&lt;&gt;NOR",G129:G140)</f>
        <v>0</v>
      </c>
      <c r="H128" s="155"/>
      <c r="I128" s="155">
        <f>SUM(I129:I140)</f>
        <v>0</v>
      </c>
      <c r="J128" s="155"/>
      <c r="K128" s="155">
        <f>SUM(K129:K140)</f>
        <v>0</v>
      </c>
      <c r="L128" s="155"/>
      <c r="M128" s="155">
        <f>SUM(M129:M140)</f>
        <v>0</v>
      </c>
      <c r="N128" s="155"/>
      <c r="O128" s="155">
        <f>SUM(O129:O140)</f>
        <v>2.0099999999999998</v>
      </c>
      <c r="P128" s="155"/>
      <c r="Q128" s="156">
        <f>SUM(Q129:Q140)</f>
        <v>0</v>
      </c>
      <c r="R128" s="150"/>
      <c r="S128" s="150"/>
      <c r="T128" s="150"/>
      <c r="U128" s="150"/>
      <c r="V128" s="150">
        <f>SUM(V129:V140)</f>
        <v>2.12</v>
      </c>
      <c r="W128" s="150"/>
      <c r="AG128" t="s">
        <v>188</v>
      </c>
    </row>
    <row r="129" spans="1:60" outlineLevel="1" x14ac:dyDescent="0.2">
      <c r="A129" s="157">
        <v>20</v>
      </c>
      <c r="B129" s="158" t="s">
        <v>464</v>
      </c>
      <c r="C129" s="174" t="s">
        <v>465</v>
      </c>
      <c r="D129" s="159" t="s">
        <v>197</v>
      </c>
      <c r="E129" s="160">
        <v>12</v>
      </c>
      <c r="F129" s="161"/>
      <c r="G129" s="162">
        <f>ROUND(E129*F129,2)</f>
        <v>0</v>
      </c>
      <c r="H129" s="161"/>
      <c r="I129" s="162">
        <f>ROUND(E129*H129,2)</f>
        <v>0</v>
      </c>
      <c r="J129" s="161"/>
      <c r="K129" s="162">
        <f>ROUND(E129*J129,2)</f>
        <v>0</v>
      </c>
      <c r="L129" s="162">
        <v>21</v>
      </c>
      <c r="M129" s="162">
        <f>G129*(1+L129/100)</f>
        <v>0</v>
      </c>
      <c r="N129" s="162">
        <v>0</v>
      </c>
      <c r="O129" s="162">
        <f>ROUND(E129*N129,2)</f>
        <v>0</v>
      </c>
      <c r="P129" s="162">
        <v>0</v>
      </c>
      <c r="Q129" s="163">
        <f>ROUND(E129*P129,2)</f>
        <v>0</v>
      </c>
      <c r="R129" s="145"/>
      <c r="S129" s="145" t="s">
        <v>254</v>
      </c>
      <c r="T129" s="145" t="s">
        <v>255</v>
      </c>
      <c r="U129" s="145">
        <v>6.6000000000000003E-2</v>
      </c>
      <c r="V129" s="145">
        <f>ROUND(E129*U129,2)</f>
        <v>0.79</v>
      </c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194</v>
      </c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5" t="s">
        <v>204</v>
      </c>
      <c r="D130" s="146"/>
      <c r="E130" s="147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5" t="s">
        <v>1133</v>
      </c>
      <c r="D131" s="146"/>
      <c r="E131" s="147">
        <v>12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0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6" t="s">
        <v>201</v>
      </c>
      <c r="D132" s="148"/>
      <c r="E132" s="149">
        <v>12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1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64">
        <v>21</v>
      </c>
      <c r="B133" s="165" t="s">
        <v>496</v>
      </c>
      <c r="C133" s="173" t="s">
        <v>497</v>
      </c>
      <c r="D133" s="166" t="s">
        <v>197</v>
      </c>
      <c r="E133" s="167">
        <v>12</v>
      </c>
      <c r="F133" s="168"/>
      <c r="G133" s="169">
        <f>ROUND(E133*F133,2)</f>
        <v>0</v>
      </c>
      <c r="H133" s="168"/>
      <c r="I133" s="169">
        <f>ROUND(E133*H133,2)</f>
        <v>0</v>
      </c>
      <c r="J133" s="168"/>
      <c r="K133" s="169">
        <f>ROUND(E133*J133,2)</f>
        <v>0</v>
      </c>
      <c r="L133" s="169">
        <v>21</v>
      </c>
      <c r="M133" s="169">
        <f>G133*(1+L133/100)</f>
        <v>0</v>
      </c>
      <c r="N133" s="169">
        <v>0</v>
      </c>
      <c r="O133" s="169">
        <f>ROUND(E133*N133,2)</f>
        <v>0</v>
      </c>
      <c r="P133" s="169">
        <v>0</v>
      </c>
      <c r="Q133" s="170">
        <f>ROUND(E133*P133,2)</f>
        <v>0</v>
      </c>
      <c r="R133" s="145"/>
      <c r="S133" s="145" t="s">
        <v>254</v>
      </c>
      <c r="T133" s="145" t="s">
        <v>255</v>
      </c>
      <c r="U133" s="145">
        <v>2.6000000000000002E-2</v>
      </c>
      <c r="V133" s="145">
        <f>ROUND(E133*U133,2)</f>
        <v>0.31</v>
      </c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194</v>
      </c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57">
        <v>22</v>
      </c>
      <c r="B134" s="158" t="s">
        <v>1134</v>
      </c>
      <c r="C134" s="174" t="s">
        <v>1135</v>
      </c>
      <c r="D134" s="159" t="s">
        <v>292</v>
      </c>
      <c r="E134" s="160">
        <v>0.78</v>
      </c>
      <c r="F134" s="161"/>
      <c r="G134" s="162">
        <f>ROUND(E134*F134,2)</f>
        <v>0</v>
      </c>
      <c r="H134" s="161"/>
      <c r="I134" s="162">
        <f>ROUND(E134*H134,2)</f>
        <v>0</v>
      </c>
      <c r="J134" s="161"/>
      <c r="K134" s="162">
        <f>ROUND(E134*J134,2)</f>
        <v>0</v>
      </c>
      <c r="L134" s="162">
        <v>21</v>
      </c>
      <c r="M134" s="162">
        <f>G134*(1+L134/100)</f>
        <v>0</v>
      </c>
      <c r="N134" s="162">
        <v>2.5250000000000004</v>
      </c>
      <c r="O134" s="162">
        <f>ROUND(E134*N134,2)</f>
        <v>1.97</v>
      </c>
      <c r="P134" s="162">
        <v>0</v>
      </c>
      <c r="Q134" s="163">
        <f>ROUND(E134*P134,2)</f>
        <v>0</v>
      </c>
      <c r="R134" s="145"/>
      <c r="S134" s="145" t="s">
        <v>192</v>
      </c>
      <c r="T134" s="145" t="s">
        <v>457</v>
      </c>
      <c r="U134" s="145">
        <v>1.3030000000000002</v>
      </c>
      <c r="V134" s="145">
        <f>ROUND(E134*U134,2)</f>
        <v>1.02</v>
      </c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194</v>
      </c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5" t="s">
        <v>204</v>
      </c>
      <c r="D135" s="146"/>
      <c r="E135" s="147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1136</v>
      </c>
      <c r="D136" s="146"/>
      <c r="E136" s="147">
        <v>0.78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6" t="s">
        <v>201</v>
      </c>
      <c r="D137" s="148"/>
      <c r="E137" s="149">
        <v>0.78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1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ht="22.5" outlineLevel="1" x14ac:dyDescent="0.2">
      <c r="A138" s="157">
        <v>23</v>
      </c>
      <c r="B138" s="158" t="s">
        <v>1077</v>
      </c>
      <c r="C138" s="174" t="s">
        <v>1078</v>
      </c>
      <c r="D138" s="159" t="s">
        <v>224</v>
      </c>
      <c r="E138" s="160">
        <v>2.4360000000000004</v>
      </c>
      <c r="F138" s="161"/>
      <c r="G138" s="162">
        <f>ROUND(E138*F138,2)</f>
        <v>0</v>
      </c>
      <c r="H138" s="161"/>
      <c r="I138" s="162">
        <f>ROUND(E138*H138,2)</f>
        <v>0</v>
      </c>
      <c r="J138" s="161"/>
      <c r="K138" s="162">
        <f>ROUND(E138*J138,2)</f>
        <v>0</v>
      </c>
      <c r="L138" s="162">
        <v>21</v>
      </c>
      <c r="M138" s="162">
        <f>G138*(1+L138/100)</f>
        <v>0</v>
      </c>
      <c r="N138" s="162">
        <v>1.5760000000000003E-2</v>
      </c>
      <c r="O138" s="162">
        <f>ROUND(E138*N138,2)</f>
        <v>0.04</v>
      </c>
      <c r="P138" s="162">
        <v>0</v>
      </c>
      <c r="Q138" s="163">
        <f>ROUND(E138*P138,2)</f>
        <v>0</v>
      </c>
      <c r="R138" s="145" t="s">
        <v>411</v>
      </c>
      <c r="S138" s="145" t="s">
        <v>254</v>
      </c>
      <c r="T138" s="145" t="s">
        <v>255</v>
      </c>
      <c r="U138" s="145">
        <v>0</v>
      </c>
      <c r="V138" s="145">
        <f>ROUND(E138*U138,2)</f>
        <v>0</v>
      </c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404</v>
      </c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5" t="s">
        <v>1137</v>
      </c>
      <c r="D139" s="146"/>
      <c r="E139" s="147">
        <v>2.4360000000000004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0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6" t="s">
        <v>201</v>
      </c>
      <c r="D140" s="148"/>
      <c r="E140" s="149">
        <v>2.4360000000000004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1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x14ac:dyDescent="0.2">
      <c r="A141" s="151" t="s">
        <v>187</v>
      </c>
      <c r="B141" s="152" t="s">
        <v>151</v>
      </c>
      <c r="C141" s="172" t="s">
        <v>152</v>
      </c>
      <c r="D141" s="153"/>
      <c r="E141" s="154"/>
      <c r="F141" s="155"/>
      <c r="G141" s="155">
        <f>SUMIF(AG142:AG142,"&lt;&gt;NOR",G142:G142)</f>
        <v>0</v>
      </c>
      <c r="H141" s="155"/>
      <c r="I141" s="155">
        <f>SUM(I142:I142)</f>
        <v>0</v>
      </c>
      <c r="J141" s="155"/>
      <c r="K141" s="155">
        <f>SUM(K142:K142)</f>
        <v>0</v>
      </c>
      <c r="L141" s="155"/>
      <c r="M141" s="155">
        <f>SUM(M142:M142)</f>
        <v>0</v>
      </c>
      <c r="N141" s="155"/>
      <c r="O141" s="155">
        <f>SUM(O142:O142)</f>
        <v>0</v>
      </c>
      <c r="P141" s="155"/>
      <c r="Q141" s="156">
        <f>SUM(Q142:Q142)</f>
        <v>0</v>
      </c>
      <c r="R141" s="150"/>
      <c r="S141" s="150"/>
      <c r="T141" s="150"/>
      <c r="U141" s="150"/>
      <c r="V141" s="150">
        <f>SUM(V142:V142)</f>
        <v>5.51</v>
      </c>
      <c r="W141" s="150"/>
      <c r="AG141" t="s">
        <v>188</v>
      </c>
    </row>
    <row r="142" spans="1:60" outlineLevel="1" x14ac:dyDescent="0.2">
      <c r="A142" s="164">
        <v>24</v>
      </c>
      <c r="B142" s="165" t="s">
        <v>663</v>
      </c>
      <c r="C142" s="173" t="s">
        <v>664</v>
      </c>
      <c r="D142" s="166" t="s">
        <v>403</v>
      </c>
      <c r="E142" s="167">
        <v>26.061220000000002</v>
      </c>
      <c r="F142" s="168"/>
      <c r="G142" s="169">
        <f>ROUND(E142*F142,2)</f>
        <v>0</v>
      </c>
      <c r="H142" s="168"/>
      <c r="I142" s="169">
        <f>ROUND(E142*H142,2)</f>
        <v>0</v>
      </c>
      <c r="J142" s="168"/>
      <c r="K142" s="169">
        <f>ROUND(E142*J142,2)</f>
        <v>0</v>
      </c>
      <c r="L142" s="169">
        <v>21</v>
      </c>
      <c r="M142" s="169">
        <f>G142*(1+L142/100)</f>
        <v>0</v>
      </c>
      <c r="N142" s="169">
        <v>0</v>
      </c>
      <c r="O142" s="169">
        <f>ROUND(E142*N142,2)</f>
        <v>0</v>
      </c>
      <c r="P142" s="169">
        <v>0</v>
      </c>
      <c r="Q142" s="170">
        <f>ROUND(E142*P142,2)</f>
        <v>0</v>
      </c>
      <c r="R142" s="145"/>
      <c r="S142" s="145" t="s">
        <v>254</v>
      </c>
      <c r="T142" s="145" t="s">
        <v>255</v>
      </c>
      <c r="U142" s="145">
        <v>0.21150000000000002</v>
      </c>
      <c r="V142" s="145">
        <f>ROUND(E142*U142,2)</f>
        <v>5.51</v>
      </c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560</v>
      </c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x14ac:dyDescent="0.2">
      <c r="A143" s="151" t="s">
        <v>187</v>
      </c>
      <c r="B143" s="152" t="s">
        <v>155</v>
      </c>
      <c r="C143" s="172" t="s">
        <v>156</v>
      </c>
      <c r="D143" s="153"/>
      <c r="E143" s="154"/>
      <c r="F143" s="155"/>
      <c r="G143" s="155">
        <f>SUMIF(AG144:AG149,"&lt;&gt;NOR",G144:G149)</f>
        <v>0</v>
      </c>
      <c r="H143" s="155"/>
      <c r="I143" s="155">
        <f>SUM(I144:I149)</f>
        <v>0</v>
      </c>
      <c r="J143" s="155"/>
      <c r="K143" s="155">
        <f>SUM(K144:K149)</f>
        <v>0</v>
      </c>
      <c r="L143" s="155"/>
      <c r="M143" s="155">
        <f>SUM(M144:M149)</f>
        <v>0</v>
      </c>
      <c r="N143" s="155"/>
      <c r="O143" s="155">
        <f>SUM(O144:O149)</f>
        <v>0</v>
      </c>
      <c r="P143" s="155"/>
      <c r="Q143" s="156">
        <f>SUM(Q144:Q149)</f>
        <v>0.01</v>
      </c>
      <c r="R143" s="150"/>
      <c r="S143" s="150"/>
      <c r="T143" s="150"/>
      <c r="U143" s="150"/>
      <c r="V143" s="150">
        <f>SUM(V144:V149)</f>
        <v>0.28999999999999998</v>
      </c>
      <c r="W143" s="150"/>
      <c r="AG143" t="s">
        <v>188</v>
      </c>
    </row>
    <row r="144" spans="1:60" outlineLevel="1" x14ac:dyDescent="0.2">
      <c r="A144" s="157">
        <v>25</v>
      </c>
      <c r="B144" s="158" t="s">
        <v>1138</v>
      </c>
      <c r="C144" s="174" t="s">
        <v>1139</v>
      </c>
      <c r="D144" s="159" t="s">
        <v>1140</v>
      </c>
      <c r="E144" s="160">
        <v>1</v>
      </c>
      <c r="F144" s="161"/>
      <c r="G144" s="162">
        <f>ROUND(E144*F144,2)</f>
        <v>0</v>
      </c>
      <c r="H144" s="161"/>
      <c r="I144" s="162">
        <f>ROUND(E144*H144,2)</f>
        <v>0</v>
      </c>
      <c r="J144" s="161"/>
      <c r="K144" s="162">
        <f>ROUND(E144*J144,2)</f>
        <v>0</v>
      </c>
      <c r="L144" s="162">
        <v>21</v>
      </c>
      <c r="M144" s="162">
        <f>G144*(1+L144/100)</f>
        <v>0</v>
      </c>
      <c r="N144" s="162">
        <v>0</v>
      </c>
      <c r="O144" s="162">
        <f>ROUND(E144*N144,2)</f>
        <v>0</v>
      </c>
      <c r="P144" s="162">
        <v>9.2500000000000013E-3</v>
      </c>
      <c r="Q144" s="163">
        <f>ROUND(E144*P144,2)</f>
        <v>0.01</v>
      </c>
      <c r="R144" s="145"/>
      <c r="S144" s="145" t="s">
        <v>192</v>
      </c>
      <c r="T144" s="145" t="s">
        <v>457</v>
      </c>
      <c r="U144" s="145">
        <v>0.28700000000000003</v>
      </c>
      <c r="V144" s="145">
        <f>ROUND(E144*U144,2)</f>
        <v>0.28999999999999998</v>
      </c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194</v>
      </c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5" t="s">
        <v>204</v>
      </c>
      <c r="D145" s="146"/>
      <c r="E145" s="147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1141</v>
      </c>
      <c r="D146" s="146"/>
      <c r="E146" s="147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ht="33.75" outlineLevel="1" x14ac:dyDescent="0.2">
      <c r="A147" s="143"/>
      <c r="B147" s="144"/>
      <c r="C147" s="175" t="s">
        <v>1142</v>
      </c>
      <c r="D147" s="146"/>
      <c r="E147" s="147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0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5" t="s">
        <v>133</v>
      </c>
      <c r="D148" s="146"/>
      <c r="E148" s="147">
        <v>1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0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6" t="s">
        <v>201</v>
      </c>
      <c r="D149" s="148"/>
      <c r="E149" s="149">
        <v>1</v>
      </c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1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x14ac:dyDescent="0.2">
      <c r="A150" s="3"/>
      <c r="B150" s="4"/>
      <c r="C150" s="177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AE150">
        <v>15</v>
      </c>
      <c r="AF150">
        <v>21</v>
      </c>
    </row>
    <row r="151" spans="1:60" x14ac:dyDescent="0.2">
      <c r="A151" s="139"/>
      <c r="B151" s="140" t="s">
        <v>31</v>
      </c>
      <c r="C151" s="178"/>
      <c r="D151" s="141"/>
      <c r="E151" s="142"/>
      <c r="F151" s="142"/>
      <c r="G151" s="171">
        <f>G8+G119+G128+G141+G143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AE151">
        <f>SUMIF(L7:L149,AE150,G7:G149)</f>
        <v>0</v>
      </c>
      <c r="AF151">
        <f>SUMIF(L7:L149,AF150,G7:G149)</f>
        <v>0</v>
      </c>
      <c r="AG151" t="s">
        <v>247</v>
      </c>
    </row>
    <row r="152" spans="1:60" x14ac:dyDescent="0.2">
      <c r="A152" s="3"/>
      <c r="B152" s="4"/>
      <c r="C152" s="177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60" x14ac:dyDescent="0.2">
      <c r="A153" s="3"/>
      <c r="B153" s="4"/>
      <c r="C153" s="177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60" x14ac:dyDescent="0.2">
      <c r="A154" s="256" t="s">
        <v>248</v>
      </c>
      <c r="B154" s="256"/>
      <c r="C154" s="257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60" x14ac:dyDescent="0.2">
      <c r="A155" s="237"/>
      <c r="B155" s="238"/>
      <c r="C155" s="239"/>
      <c r="D155" s="238"/>
      <c r="E155" s="238"/>
      <c r="F155" s="238"/>
      <c r="G155" s="24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AG155" t="s">
        <v>249</v>
      </c>
    </row>
    <row r="156" spans="1:60" x14ac:dyDescent="0.2">
      <c r="A156" s="241"/>
      <c r="B156" s="242"/>
      <c r="C156" s="243"/>
      <c r="D156" s="242"/>
      <c r="E156" s="242"/>
      <c r="F156" s="242"/>
      <c r="G156" s="24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60" x14ac:dyDescent="0.2">
      <c r="A157" s="241"/>
      <c r="B157" s="242"/>
      <c r="C157" s="243"/>
      <c r="D157" s="242"/>
      <c r="E157" s="242"/>
      <c r="F157" s="242"/>
      <c r="G157" s="2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60" x14ac:dyDescent="0.2">
      <c r="A158" s="241"/>
      <c r="B158" s="242"/>
      <c r="C158" s="243"/>
      <c r="D158" s="242"/>
      <c r="E158" s="242"/>
      <c r="F158" s="242"/>
      <c r="G158" s="2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60" x14ac:dyDescent="0.2">
      <c r="A159" s="245"/>
      <c r="B159" s="246"/>
      <c r="C159" s="247"/>
      <c r="D159" s="246"/>
      <c r="E159" s="246"/>
      <c r="F159" s="246"/>
      <c r="G159" s="24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60" x14ac:dyDescent="0.2">
      <c r="A160" s="3"/>
      <c r="B160" s="4"/>
      <c r="C160" s="177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3:33" x14ac:dyDescent="0.2">
      <c r="C161" s="179"/>
      <c r="D161" s="10"/>
      <c r="AG161" t="s">
        <v>250</v>
      </c>
    </row>
    <row r="162" spans="3:33" x14ac:dyDescent="0.2">
      <c r="D162" s="10"/>
    </row>
    <row r="163" spans="3:33" x14ac:dyDescent="0.2">
      <c r="D163" s="10"/>
    </row>
    <row r="164" spans="3:33" x14ac:dyDescent="0.2">
      <c r="D164" s="10"/>
    </row>
    <row r="165" spans="3:33" x14ac:dyDescent="0.2">
      <c r="D165" s="10"/>
    </row>
    <row r="166" spans="3:33" x14ac:dyDescent="0.2">
      <c r="D166" s="10"/>
    </row>
    <row r="167" spans="3:33" x14ac:dyDescent="0.2">
      <c r="D167" s="10"/>
    </row>
    <row r="168" spans="3:33" x14ac:dyDescent="0.2">
      <c r="D168" s="10"/>
    </row>
    <row r="169" spans="3:33" x14ac:dyDescent="0.2">
      <c r="D169" s="10"/>
    </row>
    <row r="170" spans="3:33" x14ac:dyDescent="0.2">
      <c r="D170" s="10"/>
    </row>
    <row r="171" spans="3:33" x14ac:dyDescent="0.2">
      <c r="D171" s="10"/>
    </row>
    <row r="172" spans="3:33" x14ac:dyDescent="0.2">
      <c r="D172" s="10"/>
    </row>
    <row r="173" spans="3:33" x14ac:dyDescent="0.2">
      <c r="D173" s="10"/>
    </row>
    <row r="174" spans="3:33" x14ac:dyDescent="0.2">
      <c r="D174" s="10"/>
    </row>
    <row r="175" spans="3:33" x14ac:dyDescent="0.2">
      <c r="D175" s="10"/>
    </row>
    <row r="176" spans="3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5:G159"/>
    <mergeCell ref="A1:G1"/>
    <mergeCell ref="C2:G2"/>
    <mergeCell ref="C3:G3"/>
    <mergeCell ref="C4:G4"/>
    <mergeCell ref="A154:C15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C5E8-A28D-4BB5-AAC1-2168F23EA5F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63</v>
      </c>
      <c r="C3" s="250" t="s">
        <v>64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71</v>
      </c>
      <c r="C4" s="253" t="s">
        <v>72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SUMIF(AG9:AG113,"&lt;&gt;NOR",G9:G113)</f>
        <v>0</v>
      </c>
      <c r="H8" s="155"/>
      <c r="I8" s="155">
        <f>SUM(I9:I113)</f>
        <v>0</v>
      </c>
      <c r="J8" s="155"/>
      <c r="K8" s="155">
        <f>SUM(K9:K113)</f>
        <v>0</v>
      </c>
      <c r="L8" s="155"/>
      <c r="M8" s="155">
        <f>SUM(M9:M113)</f>
        <v>0</v>
      </c>
      <c r="N8" s="155"/>
      <c r="O8" s="155">
        <f>SUM(O9:O113)</f>
        <v>32.799999999999997</v>
      </c>
      <c r="P8" s="155"/>
      <c r="Q8" s="156">
        <f>SUM(Q9:Q113)</f>
        <v>0</v>
      </c>
      <c r="R8" s="150"/>
      <c r="S8" s="150"/>
      <c r="T8" s="150"/>
      <c r="U8" s="150"/>
      <c r="V8" s="150">
        <f>SUM(V9:V113)</f>
        <v>73.100000000000009</v>
      </c>
      <c r="W8" s="150"/>
      <c r="AG8" t="s">
        <v>188</v>
      </c>
    </row>
    <row r="9" spans="1:60" outlineLevel="1" x14ac:dyDescent="0.2">
      <c r="A9" s="157">
        <v>1</v>
      </c>
      <c r="B9" s="158" t="s">
        <v>272</v>
      </c>
      <c r="C9" s="174" t="s">
        <v>273</v>
      </c>
      <c r="D9" s="159" t="s">
        <v>197</v>
      </c>
      <c r="E9" s="160">
        <v>2.2000000000000002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1.0700000000000001E-2</v>
      </c>
      <c r="O9" s="162">
        <f>ROUND(E9*N9,2)</f>
        <v>0.02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0.90800000000000003</v>
      </c>
      <c r="V9" s="145">
        <f>ROUND(E9*U9,2)</f>
        <v>2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1143</v>
      </c>
      <c r="D11" s="146"/>
      <c r="E11" s="147">
        <v>1.1000000000000001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5" t="s">
        <v>1144</v>
      </c>
      <c r="D12" s="146"/>
      <c r="E12" s="147">
        <v>1.1000000000000001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6" t="s">
        <v>201</v>
      </c>
      <c r="D13" s="148"/>
      <c r="E13" s="149">
        <v>2.2000000000000002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1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57">
        <v>2</v>
      </c>
      <c r="B14" s="158" t="s">
        <v>775</v>
      </c>
      <c r="C14" s="174" t="s">
        <v>776</v>
      </c>
      <c r="D14" s="159" t="s">
        <v>292</v>
      </c>
      <c r="E14" s="160">
        <v>0.49500000000000005</v>
      </c>
      <c r="F14" s="161"/>
      <c r="G14" s="162">
        <f>ROUND(E14*F14,2)</f>
        <v>0</v>
      </c>
      <c r="H14" s="161"/>
      <c r="I14" s="162">
        <f>ROUND(E14*H14,2)</f>
        <v>0</v>
      </c>
      <c r="J14" s="161"/>
      <c r="K14" s="162">
        <f>ROUND(E14*J14,2)</f>
        <v>0</v>
      </c>
      <c r="L14" s="162">
        <v>21</v>
      </c>
      <c r="M14" s="162">
        <f>G14*(1+L14/100)</f>
        <v>0</v>
      </c>
      <c r="N14" s="162">
        <v>0</v>
      </c>
      <c r="O14" s="162">
        <f>ROUND(E14*N14,2)</f>
        <v>0</v>
      </c>
      <c r="P14" s="162">
        <v>0</v>
      </c>
      <c r="Q14" s="163">
        <f>ROUND(E14*P14,2)</f>
        <v>0</v>
      </c>
      <c r="R14" s="145"/>
      <c r="S14" s="145" t="s">
        <v>254</v>
      </c>
      <c r="T14" s="145" t="s">
        <v>255</v>
      </c>
      <c r="U14" s="145">
        <v>9.7000000000000003E-2</v>
      </c>
      <c r="V14" s="145">
        <f>ROUND(E14*U14,2)</f>
        <v>0.05</v>
      </c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194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1145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1146</v>
      </c>
      <c r="D16" s="146"/>
      <c r="E16" s="147">
        <v>0.49500000000000005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6" t="s">
        <v>201</v>
      </c>
      <c r="D17" s="148"/>
      <c r="E17" s="149">
        <v>0.49500000000000005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1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57">
        <v>3</v>
      </c>
      <c r="B18" s="158" t="s">
        <v>927</v>
      </c>
      <c r="C18" s="174" t="s">
        <v>928</v>
      </c>
      <c r="D18" s="159" t="s">
        <v>292</v>
      </c>
      <c r="E18" s="160">
        <v>11.599500000000001</v>
      </c>
      <c r="F18" s="161"/>
      <c r="G18" s="162">
        <f>ROUND(E18*F18,2)</f>
        <v>0</v>
      </c>
      <c r="H18" s="161"/>
      <c r="I18" s="162">
        <f>ROUND(E18*H18,2)</f>
        <v>0</v>
      </c>
      <c r="J18" s="161"/>
      <c r="K18" s="162">
        <f>ROUND(E18*J18,2)</f>
        <v>0</v>
      </c>
      <c r="L18" s="162">
        <v>21</v>
      </c>
      <c r="M18" s="162">
        <f>G18*(1+L18/100)</f>
        <v>0</v>
      </c>
      <c r="N18" s="162">
        <v>0</v>
      </c>
      <c r="O18" s="162">
        <f>ROUND(E18*N18,2)</f>
        <v>0</v>
      </c>
      <c r="P18" s="162">
        <v>0</v>
      </c>
      <c r="Q18" s="163">
        <f>ROUND(E18*P18,2)</f>
        <v>0</v>
      </c>
      <c r="R18" s="145"/>
      <c r="S18" s="145" t="s">
        <v>254</v>
      </c>
      <c r="T18" s="145" t="s">
        <v>255</v>
      </c>
      <c r="U18" s="145">
        <v>0.36500000000000005</v>
      </c>
      <c r="V18" s="145">
        <f>ROUND(E18*U18,2)</f>
        <v>4.2300000000000004</v>
      </c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204</v>
      </c>
      <c r="D19" s="146"/>
      <c r="E19" s="147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ht="22.5" outlineLevel="1" x14ac:dyDescent="0.2">
      <c r="A20" s="143"/>
      <c r="B20" s="144"/>
      <c r="C20" s="175" t="s">
        <v>293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ht="22.5" outlineLevel="1" x14ac:dyDescent="0.2">
      <c r="A21" s="143"/>
      <c r="B21" s="144"/>
      <c r="C21" s="175" t="s">
        <v>929</v>
      </c>
      <c r="D21" s="146"/>
      <c r="E21" s="147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84" t="s">
        <v>296</v>
      </c>
      <c r="D22" s="180"/>
      <c r="E22" s="181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85" t="s">
        <v>1147</v>
      </c>
      <c r="D23" s="180"/>
      <c r="E23" s="181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2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33.75" outlineLevel="1" x14ac:dyDescent="0.2">
      <c r="A24" s="143"/>
      <c r="B24" s="144"/>
      <c r="C24" s="185" t="s">
        <v>301</v>
      </c>
      <c r="D24" s="180"/>
      <c r="E24" s="181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2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85" t="s">
        <v>1148</v>
      </c>
      <c r="D25" s="180"/>
      <c r="E25" s="181">
        <v>16.104000000000003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2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85" t="s">
        <v>1149</v>
      </c>
      <c r="D26" s="180"/>
      <c r="E26" s="181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2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ht="33.75" outlineLevel="1" x14ac:dyDescent="0.2">
      <c r="A27" s="143"/>
      <c r="B27" s="144"/>
      <c r="C27" s="185" t="s">
        <v>1150</v>
      </c>
      <c r="D27" s="180"/>
      <c r="E27" s="181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2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85" t="s">
        <v>1151</v>
      </c>
      <c r="D28" s="180"/>
      <c r="E28" s="181">
        <v>7.0950000000000006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2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86" t="s">
        <v>306</v>
      </c>
      <c r="D29" s="182"/>
      <c r="E29" s="183">
        <v>23.199000000000002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3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84" t="s">
        <v>307</v>
      </c>
      <c r="D30" s="180"/>
      <c r="E30" s="181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75" t="s">
        <v>1152</v>
      </c>
      <c r="D31" s="146"/>
      <c r="E31" s="147">
        <v>11.599500000000001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0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76" t="s">
        <v>201</v>
      </c>
      <c r="D32" s="148"/>
      <c r="E32" s="149">
        <v>11.599500000000001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1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57">
        <v>4</v>
      </c>
      <c r="B33" s="158" t="s">
        <v>314</v>
      </c>
      <c r="C33" s="174" t="s">
        <v>315</v>
      </c>
      <c r="D33" s="159" t="s">
        <v>292</v>
      </c>
      <c r="E33" s="160">
        <v>2.89988</v>
      </c>
      <c r="F33" s="161"/>
      <c r="G33" s="162">
        <f>ROUND(E33*F33,2)</f>
        <v>0</v>
      </c>
      <c r="H33" s="161"/>
      <c r="I33" s="162">
        <f>ROUND(E33*H33,2)</f>
        <v>0</v>
      </c>
      <c r="J33" s="161"/>
      <c r="K33" s="162">
        <f>ROUND(E33*J33,2)</f>
        <v>0</v>
      </c>
      <c r="L33" s="162">
        <v>21</v>
      </c>
      <c r="M33" s="162">
        <f>G33*(1+L33/100)</f>
        <v>0</v>
      </c>
      <c r="N33" s="162">
        <v>0</v>
      </c>
      <c r="O33" s="162">
        <f>ROUND(E33*N33,2)</f>
        <v>0</v>
      </c>
      <c r="P33" s="162">
        <v>0</v>
      </c>
      <c r="Q33" s="163">
        <f>ROUND(E33*P33,2)</f>
        <v>0</v>
      </c>
      <c r="R33" s="145"/>
      <c r="S33" s="145" t="s">
        <v>254</v>
      </c>
      <c r="T33" s="145" t="s">
        <v>255</v>
      </c>
      <c r="U33" s="145">
        <v>8.4000000000000005E-2</v>
      </c>
      <c r="V33" s="145">
        <f>ROUND(E33*U33,2)</f>
        <v>0.24</v>
      </c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194</v>
      </c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5" t="s">
        <v>1153</v>
      </c>
      <c r="D34" s="146"/>
      <c r="E34" s="147">
        <v>2.89988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6" t="s">
        <v>201</v>
      </c>
      <c r="D35" s="148"/>
      <c r="E35" s="149">
        <v>2.89988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1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57">
        <v>5</v>
      </c>
      <c r="B36" s="158" t="s">
        <v>939</v>
      </c>
      <c r="C36" s="174" t="s">
        <v>940</v>
      </c>
      <c r="D36" s="159" t="s">
        <v>292</v>
      </c>
      <c r="E36" s="160">
        <v>11.599500000000001</v>
      </c>
      <c r="F36" s="161"/>
      <c r="G36" s="162">
        <f>ROUND(E36*F36,2)</f>
        <v>0</v>
      </c>
      <c r="H36" s="161"/>
      <c r="I36" s="162">
        <f>ROUND(E36*H36,2)</f>
        <v>0</v>
      </c>
      <c r="J36" s="161"/>
      <c r="K36" s="162">
        <f>ROUND(E36*J36,2)</f>
        <v>0</v>
      </c>
      <c r="L36" s="162">
        <v>21</v>
      </c>
      <c r="M36" s="162">
        <f>G36*(1+L36/100)</f>
        <v>0</v>
      </c>
      <c r="N36" s="162">
        <v>0</v>
      </c>
      <c r="O36" s="162">
        <f>ROUND(E36*N36,2)</f>
        <v>0</v>
      </c>
      <c r="P36" s="162">
        <v>0</v>
      </c>
      <c r="Q36" s="163">
        <f>ROUND(E36*P36,2)</f>
        <v>0</v>
      </c>
      <c r="R36" s="145"/>
      <c r="S36" s="145" t="s">
        <v>254</v>
      </c>
      <c r="T36" s="145" t="s">
        <v>255</v>
      </c>
      <c r="U36" s="145">
        <v>0.48500000000000004</v>
      </c>
      <c r="V36" s="145">
        <f>ROUND(E36*U36,2)</f>
        <v>5.63</v>
      </c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194</v>
      </c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5" t="s">
        <v>1154</v>
      </c>
      <c r="D37" s="146"/>
      <c r="E37" s="147">
        <v>11.599500000000001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0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6" t="s">
        <v>201</v>
      </c>
      <c r="D38" s="148"/>
      <c r="E38" s="149">
        <v>11.599500000000001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1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57">
        <v>6</v>
      </c>
      <c r="B39" s="158" t="s">
        <v>321</v>
      </c>
      <c r="C39" s="174" t="s">
        <v>322</v>
      </c>
      <c r="D39" s="159" t="s">
        <v>292</v>
      </c>
      <c r="E39" s="160">
        <v>2.89988</v>
      </c>
      <c r="F39" s="161"/>
      <c r="G39" s="162">
        <f>ROUND(E39*F39,2)</f>
        <v>0</v>
      </c>
      <c r="H39" s="161"/>
      <c r="I39" s="162">
        <f>ROUND(E39*H39,2)</f>
        <v>0</v>
      </c>
      <c r="J39" s="161"/>
      <c r="K39" s="162">
        <f>ROUND(E39*J39,2)</f>
        <v>0</v>
      </c>
      <c r="L39" s="162">
        <v>21</v>
      </c>
      <c r="M39" s="162">
        <f>G39*(1+L39/100)</f>
        <v>0</v>
      </c>
      <c r="N39" s="162">
        <v>0</v>
      </c>
      <c r="O39" s="162">
        <f>ROUND(E39*N39,2)</f>
        <v>0</v>
      </c>
      <c r="P39" s="162">
        <v>0</v>
      </c>
      <c r="Q39" s="163">
        <f>ROUND(E39*P39,2)</f>
        <v>0</v>
      </c>
      <c r="R39" s="145"/>
      <c r="S39" s="145" t="s">
        <v>254</v>
      </c>
      <c r="T39" s="145" t="s">
        <v>255</v>
      </c>
      <c r="U39" s="145">
        <v>0.14830000000000002</v>
      </c>
      <c r="V39" s="145">
        <f>ROUND(E39*U39,2)</f>
        <v>0.43</v>
      </c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194</v>
      </c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5" t="s">
        <v>1153</v>
      </c>
      <c r="D40" s="146"/>
      <c r="E40" s="147">
        <v>2.89988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6" t="s">
        <v>201</v>
      </c>
      <c r="D41" s="148"/>
      <c r="E41" s="149">
        <v>2.89988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1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57">
        <v>7</v>
      </c>
      <c r="B42" s="158" t="s">
        <v>335</v>
      </c>
      <c r="C42" s="174" t="s">
        <v>336</v>
      </c>
      <c r="D42" s="159" t="s">
        <v>253</v>
      </c>
      <c r="E42" s="160">
        <v>48.6</v>
      </c>
      <c r="F42" s="161"/>
      <c r="G42" s="162">
        <f>ROUND(E42*F42,2)</f>
        <v>0</v>
      </c>
      <c r="H42" s="161"/>
      <c r="I42" s="162">
        <f>ROUND(E42*H42,2)</f>
        <v>0</v>
      </c>
      <c r="J42" s="161"/>
      <c r="K42" s="162">
        <f>ROUND(E42*J42,2)</f>
        <v>0</v>
      </c>
      <c r="L42" s="162">
        <v>21</v>
      </c>
      <c r="M42" s="162">
        <f>G42*(1+L42/100)</f>
        <v>0</v>
      </c>
      <c r="N42" s="162">
        <v>8.6000000000000009E-4</v>
      </c>
      <c r="O42" s="162">
        <f>ROUND(E42*N42,2)</f>
        <v>0.04</v>
      </c>
      <c r="P42" s="162">
        <v>0</v>
      </c>
      <c r="Q42" s="163">
        <f>ROUND(E42*P42,2)</f>
        <v>0</v>
      </c>
      <c r="R42" s="145"/>
      <c r="S42" s="145" t="s">
        <v>254</v>
      </c>
      <c r="T42" s="145" t="s">
        <v>193</v>
      </c>
      <c r="U42" s="145">
        <v>0.47900000000000004</v>
      </c>
      <c r="V42" s="145">
        <f>ROUND(E42*U42,2)</f>
        <v>23.28</v>
      </c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194</v>
      </c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5" t="s">
        <v>1155</v>
      </c>
      <c r="D43" s="146"/>
      <c r="E43" s="147">
        <v>34.800000000000004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0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5" t="s">
        <v>1156</v>
      </c>
      <c r="D44" s="146"/>
      <c r="E44" s="147">
        <v>13.8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6" t="s">
        <v>201</v>
      </c>
      <c r="D45" s="148"/>
      <c r="E45" s="149">
        <v>48.6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1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64">
        <v>8</v>
      </c>
      <c r="B46" s="165" t="s">
        <v>341</v>
      </c>
      <c r="C46" s="173" t="s">
        <v>342</v>
      </c>
      <c r="D46" s="166" t="s">
        <v>253</v>
      </c>
      <c r="E46" s="167">
        <v>48.6</v>
      </c>
      <c r="F46" s="168"/>
      <c r="G46" s="169">
        <f>ROUND(E46*F46,2)</f>
        <v>0</v>
      </c>
      <c r="H46" s="168"/>
      <c r="I46" s="169">
        <f>ROUND(E46*H46,2)</f>
        <v>0</v>
      </c>
      <c r="J46" s="168"/>
      <c r="K46" s="169">
        <f>ROUND(E46*J46,2)</f>
        <v>0</v>
      </c>
      <c r="L46" s="169">
        <v>21</v>
      </c>
      <c r="M46" s="169">
        <f>G46*(1+L46/100)</f>
        <v>0</v>
      </c>
      <c r="N46" s="169">
        <v>0</v>
      </c>
      <c r="O46" s="169">
        <f>ROUND(E46*N46,2)</f>
        <v>0</v>
      </c>
      <c r="P46" s="169">
        <v>0</v>
      </c>
      <c r="Q46" s="170">
        <f>ROUND(E46*P46,2)</f>
        <v>0</v>
      </c>
      <c r="R46" s="145"/>
      <c r="S46" s="145" t="s">
        <v>254</v>
      </c>
      <c r="T46" s="145" t="s">
        <v>193</v>
      </c>
      <c r="U46" s="145">
        <v>0.32700000000000001</v>
      </c>
      <c r="V46" s="145">
        <f>ROUND(E46*U46,2)</f>
        <v>15.89</v>
      </c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194</v>
      </c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57">
        <v>9</v>
      </c>
      <c r="B47" s="158" t="s">
        <v>343</v>
      </c>
      <c r="C47" s="174" t="s">
        <v>344</v>
      </c>
      <c r="D47" s="159" t="s">
        <v>292</v>
      </c>
      <c r="E47" s="160">
        <v>7.0950000000000006</v>
      </c>
      <c r="F47" s="161"/>
      <c r="G47" s="162">
        <f>ROUND(E47*F47,2)</f>
        <v>0</v>
      </c>
      <c r="H47" s="161"/>
      <c r="I47" s="162">
        <f>ROUND(E47*H47,2)</f>
        <v>0</v>
      </c>
      <c r="J47" s="161"/>
      <c r="K47" s="162">
        <f>ROUND(E47*J47,2)</f>
        <v>0</v>
      </c>
      <c r="L47" s="162">
        <v>21</v>
      </c>
      <c r="M47" s="162">
        <f>G47*(1+L47/100)</f>
        <v>0</v>
      </c>
      <c r="N47" s="162">
        <v>0</v>
      </c>
      <c r="O47" s="162">
        <f>ROUND(E47*N47,2)</f>
        <v>0</v>
      </c>
      <c r="P47" s="162">
        <v>0</v>
      </c>
      <c r="Q47" s="163">
        <f>ROUND(E47*P47,2)</f>
        <v>0</v>
      </c>
      <c r="R47" s="145"/>
      <c r="S47" s="145" t="s">
        <v>254</v>
      </c>
      <c r="T47" s="145" t="s">
        <v>255</v>
      </c>
      <c r="U47" s="145">
        <v>0.34500000000000003</v>
      </c>
      <c r="V47" s="145">
        <f>ROUND(E47*U47,2)</f>
        <v>2.4500000000000002</v>
      </c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194</v>
      </c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5" t="s">
        <v>1157</v>
      </c>
      <c r="D48" s="146"/>
      <c r="E48" s="147">
        <v>7.0950000000000006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6" t="s">
        <v>201</v>
      </c>
      <c r="D49" s="148"/>
      <c r="E49" s="149">
        <v>7.0950000000000006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1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57">
        <v>10</v>
      </c>
      <c r="B50" s="158" t="s">
        <v>346</v>
      </c>
      <c r="C50" s="174" t="s">
        <v>347</v>
      </c>
      <c r="D50" s="159" t="s">
        <v>292</v>
      </c>
      <c r="E50" s="160">
        <v>16.104000000000003</v>
      </c>
      <c r="F50" s="161"/>
      <c r="G50" s="162">
        <f>ROUND(E50*F50,2)</f>
        <v>0</v>
      </c>
      <c r="H50" s="161"/>
      <c r="I50" s="162">
        <f>ROUND(E50*H50,2)</f>
        <v>0</v>
      </c>
      <c r="J50" s="161"/>
      <c r="K50" s="162">
        <f>ROUND(E50*J50,2)</f>
        <v>0</v>
      </c>
      <c r="L50" s="162">
        <v>21</v>
      </c>
      <c r="M50" s="162">
        <f>G50*(1+L50/100)</f>
        <v>0</v>
      </c>
      <c r="N50" s="162">
        <v>0</v>
      </c>
      <c r="O50" s="162">
        <f>ROUND(E50*N50,2)</f>
        <v>0</v>
      </c>
      <c r="P50" s="162">
        <v>0</v>
      </c>
      <c r="Q50" s="163">
        <f>ROUND(E50*P50,2)</f>
        <v>0</v>
      </c>
      <c r="R50" s="145"/>
      <c r="S50" s="145" t="s">
        <v>254</v>
      </c>
      <c r="T50" s="145" t="s">
        <v>255</v>
      </c>
      <c r="U50" s="145">
        <v>0.51900000000000002</v>
      </c>
      <c r="V50" s="145">
        <f>ROUND(E50*U50,2)</f>
        <v>8.36</v>
      </c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194</v>
      </c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5" t="s">
        <v>1158</v>
      </c>
      <c r="D51" s="146"/>
      <c r="E51" s="147">
        <v>16.104000000000003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0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6" t="s">
        <v>201</v>
      </c>
      <c r="D52" s="148"/>
      <c r="E52" s="149">
        <v>16.104000000000003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1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ht="22.5" outlineLevel="1" x14ac:dyDescent="0.2">
      <c r="A53" s="164">
        <v>11</v>
      </c>
      <c r="B53" s="165" t="s">
        <v>353</v>
      </c>
      <c r="C53" s="173" t="s">
        <v>354</v>
      </c>
      <c r="D53" s="166" t="s">
        <v>292</v>
      </c>
      <c r="E53" s="167">
        <v>17.836500000000001</v>
      </c>
      <c r="F53" s="168"/>
      <c r="G53" s="169">
        <f>ROUND(E53*F53,2)</f>
        <v>0</v>
      </c>
      <c r="H53" s="168"/>
      <c r="I53" s="169">
        <f>ROUND(E53*H53,2)</f>
        <v>0</v>
      </c>
      <c r="J53" s="168"/>
      <c r="K53" s="169">
        <f>ROUND(E53*J53,2)</f>
        <v>0</v>
      </c>
      <c r="L53" s="169">
        <v>21</v>
      </c>
      <c r="M53" s="169">
        <f>G53*(1+L53/100)</f>
        <v>0</v>
      </c>
      <c r="N53" s="169">
        <v>0</v>
      </c>
      <c r="O53" s="169">
        <f>ROUND(E53*N53,2)</f>
        <v>0</v>
      </c>
      <c r="P53" s="169">
        <v>0</v>
      </c>
      <c r="Q53" s="170">
        <f>ROUND(E53*P53,2)</f>
        <v>0</v>
      </c>
      <c r="R53" s="145"/>
      <c r="S53" s="145" t="s">
        <v>254</v>
      </c>
      <c r="T53" s="145" t="s">
        <v>255</v>
      </c>
      <c r="U53" s="145">
        <v>1.1000000000000001E-2</v>
      </c>
      <c r="V53" s="145">
        <f>ROUND(E53*U53,2)</f>
        <v>0.2</v>
      </c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194</v>
      </c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57">
        <v>12</v>
      </c>
      <c r="B54" s="158" t="s">
        <v>357</v>
      </c>
      <c r="C54" s="174" t="s">
        <v>358</v>
      </c>
      <c r="D54" s="159" t="s">
        <v>292</v>
      </c>
      <c r="E54" s="160">
        <v>89.182500000000005</v>
      </c>
      <c r="F54" s="161"/>
      <c r="G54" s="162">
        <f>ROUND(E54*F54,2)</f>
        <v>0</v>
      </c>
      <c r="H54" s="161"/>
      <c r="I54" s="162">
        <f>ROUND(E54*H54,2)</f>
        <v>0</v>
      </c>
      <c r="J54" s="161"/>
      <c r="K54" s="162">
        <f>ROUND(E54*J54,2)</f>
        <v>0</v>
      </c>
      <c r="L54" s="162">
        <v>21</v>
      </c>
      <c r="M54" s="162">
        <f>G54*(1+L54/100)</f>
        <v>0</v>
      </c>
      <c r="N54" s="162">
        <v>0</v>
      </c>
      <c r="O54" s="162">
        <f>ROUND(E54*N54,2)</f>
        <v>0</v>
      </c>
      <c r="P54" s="162">
        <v>0</v>
      </c>
      <c r="Q54" s="163">
        <f>ROUND(E54*P54,2)</f>
        <v>0</v>
      </c>
      <c r="R54" s="145"/>
      <c r="S54" s="145" t="s">
        <v>254</v>
      </c>
      <c r="T54" s="145" t="s">
        <v>255</v>
      </c>
      <c r="U54" s="145">
        <v>0</v>
      </c>
      <c r="V54" s="145">
        <f>ROUND(E54*U54,2)</f>
        <v>0</v>
      </c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194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204</v>
      </c>
      <c r="D55" s="146"/>
      <c r="E55" s="147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359</v>
      </c>
      <c r="D56" s="146"/>
      <c r="E56" s="147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ht="22.5" outlineLevel="1" x14ac:dyDescent="0.2">
      <c r="A57" s="143"/>
      <c r="B57" s="144"/>
      <c r="C57" s="175" t="s">
        <v>360</v>
      </c>
      <c r="D57" s="146"/>
      <c r="E57" s="147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5" t="s">
        <v>1159</v>
      </c>
      <c r="D58" s="146"/>
      <c r="E58" s="147">
        <v>89.182500000000005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6" t="s">
        <v>201</v>
      </c>
      <c r="D59" s="148"/>
      <c r="E59" s="149">
        <v>89.182500000000005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1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57">
        <v>13</v>
      </c>
      <c r="B60" s="158" t="s">
        <v>368</v>
      </c>
      <c r="C60" s="174" t="s">
        <v>369</v>
      </c>
      <c r="D60" s="159" t="s">
        <v>292</v>
      </c>
      <c r="E60" s="160">
        <v>17.836500000000001</v>
      </c>
      <c r="F60" s="161"/>
      <c r="G60" s="162">
        <f>ROUND(E60*F60,2)</f>
        <v>0</v>
      </c>
      <c r="H60" s="161"/>
      <c r="I60" s="162">
        <f>ROUND(E60*H60,2)</f>
        <v>0</v>
      </c>
      <c r="J60" s="161"/>
      <c r="K60" s="162">
        <f>ROUND(E60*J60,2)</f>
        <v>0</v>
      </c>
      <c r="L60" s="162">
        <v>21</v>
      </c>
      <c r="M60" s="162">
        <f>G60*(1+L60/100)</f>
        <v>0</v>
      </c>
      <c r="N60" s="162">
        <v>0</v>
      </c>
      <c r="O60" s="162">
        <f>ROUND(E60*N60,2)</f>
        <v>0</v>
      </c>
      <c r="P60" s="162">
        <v>0</v>
      </c>
      <c r="Q60" s="163">
        <f>ROUND(E60*P60,2)</f>
        <v>0</v>
      </c>
      <c r="R60" s="145"/>
      <c r="S60" s="145" t="s">
        <v>254</v>
      </c>
      <c r="T60" s="145" t="s">
        <v>255</v>
      </c>
      <c r="U60" s="145">
        <v>9.0000000000000011E-3</v>
      </c>
      <c r="V60" s="145">
        <f>ROUND(E60*U60,2)</f>
        <v>0.16</v>
      </c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194</v>
      </c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5" t="s">
        <v>1160</v>
      </c>
      <c r="D61" s="146"/>
      <c r="E61" s="147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0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1161</v>
      </c>
      <c r="D62" s="146"/>
      <c r="E62" s="147">
        <v>0.66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5" t="s">
        <v>1162</v>
      </c>
      <c r="D63" s="146"/>
      <c r="E63" s="147">
        <v>2.5664400000000001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1163</v>
      </c>
      <c r="D64" s="146"/>
      <c r="E64" s="147">
        <v>0.23856000000000002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6" t="s">
        <v>201</v>
      </c>
      <c r="D65" s="148"/>
      <c r="E65" s="149">
        <v>3.4650000000000003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1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5" t="s">
        <v>1145</v>
      </c>
      <c r="D66" s="146"/>
      <c r="E66" s="147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1164</v>
      </c>
      <c r="D67" s="146"/>
      <c r="E67" s="147">
        <v>0.33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1165</v>
      </c>
      <c r="D68" s="146"/>
      <c r="E68" s="147">
        <v>1.28322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5" t="s">
        <v>1166</v>
      </c>
      <c r="D69" s="146"/>
      <c r="E69" s="147">
        <v>0.11928000000000001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6" t="s">
        <v>201</v>
      </c>
      <c r="D70" s="148"/>
      <c r="E70" s="149">
        <v>1.7325000000000002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1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376</v>
      </c>
      <c r="D71" s="146"/>
      <c r="E71" s="14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1167</v>
      </c>
      <c r="D72" s="146"/>
      <c r="E72" s="147">
        <v>12.639000000000001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6" t="s">
        <v>201</v>
      </c>
      <c r="D73" s="148"/>
      <c r="E73" s="149">
        <v>12.639000000000001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1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57">
        <v>14</v>
      </c>
      <c r="B74" s="158" t="s">
        <v>378</v>
      </c>
      <c r="C74" s="174" t="s">
        <v>379</v>
      </c>
      <c r="D74" s="159" t="s">
        <v>292</v>
      </c>
      <c r="E74" s="160">
        <v>18.0015</v>
      </c>
      <c r="F74" s="161"/>
      <c r="G74" s="162">
        <f>ROUND(E74*F74,2)</f>
        <v>0</v>
      </c>
      <c r="H74" s="161"/>
      <c r="I74" s="162">
        <f>ROUND(E74*H74,2)</f>
        <v>0</v>
      </c>
      <c r="J74" s="161"/>
      <c r="K74" s="162">
        <f>ROUND(E74*J74,2)</f>
        <v>0</v>
      </c>
      <c r="L74" s="162">
        <v>21</v>
      </c>
      <c r="M74" s="162">
        <f>G74*(1+L74/100)</f>
        <v>0</v>
      </c>
      <c r="N74" s="162">
        <v>0</v>
      </c>
      <c r="O74" s="162">
        <f>ROUND(E74*N74,2)</f>
        <v>0</v>
      </c>
      <c r="P74" s="162">
        <v>0</v>
      </c>
      <c r="Q74" s="163">
        <f>ROUND(E74*P74,2)</f>
        <v>0</v>
      </c>
      <c r="R74" s="145"/>
      <c r="S74" s="145" t="s">
        <v>254</v>
      </c>
      <c r="T74" s="145" t="s">
        <v>255</v>
      </c>
      <c r="U74" s="145">
        <v>0.20200000000000001</v>
      </c>
      <c r="V74" s="145">
        <f>ROUND(E74*U74,2)</f>
        <v>3.64</v>
      </c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194</v>
      </c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204</v>
      </c>
      <c r="D75" s="146"/>
      <c r="E75" s="147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5" t="s">
        <v>380</v>
      </c>
      <c r="D76" s="146"/>
      <c r="E76" s="147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1160</v>
      </c>
      <c r="D77" s="146"/>
      <c r="E77" s="147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ht="33.75" outlineLevel="1" x14ac:dyDescent="0.2">
      <c r="A78" s="143"/>
      <c r="B78" s="144"/>
      <c r="C78" s="175" t="s">
        <v>672</v>
      </c>
      <c r="D78" s="146"/>
      <c r="E78" s="147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1168</v>
      </c>
      <c r="D79" s="146"/>
      <c r="E79" s="147">
        <v>16.104000000000003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1169</v>
      </c>
      <c r="D80" s="146"/>
      <c r="E80" s="147">
        <v>-3.4649999999999999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6" t="s">
        <v>201</v>
      </c>
      <c r="D81" s="148"/>
      <c r="E81" s="149">
        <v>12.639000000000001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1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955</v>
      </c>
      <c r="D82" s="146"/>
      <c r="E82" s="147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1145</v>
      </c>
      <c r="D83" s="146"/>
      <c r="E83" s="147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ht="33.75" outlineLevel="1" x14ac:dyDescent="0.2">
      <c r="A84" s="143"/>
      <c r="B84" s="144"/>
      <c r="C84" s="175" t="s">
        <v>1170</v>
      </c>
      <c r="D84" s="146"/>
      <c r="E84" s="147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1171</v>
      </c>
      <c r="D85" s="146"/>
      <c r="E85" s="147">
        <v>7.0950000000000006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1172</v>
      </c>
      <c r="D86" s="146"/>
      <c r="E86" s="147">
        <v>-1.7324999999999999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6" t="s">
        <v>201</v>
      </c>
      <c r="D87" s="148"/>
      <c r="E87" s="149">
        <v>5.3625000000000007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1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57">
        <v>15</v>
      </c>
      <c r="B88" s="158" t="s">
        <v>383</v>
      </c>
      <c r="C88" s="174" t="s">
        <v>384</v>
      </c>
      <c r="D88" s="159" t="s">
        <v>292</v>
      </c>
      <c r="E88" s="160">
        <v>3.84965</v>
      </c>
      <c r="F88" s="161"/>
      <c r="G88" s="162">
        <f>ROUND(E88*F88,2)</f>
        <v>0</v>
      </c>
      <c r="H88" s="161"/>
      <c r="I88" s="162">
        <f>ROUND(E88*H88,2)</f>
        <v>0</v>
      </c>
      <c r="J88" s="161"/>
      <c r="K88" s="162">
        <f>ROUND(E88*J88,2)</f>
        <v>0</v>
      </c>
      <c r="L88" s="162">
        <v>21</v>
      </c>
      <c r="M88" s="162">
        <f>G88*(1+L88/100)</f>
        <v>0</v>
      </c>
      <c r="N88" s="162">
        <v>0</v>
      </c>
      <c r="O88" s="162">
        <f>ROUND(E88*N88,2)</f>
        <v>0</v>
      </c>
      <c r="P88" s="162">
        <v>0</v>
      </c>
      <c r="Q88" s="163">
        <f>ROUND(E88*P88,2)</f>
        <v>0</v>
      </c>
      <c r="R88" s="145"/>
      <c r="S88" s="145" t="s">
        <v>254</v>
      </c>
      <c r="T88" s="145" t="s">
        <v>255</v>
      </c>
      <c r="U88" s="145">
        <v>1.5870000000000002</v>
      </c>
      <c r="V88" s="145">
        <f>ROUND(E88*U88,2)</f>
        <v>6.11</v>
      </c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194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204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ht="45" outlineLevel="1" x14ac:dyDescent="0.2">
      <c r="A90" s="143"/>
      <c r="B90" s="144"/>
      <c r="C90" s="175" t="s">
        <v>390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ht="22.5" outlineLevel="1" x14ac:dyDescent="0.2">
      <c r="A91" s="143"/>
      <c r="B91" s="144"/>
      <c r="C91" s="175" t="s">
        <v>1173</v>
      </c>
      <c r="D91" s="146"/>
      <c r="E91" s="147">
        <v>2.8050000000000002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1174</v>
      </c>
      <c r="D92" s="146"/>
      <c r="E92" s="147">
        <v>-0.23855999999999999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6" t="s">
        <v>201</v>
      </c>
      <c r="D93" s="148"/>
      <c r="E93" s="149">
        <v>2.5664400000000001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1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ht="22.5" outlineLevel="1" x14ac:dyDescent="0.2">
      <c r="A94" s="143"/>
      <c r="B94" s="144"/>
      <c r="C94" s="175" t="s">
        <v>1175</v>
      </c>
      <c r="D94" s="146"/>
      <c r="E94" s="147">
        <v>1.4025000000000001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1176</v>
      </c>
      <c r="D95" s="146"/>
      <c r="E95" s="147">
        <v>-0.11928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6" t="s">
        <v>201</v>
      </c>
      <c r="D96" s="148"/>
      <c r="E96" s="149">
        <v>1.28322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1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57">
        <v>16</v>
      </c>
      <c r="B97" s="158" t="s">
        <v>397</v>
      </c>
      <c r="C97" s="174" t="s">
        <v>398</v>
      </c>
      <c r="D97" s="159" t="s">
        <v>253</v>
      </c>
      <c r="E97" s="160">
        <v>3.3000000000000003</v>
      </c>
      <c r="F97" s="161"/>
      <c r="G97" s="162">
        <f>ROUND(E97*F97,2)</f>
        <v>0</v>
      </c>
      <c r="H97" s="161"/>
      <c r="I97" s="162">
        <f>ROUND(E97*H97,2)</f>
        <v>0</v>
      </c>
      <c r="J97" s="161"/>
      <c r="K97" s="162">
        <f>ROUND(E97*J97,2)</f>
        <v>0</v>
      </c>
      <c r="L97" s="162">
        <v>21</v>
      </c>
      <c r="M97" s="162">
        <f>G97*(1+L97/100)</f>
        <v>0</v>
      </c>
      <c r="N97" s="162">
        <v>0</v>
      </c>
      <c r="O97" s="162">
        <f>ROUND(E97*N97,2)</f>
        <v>0</v>
      </c>
      <c r="P97" s="162">
        <v>0</v>
      </c>
      <c r="Q97" s="163">
        <f>ROUND(E97*P97,2)</f>
        <v>0</v>
      </c>
      <c r="R97" s="145"/>
      <c r="S97" s="145" t="s">
        <v>254</v>
      </c>
      <c r="T97" s="145" t="s">
        <v>255</v>
      </c>
      <c r="U97" s="145">
        <v>0.13</v>
      </c>
      <c r="V97" s="145">
        <f>ROUND(E97*U97,2)</f>
        <v>0.43</v>
      </c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194</v>
      </c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1145</v>
      </c>
      <c r="D98" s="146"/>
      <c r="E98" s="147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1177</v>
      </c>
      <c r="D99" s="146"/>
      <c r="E99" s="147">
        <v>3.3000000000000003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6" t="s">
        <v>201</v>
      </c>
      <c r="D100" s="148"/>
      <c r="E100" s="149">
        <v>3.3000000000000003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1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57">
        <v>17</v>
      </c>
      <c r="B101" s="158" t="s">
        <v>807</v>
      </c>
      <c r="C101" s="174" t="s">
        <v>808</v>
      </c>
      <c r="D101" s="159" t="s">
        <v>809</v>
      </c>
      <c r="E101" s="160">
        <v>0.11550000000000001</v>
      </c>
      <c r="F101" s="161"/>
      <c r="G101" s="162">
        <f>ROUND(E101*F101,2)</f>
        <v>0</v>
      </c>
      <c r="H101" s="161"/>
      <c r="I101" s="162">
        <f>ROUND(E101*H101,2)</f>
        <v>0</v>
      </c>
      <c r="J101" s="161"/>
      <c r="K101" s="162">
        <f>ROUND(E101*J101,2)</f>
        <v>0</v>
      </c>
      <c r="L101" s="162">
        <v>21</v>
      </c>
      <c r="M101" s="162">
        <f>G101*(1+L101/100)</f>
        <v>0</v>
      </c>
      <c r="N101" s="162">
        <v>1E-3</v>
      </c>
      <c r="O101" s="162">
        <f>ROUND(E101*N101,2)</f>
        <v>0</v>
      </c>
      <c r="P101" s="162">
        <v>0</v>
      </c>
      <c r="Q101" s="163">
        <f>ROUND(E101*P101,2)</f>
        <v>0</v>
      </c>
      <c r="R101" s="145" t="s">
        <v>411</v>
      </c>
      <c r="S101" s="145" t="s">
        <v>254</v>
      </c>
      <c r="T101" s="145" t="s">
        <v>255</v>
      </c>
      <c r="U101" s="145">
        <v>0</v>
      </c>
      <c r="V101" s="145">
        <f>ROUND(E101*U101,2)</f>
        <v>0</v>
      </c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404</v>
      </c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1178</v>
      </c>
      <c r="D102" s="146"/>
      <c r="E102" s="147">
        <v>0.11550000000000001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6" t="s">
        <v>201</v>
      </c>
      <c r="D103" s="148"/>
      <c r="E103" s="149">
        <v>0.11550000000000001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1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57">
        <v>18</v>
      </c>
      <c r="B104" s="158" t="s">
        <v>406</v>
      </c>
      <c r="C104" s="174" t="s">
        <v>407</v>
      </c>
      <c r="D104" s="159" t="s">
        <v>403</v>
      </c>
      <c r="E104" s="160">
        <v>7.4606200000000005</v>
      </c>
      <c r="F104" s="161"/>
      <c r="G104" s="162">
        <f>ROUND(E104*F104,2)</f>
        <v>0</v>
      </c>
      <c r="H104" s="161"/>
      <c r="I104" s="162">
        <f>ROUND(E104*H104,2)</f>
        <v>0</v>
      </c>
      <c r="J104" s="161"/>
      <c r="K104" s="162">
        <f>ROUND(E104*J104,2)</f>
        <v>0</v>
      </c>
      <c r="L104" s="162">
        <v>21</v>
      </c>
      <c r="M104" s="162">
        <f>G104*(1+L104/100)</f>
        <v>0</v>
      </c>
      <c r="N104" s="162">
        <v>1</v>
      </c>
      <c r="O104" s="162">
        <f>ROUND(E104*N104,2)</f>
        <v>7.46</v>
      </c>
      <c r="P104" s="162">
        <v>0</v>
      </c>
      <c r="Q104" s="163">
        <f>ROUND(E104*P104,2)</f>
        <v>0</v>
      </c>
      <c r="R104" s="145"/>
      <c r="S104" s="145" t="s">
        <v>192</v>
      </c>
      <c r="T104" s="145" t="s">
        <v>193</v>
      </c>
      <c r="U104" s="145">
        <v>0</v>
      </c>
      <c r="V104" s="145">
        <f>ROUND(E104*U104,2)</f>
        <v>0</v>
      </c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404</v>
      </c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204</v>
      </c>
      <c r="D105" s="146"/>
      <c r="E105" s="14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ht="22.5" outlineLevel="1" x14ac:dyDescent="0.2">
      <c r="A106" s="143"/>
      <c r="B106" s="144"/>
      <c r="C106" s="175" t="s">
        <v>1179</v>
      </c>
      <c r="D106" s="146"/>
      <c r="E106" s="147">
        <v>7.4606200000000005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6" t="s">
        <v>201</v>
      </c>
      <c r="D107" s="148"/>
      <c r="E107" s="149">
        <v>7.4606200000000005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1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57">
        <v>19</v>
      </c>
      <c r="B108" s="158" t="s">
        <v>409</v>
      </c>
      <c r="C108" s="174" t="s">
        <v>410</v>
      </c>
      <c r="D108" s="159" t="s">
        <v>403</v>
      </c>
      <c r="E108" s="160">
        <v>25.278000000000002</v>
      </c>
      <c r="F108" s="161"/>
      <c r="G108" s="162">
        <f>ROUND(E108*F108,2)</f>
        <v>0</v>
      </c>
      <c r="H108" s="161"/>
      <c r="I108" s="162">
        <f>ROUND(E108*H108,2)</f>
        <v>0</v>
      </c>
      <c r="J108" s="161"/>
      <c r="K108" s="162">
        <f>ROUND(E108*J108,2)</f>
        <v>0</v>
      </c>
      <c r="L108" s="162">
        <v>21</v>
      </c>
      <c r="M108" s="162">
        <f>G108*(1+L108/100)</f>
        <v>0</v>
      </c>
      <c r="N108" s="162">
        <v>1</v>
      </c>
      <c r="O108" s="162">
        <f>ROUND(E108*N108,2)</f>
        <v>25.28</v>
      </c>
      <c r="P108" s="162">
        <v>0</v>
      </c>
      <c r="Q108" s="163">
        <f>ROUND(E108*P108,2)</f>
        <v>0</v>
      </c>
      <c r="R108" s="145" t="s">
        <v>411</v>
      </c>
      <c r="S108" s="145" t="s">
        <v>254</v>
      </c>
      <c r="T108" s="145" t="s">
        <v>193</v>
      </c>
      <c r="U108" s="145">
        <v>0</v>
      </c>
      <c r="V108" s="145">
        <f>ROUND(E108*U108,2)</f>
        <v>0</v>
      </c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404</v>
      </c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204</v>
      </c>
      <c r="D109" s="146"/>
      <c r="E109" s="147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380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1160</v>
      </c>
      <c r="D111" s="146"/>
      <c r="E111" s="147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1180</v>
      </c>
      <c r="D112" s="146"/>
      <c r="E112" s="147">
        <v>25.278000000000002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25.278000000000002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x14ac:dyDescent="0.2">
      <c r="A114" s="151" t="s">
        <v>187</v>
      </c>
      <c r="B114" s="152" t="s">
        <v>139</v>
      </c>
      <c r="C114" s="172" t="s">
        <v>140</v>
      </c>
      <c r="D114" s="153"/>
      <c r="E114" s="154"/>
      <c r="F114" s="155"/>
      <c r="G114" s="155">
        <f>SUMIF(AG115:AG121,"&lt;&gt;NOR",G115:G121)</f>
        <v>0</v>
      </c>
      <c r="H114" s="155"/>
      <c r="I114" s="155">
        <f>SUM(I115:I121)</f>
        <v>0</v>
      </c>
      <c r="J114" s="155"/>
      <c r="K114" s="155">
        <f>SUM(K115:K121)</f>
        <v>0</v>
      </c>
      <c r="L114" s="155"/>
      <c r="M114" s="155">
        <f>SUM(M115:M121)</f>
        <v>0</v>
      </c>
      <c r="N114" s="155"/>
      <c r="O114" s="155">
        <f>SUM(O115:O121)</f>
        <v>1.69</v>
      </c>
      <c r="P114" s="155"/>
      <c r="Q114" s="156">
        <f>SUM(Q115:Q121)</f>
        <v>0</v>
      </c>
      <c r="R114" s="150"/>
      <c r="S114" s="150"/>
      <c r="T114" s="150"/>
      <c r="U114" s="150"/>
      <c r="V114" s="150">
        <f>SUM(V115:V121)</f>
        <v>1.29</v>
      </c>
      <c r="W114" s="150"/>
      <c r="AG114" t="s">
        <v>188</v>
      </c>
    </row>
    <row r="115" spans="1:60" outlineLevel="1" x14ac:dyDescent="0.2">
      <c r="A115" s="157">
        <v>20</v>
      </c>
      <c r="B115" s="158" t="s">
        <v>427</v>
      </c>
      <c r="C115" s="174" t="s">
        <v>428</v>
      </c>
      <c r="D115" s="159" t="s">
        <v>292</v>
      </c>
      <c r="E115" s="160">
        <v>0.9900000000000001</v>
      </c>
      <c r="F115" s="161"/>
      <c r="G115" s="162">
        <f>ROUND(E115*F115,2)</f>
        <v>0</v>
      </c>
      <c r="H115" s="161"/>
      <c r="I115" s="162">
        <f>ROUND(E115*H115,2)</f>
        <v>0</v>
      </c>
      <c r="J115" s="161"/>
      <c r="K115" s="162">
        <f>ROUND(E115*J115,2)</f>
        <v>0</v>
      </c>
      <c r="L115" s="162">
        <v>21</v>
      </c>
      <c r="M115" s="162">
        <f>G115*(1+L115/100)</f>
        <v>0</v>
      </c>
      <c r="N115" s="162">
        <v>1.7034</v>
      </c>
      <c r="O115" s="162">
        <f>ROUND(E115*N115,2)</f>
        <v>1.69</v>
      </c>
      <c r="P115" s="162">
        <v>0</v>
      </c>
      <c r="Q115" s="163">
        <f>ROUND(E115*P115,2)</f>
        <v>0</v>
      </c>
      <c r="R115" s="145"/>
      <c r="S115" s="145" t="s">
        <v>254</v>
      </c>
      <c r="T115" s="145" t="s">
        <v>255</v>
      </c>
      <c r="U115" s="145">
        <v>1.3030000000000002</v>
      </c>
      <c r="V115" s="145">
        <f>ROUND(E115*U115,2)</f>
        <v>1.29</v>
      </c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194</v>
      </c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204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ht="33.75" outlineLevel="1" x14ac:dyDescent="0.2">
      <c r="A117" s="143"/>
      <c r="B117" s="144"/>
      <c r="C117" s="175" t="s">
        <v>688</v>
      </c>
      <c r="D117" s="146"/>
      <c r="E117" s="147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1181</v>
      </c>
      <c r="D118" s="146"/>
      <c r="E118" s="147">
        <v>0.66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6" t="s">
        <v>201</v>
      </c>
      <c r="D119" s="148"/>
      <c r="E119" s="149">
        <v>0.66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1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1182</v>
      </c>
      <c r="D120" s="146"/>
      <c r="E120" s="147">
        <v>0.33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6" t="s">
        <v>201</v>
      </c>
      <c r="D121" s="148"/>
      <c r="E121" s="149">
        <v>0.33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1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x14ac:dyDescent="0.2">
      <c r="A122" s="151" t="s">
        <v>187</v>
      </c>
      <c r="B122" s="152" t="s">
        <v>145</v>
      </c>
      <c r="C122" s="172" t="s">
        <v>146</v>
      </c>
      <c r="D122" s="153"/>
      <c r="E122" s="154"/>
      <c r="F122" s="155"/>
      <c r="G122" s="155">
        <f>SUMIF(AG123:AG173,"&lt;&gt;NOR",G123:G173)</f>
        <v>0</v>
      </c>
      <c r="H122" s="155"/>
      <c r="I122" s="155">
        <f>SUM(I123:I173)</f>
        <v>0</v>
      </c>
      <c r="J122" s="155"/>
      <c r="K122" s="155">
        <f>SUM(K123:K173)</f>
        <v>0</v>
      </c>
      <c r="L122" s="155"/>
      <c r="M122" s="155">
        <f>SUM(M123:M173)</f>
        <v>0</v>
      </c>
      <c r="N122" s="155"/>
      <c r="O122" s="155">
        <f>SUM(O123:O173)</f>
        <v>3.18</v>
      </c>
      <c r="P122" s="155"/>
      <c r="Q122" s="156">
        <f>SUM(Q123:Q173)</f>
        <v>0</v>
      </c>
      <c r="R122" s="150"/>
      <c r="S122" s="150"/>
      <c r="T122" s="150"/>
      <c r="U122" s="150"/>
      <c r="V122" s="150">
        <f>SUM(V123:V173)</f>
        <v>12.790000000000003</v>
      </c>
      <c r="W122" s="150"/>
      <c r="AG122" t="s">
        <v>188</v>
      </c>
    </row>
    <row r="123" spans="1:60" outlineLevel="1" x14ac:dyDescent="0.2">
      <c r="A123" s="157">
        <v>21</v>
      </c>
      <c r="B123" s="158" t="s">
        <v>908</v>
      </c>
      <c r="C123" s="174" t="s">
        <v>909</v>
      </c>
      <c r="D123" s="159" t="s">
        <v>197</v>
      </c>
      <c r="E123" s="160">
        <v>9</v>
      </c>
      <c r="F123" s="161"/>
      <c r="G123" s="162">
        <f>ROUND(E123*F123,2)</f>
        <v>0</v>
      </c>
      <c r="H123" s="161"/>
      <c r="I123" s="162">
        <f>ROUND(E123*H123,2)</f>
        <v>0</v>
      </c>
      <c r="J123" s="161"/>
      <c r="K123" s="162">
        <f>ROUND(E123*J123,2)</f>
        <v>0</v>
      </c>
      <c r="L123" s="162">
        <v>21</v>
      </c>
      <c r="M123" s="162">
        <f>G123*(1+L123/100)</f>
        <v>0</v>
      </c>
      <c r="N123" s="162">
        <v>1.0000000000000001E-5</v>
      </c>
      <c r="O123" s="162">
        <f>ROUND(E123*N123,2)</f>
        <v>0</v>
      </c>
      <c r="P123" s="162">
        <v>0</v>
      </c>
      <c r="Q123" s="163">
        <f>ROUND(E123*P123,2)</f>
        <v>0</v>
      </c>
      <c r="R123" s="145"/>
      <c r="S123" s="145" t="s">
        <v>254</v>
      </c>
      <c r="T123" s="145" t="s">
        <v>255</v>
      </c>
      <c r="U123" s="145">
        <v>0.08</v>
      </c>
      <c r="V123" s="145">
        <f>ROUND(E123*U123,2)</f>
        <v>0.72</v>
      </c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194</v>
      </c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204</v>
      </c>
      <c r="D124" s="146"/>
      <c r="E124" s="147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5" t="s">
        <v>1183</v>
      </c>
      <c r="D125" s="146"/>
      <c r="E125" s="147">
        <v>9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43"/>
      <c r="B126" s="144"/>
      <c r="C126" s="176" t="s">
        <v>201</v>
      </c>
      <c r="D126" s="148"/>
      <c r="E126" s="149">
        <v>9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1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57">
        <v>22</v>
      </c>
      <c r="B127" s="158" t="s">
        <v>1066</v>
      </c>
      <c r="C127" s="174" t="s">
        <v>1067</v>
      </c>
      <c r="D127" s="159" t="s">
        <v>224</v>
      </c>
      <c r="E127" s="160">
        <v>1</v>
      </c>
      <c r="F127" s="161"/>
      <c r="G127" s="162">
        <f>ROUND(E127*F127,2)</f>
        <v>0</v>
      </c>
      <c r="H127" s="161"/>
      <c r="I127" s="162">
        <f>ROUND(E127*H127,2)</f>
        <v>0</v>
      </c>
      <c r="J127" s="161"/>
      <c r="K127" s="162">
        <f>ROUND(E127*J127,2)</f>
        <v>0</v>
      </c>
      <c r="L127" s="162">
        <v>21</v>
      </c>
      <c r="M127" s="162">
        <f>G127*(1+L127/100)</f>
        <v>0</v>
      </c>
      <c r="N127" s="162">
        <v>4.0000000000000003E-5</v>
      </c>
      <c r="O127" s="162">
        <f>ROUND(E127*N127,2)</f>
        <v>0</v>
      </c>
      <c r="P127" s="162">
        <v>0</v>
      </c>
      <c r="Q127" s="163">
        <f>ROUND(E127*P127,2)</f>
        <v>0</v>
      </c>
      <c r="R127" s="145"/>
      <c r="S127" s="145" t="s">
        <v>254</v>
      </c>
      <c r="T127" s="145" t="s">
        <v>255</v>
      </c>
      <c r="U127" s="145">
        <v>0.35500000000000004</v>
      </c>
      <c r="V127" s="145">
        <f>ROUND(E127*U127,2)</f>
        <v>0.36</v>
      </c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194</v>
      </c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204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971</v>
      </c>
      <c r="D129" s="146"/>
      <c r="E129" s="147">
        <v>1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6" t="s">
        <v>201</v>
      </c>
      <c r="D130" s="148"/>
      <c r="E130" s="149">
        <v>1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1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57">
        <v>23</v>
      </c>
      <c r="B131" s="158" t="s">
        <v>912</v>
      </c>
      <c r="C131" s="174" t="s">
        <v>913</v>
      </c>
      <c r="D131" s="159" t="s">
        <v>197</v>
      </c>
      <c r="E131" s="160">
        <v>9</v>
      </c>
      <c r="F131" s="161"/>
      <c r="G131" s="162">
        <f>ROUND(E131*F131,2)</f>
        <v>0</v>
      </c>
      <c r="H131" s="161"/>
      <c r="I131" s="162">
        <f>ROUND(E131*H131,2)</f>
        <v>0</v>
      </c>
      <c r="J131" s="161"/>
      <c r="K131" s="162">
        <f>ROUND(E131*J131,2)</f>
        <v>0</v>
      </c>
      <c r="L131" s="162">
        <v>21</v>
      </c>
      <c r="M131" s="162">
        <f>G131*(1+L131/100)</f>
        <v>0</v>
      </c>
      <c r="N131" s="162">
        <v>0</v>
      </c>
      <c r="O131" s="162">
        <f>ROUND(E131*N131,2)</f>
        <v>0</v>
      </c>
      <c r="P131" s="162">
        <v>0</v>
      </c>
      <c r="Q131" s="163">
        <f>ROUND(E131*P131,2)</f>
        <v>0</v>
      </c>
      <c r="R131" s="145"/>
      <c r="S131" s="145" t="s">
        <v>254</v>
      </c>
      <c r="T131" s="145" t="s">
        <v>255</v>
      </c>
      <c r="U131" s="145">
        <v>5.9000000000000004E-2</v>
      </c>
      <c r="V131" s="145">
        <f>ROUND(E131*U131,2)</f>
        <v>0.53</v>
      </c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194</v>
      </c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5" t="s">
        <v>204</v>
      </c>
      <c r="D132" s="146"/>
      <c r="E132" s="147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147</v>
      </c>
      <c r="D133" s="146"/>
      <c r="E133" s="147">
        <v>9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6" t="s">
        <v>201</v>
      </c>
      <c r="D134" s="148"/>
      <c r="E134" s="149">
        <v>9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1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57">
        <v>24</v>
      </c>
      <c r="B135" s="158" t="s">
        <v>1071</v>
      </c>
      <c r="C135" s="174" t="s">
        <v>1072</v>
      </c>
      <c r="D135" s="159" t="s">
        <v>471</v>
      </c>
      <c r="E135" s="160">
        <v>1</v>
      </c>
      <c r="F135" s="161"/>
      <c r="G135" s="162">
        <f>ROUND(E135*F135,2)</f>
        <v>0</v>
      </c>
      <c r="H135" s="161"/>
      <c r="I135" s="162">
        <f>ROUND(E135*H135,2)</f>
        <v>0</v>
      </c>
      <c r="J135" s="161"/>
      <c r="K135" s="162">
        <f>ROUND(E135*J135,2)</f>
        <v>0</v>
      </c>
      <c r="L135" s="162">
        <v>21</v>
      </c>
      <c r="M135" s="162">
        <f>G135*(1+L135/100)</f>
        <v>0</v>
      </c>
      <c r="N135" s="162">
        <v>1.3000000000000002E-4</v>
      </c>
      <c r="O135" s="162">
        <f>ROUND(E135*N135,2)</f>
        <v>0</v>
      </c>
      <c r="P135" s="162">
        <v>0</v>
      </c>
      <c r="Q135" s="163">
        <f>ROUND(E135*P135,2)</f>
        <v>0</v>
      </c>
      <c r="R135" s="145"/>
      <c r="S135" s="145" t="s">
        <v>254</v>
      </c>
      <c r="T135" s="145" t="s">
        <v>255</v>
      </c>
      <c r="U135" s="145">
        <v>6.2</v>
      </c>
      <c r="V135" s="145">
        <f>ROUND(E135*U135,2)</f>
        <v>6.2</v>
      </c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194</v>
      </c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973</v>
      </c>
      <c r="D136" s="146"/>
      <c r="E136" s="147">
        <v>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ht="22.5" outlineLevel="1" x14ac:dyDescent="0.2">
      <c r="A137" s="157">
        <v>25</v>
      </c>
      <c r="B137" s="158" t="s">
        <v>630</v>
      </c>
      <c r="C137" s="174" t="s">
        <v>631</v>
      </c>
      <c r="D137" s="159" t="s">
        <v>224</v>
      </c>
      <c r="E137" s="160">
        <v>1</v>
      </c>
      <c r="F137" s="161"/>
      <c r="G137" s="162">
        <f>ROUND(E137*F137,2)</f>
        <v>0</v>
      </c>
      <c r="H137" s="161"/>
      <c r="I137" s="162">
        <f>ROUND(E137*H137,2)</f>
        <v>0</v>
      </c>
      <c r="J137" s="161"/>
      <c r="K137" s="162">
        <f>ROUND(E137*J137,2)</f>
        <v>0</v>
      </c>
      <c r="L137" s="162">
        <v>21</v>
      </c>
      <c r="M137" s="162">
        <f>G137*(1+L137/100)</f>
        <v>0</v>
      </c>
      <c r="N137" s="162">
        <v>0</v>
      </c>
      <c r="O137" s="162">
        <f>ROUND(E137*N137,2)</f>
        <v>0</v>
      </c>
      <c r="P137" s="162">
        <v>0</v>
      </c>
      <c r="Q137" s="163">
        <f>ROUND(E137*P137,2)</f>
        <v>0</v>
      </c>
      <c r="R137" s="145"/>
      <c r="S137" s="145" t="s">
        <v>254</v>
      </c>
      <c r="T137" s="145" t="s">
        <v>255</v>
      </c>
      <c r="U137" s="145">
        <v>0.79</v>
      </c>
      <c r="V137" s="145">
        <f>ROUND(E137*U137,2)</f>
        <v>0.79</v>
      </c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194</v>
      </c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5" t="s">
        <v>204</v>
      </c>
      <c r="D138" s="146"/>
      <c r="E138" s="147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5" t="s">
        <v>978</v>
      </c>
      <c r="D139" s="146"/>
      <c r="E139" s="147">
        <v>1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0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6" t="s">
        <v>201</v>
      </c>
      <c r="D140" s="148"/>
      <c r="E140" s="149">
        <v>1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1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ht="22.5" outlineLevel="1" x14ac:dyDescent="0.2">
      <c r="A141" s="157">
        <v>26</v>
      </c>
      <c r="B141" s="158" t="s">
        <v>476</v>
      </c>
      <c r="C141" s="174" t="s">
        <v>477</v>
      </c>
      <c r="D141" s="159" t="s">
        <v>224</v>
      </c>
      <c r="E141" s="160">
        <v>1</v>
      </c>
      <c r="F141" s="161"/>
      <c r="G141" s="162">
        <f>ROUND(E141*F141,2)</f>
        <v>0</v>
      </c>
      <c r="H141" s="161"/>
      <c r="I141" s="162">
        <f>ROUND(E141*H141,2)</f>
        <v>0</v>
      </c>
      <c r="J141" s="161"/>
      <c r="K141" s="162">
        <f>ROUND(E141*J141,2)</f>
        <v>0</v>
      </c>
      <c r="L141" s="162">
        <v>21</v>
      </c>
      <c r="M141" s="162">
        <f>G141*(1+L141/100)</f>
        <v>0</v>
      </c>
      <c r="N141" s="162">
        <v>0</v>
      </c>
      <c r="O141" s="162">
        <f>ROUND(E141*N141,2)</f>
        <v>0</v>
      </c>
      <c r="P141" s="162">
        <v>0</v>
      </c>
      <c r="Q141" s="163">
        <f>ROUND(E141*P141,2)</f>
        <v>0</v>
      </c>
      <c r="R141" s="145"/>
      <c r="S141" s="145" t="s">
        <v>254</v>
      </c>
      <c r="T141" s="145" t="s">
        <v>255</v>
      </c>
      <c r="U141" s="145">
        <v>0.9</v>
      </c>
      <c r="V141" s="145">
        <f>ROUND(E141*U141,2)</f>
        <v>0.9</v>
      </c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194</v>
      </c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204</v>
      </c>
      <c r="D142" s="146"/>
      <c r="E142" s="147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5" t="s">
        <v>892</v>
      </c>
      <c r="D143" s="146"/>
      <c r="E143" s="147">
        <v>1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0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6" t="s">
        <v>201</v>
      </c>
      <c r="D144" s="148"/>
      <c r="E144" s="149">
        <v>1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1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ht="22.5" outlineLevel="1" x14ac:dyDescent="0.2">
      <c r="A145" s="157">
        <v>27</v>
      </c>
      <c r="B145" s="158" t="s">
        <v>703</v>
      </c>
      <c r="C145" s="174" t="s">
        <v>704</v>
      </c>
      <c r="D145" s="159" t="s">
        <v>224</v>
      </c>
      <c r="E145" s="160">
        <v>1</v>
      </c>
      <c r="F145" s="161"/>
      <c r="G145" s="162">
        <f>ROUND(E145*F145,2)</f>
        <v>0</v>
      </c>
      <c r="H145" s="161"/>
      <c r="I145" s="162">
        <f>ROUND(E145*H145,2)</f>
        <v>0</v>
      </c>
      <c r="J145" s="161"/>
      <c r="K145" s="162">
        <f>ROUND(E145*J145,2)</f>
        <v>0</v>
      </c>
      <c r="L145" s="162">
        <v>21</v>
      </c>
      <c r="M145" s="162">
        <f>G145*(1+L145/100)</f>
        <v>0</v>
      </c>
      <c r="N145" s="162">
        <v>0</v>
      </c>
      <c r="O145" s="162">
        <f>ROUND(E145*N145,2)</f>
        <v>0</v>
      </c>
      <c r="P145" s="162">
        <v>0</v>
      </c>
      <c r="Q145" s="163">
        <f>ROUND(E145*P145,2)</f>
        <v>0</v>
      </c>
      <c r="R145" s="145"/>
      <c r="S145" s="145" t="s">
        <v>254</v>
      </c>
      <c r="T145" s="145" t="s">
        <v>255</v>
      </c>
      <c r="U145" s="145">
        <v>1.752</v>
      </c>
      <c r="V145" s="145">
        <f>ROUND(E145*U145,2)</f>
        <v>1.75</v>
      </c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194</v>
      </c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204</v>
      </c>
      <c r="D146" s="146"/>
      <c r="E146" s="147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5" t="s">
        <v>1184</v>
      </c>
      <c r="D147" s="146"/>
      <c r="E147" s="147">
        <v>1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0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6" t="s">
        <v>201</v>
      </c>
      <c r="D148" s="148"/>
      <c r="E148" s="149">
        <v>1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1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57">
        <v>28</v>
      </c>
      <c r="B149" s="158" t="s">
        <v>488</v>
      </c>
      <c r="C149" s="174" t="s">
        <v>489</v>
      </c>
      <c r="D149" s="159" t="s">
        <v>224</v>
      </c>
      <c r="E149" s="160">
        <v>1</v>
      </c>
      <c r="F149" s="161"/>
      <c r="G149" s="162">
        <f>ROUND(E149*F149,2)</f>
        <v>0</v>
      </c>
      <c r="H149" s="161"/>
      <c r="I149" s="162">
        <f>ROUND(E149*H149,2)</f>
        <v>0</v>
      </c>
      <c r="J149" s="161"/>
      <c r="K149" s="162">
        <f>ROUND(E149*J149,2)</f>
        <v>0</v>
      </c>
      <c r="L149" s="162">
        <v>21</v>
      </c>
      <c r="M149" s="162">
        <f>G149*(1+L149/100)</f>
        <v>0</v>
      </c>
      <c r="N149" s="162">
        <v>7.0200000000000002E-3</v>
      </c>
      <c r="O149" s="162">
        <f>ROUND(E149*N149,2)</f>
        <v>0.01</v>
      </c>
      <c r="P149" s="162">
        <v>0</v>
      </c>
      <c r="Q149" s="163">
        <f>ROUND(E149*P149,2)</f>
        <v>0</v>
      </c>
      <c r="R149" s="145"/>
      <c r="S149" s="145" t="s">
        <v>254</v>
      </c>
      <c r="T149" s="145" t="s">
        <v>255</v>
      </c>
      <c r="U149" s="145">
        <v>1.3140000000000001</v>
      </c>
      <c r="V149" s="145">
        <f>ROUND(E149*U149,2)</f>
        <v>1.31</v>
      </c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194</v>
      </c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204</v>
      </c>
      <c r="D150" s="146"/>
      <c r="E150" s="147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5" t="s">
        <v>133</v>
      </c>
      <c r="D151" s="146"/>
      <c r="E151" s="147">
        <v>1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0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43"/>
      <c r="B152" s="144"/>
      <c r="C152" s="176" t="s">
        <v>201</v>
      </c>
      <c r="D152" s="148"/>
      <c r="E152" s="149">
        <v>1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1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64">
        <v>29</v>
      </c>
      <c r="B153" s="165" t="s">
        <v>496</v>
      </c>
      <c r="C153" s="173" t="s">
        <v>497</v>
      </c>
      <c r="D153" s="166" t="s">
        <v>197</v>
      </c>
      <c r="E153" s="167">
        <v>9</v>
      </c>
      <c r="F153" s="168"/>
      <c r="G153" s="169">
        <f>ROUND(E153*F153,2)</f>
        <v>0</v>
      </c>
      <c r="H153" s="168"/>
      <c r="I153" s="169">
        <f>ROUND(E153*H153,2)</f>
        <v>0</v>
      </c>
      <c r="J153" s="168"/>
      <c r="K153" s="169">
        <f>ROUND(E153*J153,2)</f>
        <v>0</v>
      </c>
      <c r="L153" s="169">
        <v>21</v>
      </c>
      <c r="M153" s="169">
        <f>G153*(1+L153/100)</f>
        <v>0</v>
      </c>
      <c r="N153" s="169">
        <v>0</v>
      </c>
      <c r="O153" s="169">
        <f>ROUND(E153*N153,2)</f>
        <v>0</v>
      </c>
      <c r="P153" s="169">
        <v>0</v>
      </c>
      <c r="Q153" s="170">
        <f>ROUND(E153*P153,2)</f>
        <v>0</v>
      </c>
      <c r="R153" s="145"/>
      <c r="S153" s="145" t="s">
        <v>254</v>
      </c>
      <c r="T153" s="145" t="s">
        <v>255</v>
      </c>
      <c r="U153" s="145">
        <v>2.6000000000000002E-2</v>
      </c>
      <c r="V153" s="145">
        <f>ROUND(E153*U153,2)</f>
        <v>0.23</v>
      </c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194</v>
      </c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ht="22.5" outlineLevel="1" x14ac:dyDescent="0.2">
      <c r="A154" s="157">
        <v>30</v>
      </c>
      <c r="B154" s="158" t="s">
        <v>917</v>
      </c>
      <c r="C154" s="174" t="s">
        <v>918</v>
      </c>
      <c r="D154" s="159" t="s">
        <v>224</v>
      </c>
      <c r="E154" s="160">
        <v>1.5225000000000002</v>
      </c>
      <c r="F154" s="161"/>
      <c r="G154" s="162">
        <f>ROUND(E154*F154,2)</f>
        <v>0</v>
      </c>
      <c r="H154" s="161"/>
      <c r="I154" s="162">
        <f>ROUND(E154*H154,2)</f>
        <v>0</v>
      </c>
      <c r="J154" s="161"/>
      <c r="K154" s="162">
        <f>ROUND(E154*J154,2)</f>
        <v>0</v>
      </c>
      <c r="L154" s="162">
        <v>21</v>
      </c>
      <c r="M154" s="162">
        <f>G154*(1+L154/100)</f>
        <v>0</v>
      </c>
      <c r="N154" s="162">
        <v>2.4300000000000002E-2</v>
      </c>
      <c r="O154" s="162">
        <f>ROUND(E154*N154,2)</f>
        <v>0.04</v>
      </c>
      <c r="P154" s="162">
        <v>0</v>
      </c>
      <c r="Q154" s="163">
        <f>ROUND(E154*P154,2)</f>
        <v>0</v>
      </c>
      <c r="R154" s="145" t="s">
        <v>411</v>
      </c>
      <c r="S154" s="145" t="s">
        <v>254</v>
      </c>
      <c r="T154" s="145" t="s">
        <v>193</v>
      </c>
      <c r="U154" s="145">
        <v>0</v>
      </c>
      <c r="V154" s="145">
        <f>ROUND(E154*U154,2)</f>
        <v>0</v>
      </c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404</v>
      </c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5" t="s">
        <v>1185</v>
      </c>
      <c r="D155" s="146"/>
      <c r="E155" s="147">
        <v>1.5225000000000002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6" t="s">
        <v>201</v>
      </c>
      <c r="D156" s="148"/>
      <c r="E156" s="149">
        <v>1.5225000000000002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1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64">
        <v>31</v>
      </c>
      <c r="B157" s="165" t="s">
        <v>988</v>
      </c>
      <c r="C157" s="173" t="s">
        <v>519</v>
      </c>
      <c r="D157" s="166" t="s">
        <v>224</v>
      </c>
      <c r="E157" s="167">
        <v>1</v>
      </c>
      <c r="F157" s="168"/>
      <c r="G157" s="169">
        <f>ROUND(E157*F157,2)</f>
        <v>0</v>
      </c>
      <c r="H157" s="168"/>
      <c r="I157" s="169">
        <f>ROUND(E157*H157,2)</f>
        <v>0</v>
      </c>
      <c r="J157" s="168"/>
      <c r="K157" s="169">
        <f>ROUND(E157*J157,2)</f>
        <v>0</v>
      </c>
      <c r="L157" s="169">
        <v>21</v>
      </c>
      <c r="M157" s="169">
        <f>G157*(1+L157/100)</f>
        <v>0</v>
      </c>
      <c r="N157" s="169">
        <v>3.9000000000000007E-2</v>
      </c>
      <c r="O157" s="169">
        <f>ROUND(E157*N157,2)</f>
        <v>0.04</v>
      </c>
      <c r="P157" s="169">
        <v>0</v>
      </c>
      <c r="Q157" s="170">
        <f>ROUND(E157*P157,2)</f>
        <v>0</v>
      </c>
      <c r="R157" s="145"/>
      <c r="S157" s="145" t="s">
        <v>192</v>
      </c>
      <c r="T157" s="145" t="s">
        <v>193</v>
      </c>
      <c r="U157" s="145">
        <v>0</v>
      </c>
      <c r="V157" s="145">
        <f>ROUND(E157*U157,2)</f>
        <v>0</v>
      </c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520</v>
      </c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57">
        <v>32</v>
      </c>
      <c r="B158" s="158" t="s">
        <v>1080</v>
      </c>
      <c r="C158" s="174" t="s">
        <v>1081</v>
      </c>
      <c r="D158" s="159" t="s">
        <v>224</v>
      </c>
      <c r="E158" s="160">
        <v>1.0150000000000001</v>
      </c>
      <c r="F158" s="161"/>
      <c r="G158" s="162">
        <f>ROUND(E158*F158,2)</f>
        <v>0</v>
      </c>
      <c r="H158" s="161"/>
      <c r="I158" s="162">
        <f>ROUND(E158*H158,2)</f>
        <v>0</v>
      </c>
      <c r="J158" s="161"/>
      <c r="K158" s="162">
        <f>ROUND(E158*J158,2)</f>
        <v>0</v>
      </c>
      <c r="L158" s="162">
        <v>21</v>
      </c>
      <c r="M158" s="162">
        <f>G158*(1+L158/100)</f>
        <v>0</v>
      </c>
      <c r="N158" s="162">
        <v>8.4000000000000003E-4</v>
      </c>
      <c r="O158" s="162">
        <f>ROUND(E158*N158,2)</f>
        <v>0</v>
      </c>
      <c r="P158" s="162">
        <v>0</v>
      </c>
      <c r="Q158" s="163">
        <f>ROUND(E158*P158,2)</f>
        <v>0</v>
      </c>
      <c r="R158" s="145" t="s">
        <v>411</v>
      </c>
      <c r="S158" s="145" t="s">
        <v>254</v>
      </c>
      <c r="T158" s="145" t="s">
        <v>193</v>
      </c>
      <c r="U158" s="145">
        <v>0</v>
      </c>
      <c r="V158" s="145">
        <f>ROUND(E158*U158,2)</f>
        <v>0</v>
      </c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404</v>
      </c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43"/>
      <c r="B159" s="144"/>
      <c r="C159" s="175" t="s">
        <v>555</v>
      </c>
      <c r="D159" s="146"/>
      <c r="E159" s="147">
        <v>1.0150000000000001</v>
      </c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199</v>
      </c>
      <c r="AH159" s="136">
        <v>0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6" t="s">
        <v>201</v>
      </c>
      <c r="D160" s="148"/>
      <c r="E160" s="149">
        <v>1.0150000000000001</v>
      </c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1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ht="33.75" outlineLevel="1" x14ac:dyDescent="0.2">
      <c r="A161" s="164">
        <v>33</v>
      </c>
      <c r="B161" s="165" t="s">
        <v>984</v>
      </c>
      <c r="C161" s="173" t="s">
        <v>985</v>
      </c>
      <c r="D161" s="166" t="s">
        <v>224</v>
      </c>
      <c r="E161" s="167">
        <v>1</v>
      </c>
      <c r="F161" s="168"/>
      <c r="G161" s="169">
        <f>ROUND(E161*F161,2)</f>
        <v>0</v>
      </c>
      <c r="H161" s="168"/>
      <c r="I161" s="169">
        <f>ROUND(E161*H161,2)</f>
        <v>0</v>
      </c>
      <c r="J161" s="168"/>
      <c r="K161" s="169">
        <f>ROUND(E161*J161,2)</f>
        <v>0</v>
      </c>
      <c r="L161" s="169">
        <v>21</v>
      </c>
      <c r="M161" s="169">
        <f>G161*(1+L161/100)</f>
        <v>0</v>
      </c>
      <c r="N161" s="169">
        <v>0.125</v>
      </c>
      <c r="O161" s="169">
        <f>ROUND(E161*N161,2)</f>
        <v>0.13</v>
      </c>
      <c r="P161" s="169">
        <v>0</v>
      </c>
      <c r="Q161" s="170">
        <f>ROUND(E161*P161,2)</f>
        <v>0</v>
      </c>
      <c r="R161" s="145"/>
      <c r="S161" s="145" t="s">
        <v>192</v>
      </c>
      <c r="T161" s="145" t="s">
        <v>457</v>
      </c>
      <c r="U161" s="145">
        <v>0</v>
      </c>
      <c r="V161" s="145">
        <f>ROUND(E161*U161,2)</f>
        <v>0</v>
      </c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404</v>
      </c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57">
        <v>34</v>
      </c>
      <c r="B162" s="158" t="s">
        <v>507</v>
      </c>
      <c r="C162" s="174" t="s">
        <v>508</v>
      </c>
      <c r="D162" s="159" t="s">
        <v>224</v>
      </c>
      <c r="E162" s="160">
        <v>1.01</v>
      </c>
      <c r="F162" s="161"/>
      <c r="G162" s="162">
        <f>ROUND(E162*F162,2)</f>
        <v>0</v>
      </c>
      <c r="H162" s="161"/>
      <c r="I162" s="162">
        <f>ROUND(E162*H162,2)</f>
        <v>0</v>
      </c>
      <c r="J162" s="161"/>
      <c r="K162" s="162">
        <f>ROUND(E162*J162,2)</f>
        <v>0</v>
      </c>
      <c r="L162" s="162">
        <v>21</v>
      </c>
      <c r="M162" s="162">
        <f>G162*(1+L162/100)</f>
        <v>0</v>
      </c>
      <c r="N162" s="162">
        <v>0.58500000000000008</v>
      </c>
      <c r="O162" s="162">
        <f>ROUND(E162*N162,2)</f>
        <v>0.59</v>
      </c>
      <c r="P162" s="162">
        <v>0</v>
      </c>
      <c r="Q162" s="163">
        <f>ROUND(E162*P162,2)</f>
        <v>0</v>
      </c>
      <c r="R162" s="145" t="s">
        <v>411</v>
      </c>
      <c r="S162" s="145" t="s">
        <v>254</v>
      </c>
      <c r="T162" s="145" t="s">
        <v>193</v>
      </c>
      <c r="U162" s="145">
        <v>0</v>
      </c>
      <c r="V162" s="145">
        <f>ROUND(E162*U162,2)</f>
        <v>0</v>
      </c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404</v>
      </c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43"/>
      <c r="B163" s="144"/>
      <c r="C163" s="175" t="s">
        <v>500</v>
      </c>
      <c r="D163" s="146"/>
      <c r="E163" s="147">
        <v>1.01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199</v>
      </c>
      <c r="AH163" s="136">
        <v>0</v>
      </c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76" t="s">
        <v>201</v>
      </c>
      <c r="D164" s="148"/>
      <c r="E164" s="149">
        <v>1.01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1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57">
        <v>35</v>
      </c>
      <c r="B165" s="158" t="s">
        <v>654</v>
      </c>
      <c r="C165" s="174" t="s">
        <v>986</v>
      </c>
      <c r="D165" s="159" t="s">
        <v>224</v>
      </c>
      <c r="E165" s="160">
        <v>1.01</v>
      </c>
      <c r="F165" s="161"/>
      <c r="G165" s="162">
        <f>ROUND(E165*F165,2)</f>
        <v>0</v>
      </c>
      <c r="H165" s="161"/>
      <c r="I165" s="162">
        <f>ROUND(E165*H165,2)</f>
        <v>0</v>
      </c>
      <c r="J165" s="161"/>
      <c r="K165" s="162">
        <f>ROUND(E165*J165,2)</f>
        <v>0</v>
      </c>
      <c r="L165" s="162">
        <v>21</v>
      </c>
      <c r="M165" s="162">
        <f>G165*(1+L165/100)</f>
        <v>0</v>
      </c>
      <c r="N165" s="162">
        <v>0.25</v>
      </c>
      <c r="O165" s="162">
        <f>ROUND(E165*N165,2)</f>
        <v>0.25</v>
      </c>
      <c r="P165" s="162">
        <v>0</v>
      </c>
      <c r="Q165" s="163">
        <f>ROUND(E165*P165,2)</f>
        <v>0</v>
      </c>
      <c r="R165" s="145" t="s">
        <v>411</v>
      </c>
      <c r="S165" s="145" t="s">
        <v>254</v>
      </c>
      <c r="T165" s="145" t="s">
        <v>193</v>
      </c>
      <c r="U165" s="145">
        <v>0</v>
      </c>
      <c r="V165" s="145">
        <f>ROUND(E165*U165,2)</f>
        <v>0</v>
      </c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404</v>
      </c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75" t="s">
        <v>500</v>
      </c>
      <c r="D166" s="146"/>
      <c r="E166" s="147">
        <v>1.01</v>
      </c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0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43"/>
      <c r="B167" s="144"/>
      <c r="C167" s="176" t="s">
        <v>201</v>
      </c>
      <c r="D167" s="148"/>
      <c r="E167" s="149">
        <v>1.01</v>
      </c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1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57">
        <v>36</v>
      </c>
      <c r="B168" s="158" t="s">
        <v>661</v>
      </c>
      <c r="C168" s="174" t="s">
        <v>1186</v>
      </c>
      <c r="D168" s="159" t="s">
        <v>224</v>
      </c>
      <c r="E168" s="160">
        <v>1.01</v>
      </c>
      <c r="F168" s="161"/>
      <c r="G168" s="162">
        <f>ROUND(E168*F168,2)</f>
        <v>0</v>
      </c>
      <c r="H168" s="161"/>
      <c r="I168" s="162">
        <f>ROUND(E168*H168,2)</f>
        <v>0</v>
      </c>
      <c r="J168" s="161"/>
      <c r="K168" s="162">
        <f>ROUND(E168*J168,2)</f>
        <v>0</v>
      </c>
      <c r="L168" s="162">
        <v>21</v>
      </c>
      <c r="M168" s="162">
        <f>G168*(1+L168/100)</f>
        <v>0</v>
      </c>
      <c r="N168" s="162">
        <v>2.1</v>
      </c>
      <c r="O168" s="162">
        <f>ROUND(E168*N168,2)</f>
        <v>2.12</v>
      </c>
      <c r="P168" s="162">
        <v>0</v>
      </c>
      <c r="Q168" s="163">
        <f>ROUND(E168*P168,2)</f>
        <v>0</v>
      </c>
      <c r="R168" s="145" t="s">
        <v>411</v>
      </c>
      <c r="S168" s="145" t="s">
        <v>254</v>
      </c>
      <c r="T168" s="145" t="s">
        <v>193</v>
      </c>
      <c r="U168" s="145">
        <v>0</v>
      </c>
      <c r="V168" s="145">
        <f>ROUND(E168*U168,2)</f>
        <v>0</v>
      </c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404</v>
      </c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5" t="s">
        <v>500</v>
      </c>
      <c r="D169" s="146"/>
      <c r="E169" s="147">
        <v>1.01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0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76" t="s">
        <v>201</v>
      </c>
      <c r="D170" s="148"/>
      <c r="E170" s="149">
        <v>1.01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199</v>
      </c>
      <c r="AH170" s="136">
        <v>1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57">
        <v>37</v>
      </c>
      <c r="B171" s="158" t="s">
        <v>531</v>
      </c>
      <c r="C171" s="174" t="s">
        <v>532</v>
      </c>
      <c r="D171" s="159" t="s">
        <v>224</v>
      </c>
      <c r="E171" s="160">
        <v>2</v>
      </c>
      <c r="F171" s="161"/>
      <c r="G171" s="162">
        <f>ROUND(E171*F171,2)</f>
        <v>0</v>
      </c>
      <c r="H171" s="161"/>
      <c r="I171" s="162">
        <f>ROUND(E171*H171,2)</f>
        <v>0</v>
      </c>
      <c r="J171" s="161"/>
      <c r="K171" s="162">
        <f>ROUND(E171*J171,2)</f>
        <v>0</v>
      </c>
      <c r="L171" s="162">
        <v>21</v>
      </c>
      <c r="M171" s="162">
        <f>G171*(1+L171/100)</f>
        <v>0</v>
      </c>
      <c r="N171" s="162">
        <v>2E-3</v>
      </c>
      <c r="O171" s="162">
        <f>ROUND(E171*N171,2)</f>
        <v>0</v>
      </c>
      <c r="P171" s="162">
        <v>0</v>
      </c>
      <c r="Q171" s="163">
        <f>ROUND(E171*P171,2)</f>
        <v>0</v>
      </c>
      <c r="R171" s="145" t="s">
        <v>411</v>
      </c>
      <c r="S171" s="145" t="s">
        <v>254</v>
      </c>
      <c r="T171" s="145" t="s">
        <v>193</v>
      </c>
      <c r="U171" s="145">
        <v>0</v>
      </c>
      <c r="V171" s="145">
        <f>ROUND(E171*U171,2)</f>
        <v>0</v>
      </c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404</v>
      </c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5" t="s">
        <v>135</v>
      </c>
      <c r="D172" s="146"/>
      <c r="E172" s="147">
        <v>2</v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0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43"/>
      <c r="B173" s="144"/>
      <c r="C173" s="176" t="s">
        <v>201</v>
      </c>
      <c r="D173" s="148"/>
      <c r="E173" s="149">
        <v>2</v>
      </c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199</v>
      </c>
      <c r="AH173" s="136">
        <v>1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x14ac:dyDescent="0.2">
      <c r="A174" s="151" t="s">
        <v>187</v>
      </c>
      <c r="B174" s="152" t="s">
        <v>151</v>
      </c>
      <c r="C174" s="172" t="s">
        <v>152</v>
      </c>
      <c r="D174" s="153"/>
      <c r="E174" s="154"/>
      <c r="F174" s="155"/>
      <c r="G174" s="155">
        <f>SUMIF(AG175:AG175,"&lt;&gt;NOR",G175:G175)</f>
        <v>0</v>
      </c>
      <c r="H174" s="155"/>
      <c r="I174" s="155">
        <f>SUM(I175:I175)</f>
        <v>0</v>
      </c>
      <c r="J174" s="155"/>
      <c r="K174" s="155">
        <f>SUM(K175:K175)</f>
        <v>0</v>
      </c>
      <c r="L174" s="155"/>
      <c r="M174" s="155">
        <f>SUM(M175:M175)</f>
        <v>0</v>
      </c>
      <c r="N174" s="155"/>
      <c r="O174" s="155">
        <f>SUM(O175:O175)</f>
        <v>0</v>
      </c>
      <c r="P174" s="155"/>
      <c r="Q174" s="156">
        <f>SUM(Q175:Q175)</f>
        <v>0</v>
      </c>
      <c r="R174" s="150"/>
      <c r="S174" s="150"/>
      <c r="T174" s="150"/>
      <c r="U174" s="150"/>
      <c r="V174" s="150">
        <f>SUM(V175:V175)</f>
        <v>7.97</v>
      </c>
      <c r="W174" s="150"/>
      <c r="AG174" t="s">
        <v>188</v>
      </c>
    </row>
    <row r="175" spans="1:60" outlineLevel="1" x14ac:dyDescent="0.2">
      <c r="A175" s="157">
        <v>38</v>
      </c>
      <c r="B175" s="158" t="s">
        <v>663</v>
      </c>
      <c r="C175" s="174" t="s">
        <v>664</v>
      </c>
      <c r="D175" s="159" t="s">
        <v>403</v>
      </c>
      <c r="E175" s="160">
        <v>37.667920000000002</v>
      </c>
      <c r="F175" s="161"/>
      <c r="G175" s="162">
        <f>ROUND(E175*F175,2)</f>
        <v>0</v>
      </c>
      <c r="H175" s="161"/>
      <c r="I175" s="162">
        <f>ROUND(E175*H175,2)</f>
        <v>0</v>
      </c>
      <c r="J175" s="161"/>
      <c r="K175" s="162">
        <f>ROUND(E175*J175,2)</f>
        <v>0</v>
      </c>
      <c r="L175" s="162">
        <v>21</v>
      </c>
      <c r="M175" s="162">
        <f>G175*(1+L175/100)</f>
        <v>0</v>
      </c>
      <c r="N175" s="162">
        <v>0</v>
      </c>
      <c r="O175" s="162">
        <f>ROUND(E175*N175,2)</f>
        <v>0</v>
      </c>
      <c r="P175" s="162">
        <v>0</v>
      </c>
      <c r="Q175" s="163">
        <f>ROUND(E175*P175,2)</f>
        <v>0</v>
      </c>
      <c r="R175" s="145"/>
      <c r="S175" s="145" t="s">
        <v>254</v>
      </c>
      <c r="T175" s="145" t="s">
        <v>255</v>
      </c>
      <c r="U175" s="145">
        <v>0.21150000000000002</v>
      </c>
      <c r="V175" s="145">
        <f>ROUND(E175*U175,2)</f>
        <v>7.97</v>
      </c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560</v>
      </c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x14ac:dyDescent="0.2">
      <c r="A176" s="3"/>
      <c r="B176" s="4"/>
      <c r="C176" s="177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AE176">
        <v>15</v>
      </c>
      <c r="AF176">
        <v>21</v>
      </c>
    </row>
    <row r="177" spans="1:33" x14ac:dyDescent="0.2">
      <c r="A177" s="139"/>
      <c r="B177" s="140" t="s">
        <v>31</v>
      </c>
      <c r="C177" s="178"/>
      <c r="D177" s="141"/>
      <c r="E177" s="142"/>
      <c r="F177" s="142"/>
      <c r="G177" s="171">
        <f>G8+G114+G122+G174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AE177">
        <f>SUMIF(L7:L175,AE176,G7:G175)</f>
        <v>0</v>
      </c>
      <c r="AF177">
        <f>SUMIF(L7:L175,AF176,G7:G175)</f>
        <v>0</v>
      </c>
      <c r="AG177" t="s">
        <v>247</v>
      </c>
    </row>
    <row r="178" spans="1:33" x14ac:dyDescent="0.2">
      <c r="A178" s="3"/>
      <c r="B178" s="4"/>
      <c r="C178" s="177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33" x14ac:dyDescent="0.2">
      <c r="A179" s="3"/>
      <c r="B179" s="4"/>
      <c r="C179" s="177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33" x14ac:dyDescent="0.2">
      <c r="A180" s="256" t="s">
        <v>248</v>
      </c>
      <c r="B180" s="256"/>
      <c r="C180" s="257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33" x14ac:dyDescent="0.2">
      <c r="A181" s="237"/>
      <c r="B181" s="238"/>
      <c r="C181" s="239"/>
      <c r="D181" s="238"/>
      <c r="E181" s="238"/>
      <c r="F181" s="238"/>
      <c r="G181" s="24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AG181" t="s">
        <v>249</v>
      </c>
    </row>
    <row r="182" spans="1:33" x14ac:dyDescent="0.2">
      <c r="A182" s="241"/>
      <c r="B182" s="242"/>
      <c r="C182" s="243"/>
      <c r="D182" s="242"/>
      <c r="E182" s="242"/>
      <c r="F182" s="242"/>
      <c r="G182" s="2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33" x14ac:dyDescent="0.2">
      <c r="A183" s="241"/>
      <c r="B183" s="242"/>
      <c r="C183" s="243"/>
      <c r="D183" s="242"/>
      <c r="E183" s="242"/>
      <c r="F183" s="242"/>
      <c r="G183" s="24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33" x14ac:dyDescent="0.2">
      <c r="A184" s="241"/>
      <c r="B184" s="242"/>
      <c r="C184" s="243"/>
      <c r="D184" s="242"/>
      <c r="E184" s="242"/>
      <c r="F184" s="242"/>
      <c r="G184" s="24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33" x14ac:dyDescent="0.2">
      <c r="A185" s="245"/>
      <c r="B185" s="246"/>
      <c r="C185" s="247"/>
      <c r="D185" s="246"/>
      <c r="E185" s="246"/>
      <c r="F185" s="246"/>
      <c r="G185" s="24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33" x14ac:dyDescent="0.2">
      <c r="A186" s="3"/>
      <c r="B186" s="4"/>
      <c r="C186" s="177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33" x14ac:dyDescent="0.2">
      <c r="C187" s="179"/>
      <c r="D187" s="10"/>
      <c r="AG187" t="s">
        <v>250</v>
      </c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81:G185"/>
    <mergeCell ref="A1:G1"/>
    <mergeCell ref="C2:G2"/>
    <mergeCell ref="C3:G3"/>
    <mergeCell ref="C4:G4"/>
    <mergeCell ref="A180:C1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8720D-AD99-4BFC-9E71-D9A88BB064B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63</v>
      </c>
      <c r="C3" s="250" t="s">
        <v>64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73</v>
      </c>
      <c r="C4" s="253" t="s">
        <v>74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SUMIF(AG9:AG124,"&lt;&gt;NOR",G9:G124)</f>
        <v>0</v>
      </c>
      <c r="H8" s="155"/>
      <c r="I8" s="155">
        <f>SUM(I9:I124)</f>
        <v>0</v>
      </c>
      <c r="J8" s="155"/>
      <c r="K8" s="155">
        <f>SUM(K9:K124)</f>
        <v>0</v>
      </c>
      <c r="L8" s="155"/>
      <c r="M8" s="155">
        <f>SUM(M9:M124)</f>
        <v>0</v>
      </c>
      <c r="N8" s="155"/>
      <c r="O8" s="155">
        <f>SUM(O9:O124)</f>
        <v>21.03</v>
      </c>
      <c r="P8" s="155"/>
      <c r="Q8" s="156">
        <f>SUM(Q9:Q124)</f>
        <v>0</v>
      </c>
      <c r="R8" s="150"/>
      <c r="S8" s="150"/>
      <c r="T8" s="150"/>
      <c r="U8" s="150"/>
      <c r="V8" s="150">
        <f>SUM(V9:V124)</f>
        <v>54.04</v>
      </c>
      <c r="W8" s="150"/>
      <c r="AG8" t="s">
        <v>188</v>
      </c>
    </row>
    <row r="9" spans="1:60" outlineLevel="1" x14ac:dyDescent="0.2">
      <c r="A9" s="157">
        <v>1</v>
      </c>
      <c r="B9" s="158" t="s">
        <v>285</v>
      </c>
      <c r="C9" s="174" t="s">
        <v>286</v>
      </c>
      <c r="D9" s="159" t="s">
        <v>197</v>
      </c>
      <c r="E9" s="160">
        <v>1.8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6.9630000000000011E-2</v>
      </c>
      <c r="O9" s="162">
        <f>ROUND(E9*N9,2)</f>
        <v>0.13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1.2460000000000002</v>
      </c>
      <c r="V9" s="145">
        <f>ROUND(E9*U9,2)</f>
        <v>2.2400000000000002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1187</v>
      </c>
      <c r="D11" s="146"/>
      <c r="E11" s="147">
        <v>0.9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5" t="s">
        <v>1188</v>
      </c>
      <c r="D12" s="146"/>
      <c r="E12" s="147">
        <v>0.9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6" t="s">
        <v>201</v>
      </c>
      <c r="D13" s="148"/>
      <c r="E13" s="149">
        <v>1.8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1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57">
        <v>2</v>
      </c>
      <c r="B14" s="158" t="s">
        <v>775</v>
      </c>
      <c r="C14" s="174" t="s">
        <v>776</v>
      </c>
      <c r="D14" s="159" t="s">
        <v>292</v>
      </c>
      <c r="E14" s="160">
        <v>0.27</v>
      </c>
      <c r="F14" s="161"/>
      <c r="G14" s="162">
        <f>ROUND(E14*F14,2)</f>
        <v>0</v>
      </c>
      <c r="H14" s="161"/>
      <c r="I14" s="162">
        <f>ROUND(E14*H14,2)</f>
        <v>0</v>
      </c>
      <c r="J14" s="161"/>
      <c r="K14" s="162">
        <f>ROUND(E14*J14,2)</f>
        <v>0</v>
      </c>
      <c r="L14" s="162">
        <v>21</v>
      </c>
      <c r="M14" s="162">
        <f>G14*(1+L14/100)</f>
        <v>0</v>
      </c>
      <c r="N14" s="162">
        <v>0</v>
      </c>
      <c r="O14" s="162">
        <f>ROUND(E14*N14,2)</f>
        <v>0</v>
      </c>
      <c r="P14" s="162">
        <v>0</v>
      </c>
      <c r="Q14" s="163">
        <f>ROUND(E14*P14,2)</f>
        <v>0</v>
      </c>
      <c r="R14" s="145"/>
      <c r="S14" s="145" t="s">
        <v>254</v>
      </c>
      <c r="T14" s="145" t="s">
        <v>255</v>
      </c>
      <c r="U14" s="145">
        <v>9.7000000000000003E-2</v>
      </c>
      <c r="V14" s="145">
        <f>ROUND(E14*U14,2)</f>
        <v>0.03</v>
      </c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194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1189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1190</v>
      </c>
      <c r="D16" s="146"/>
      <c r="E16" s="147">
        <v>0.27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6" t="s">
        <v>201</v>
      </c>
      <c r="D17" s="148"/>
      <c r="E17" s="149">
        <v>0.27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1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57">
        <v>3</v>
      </c>
      <c r="B18" s="158" t="s">
        <v>927</v>
      </c>
      <c r="C18" s="174" t="s">
        <v>928</v>
      </c>
      <c r="D18" s="159" t="s">
        <v>292</v>
      </c>
      <c r="E18" s="160">
        <v>8.1225000000000005</v>
      </c>
      <c r="F18" s="161"/>
      <c r="G18" s="162">
        <f>ROUND(E18*F18,2)</f>
        <v>0</v>
      </c>
      <c r="H18" s="161"/>
      <c r="I18" s="162">
        <f>ROUND(E18*H18,2)</f>
        <v>0</v>
      </c>
      <c r="J18" s="161"/>
      <c r="K18" s="162">
        <f>ROUND(E18*J18,2)</f>
        <v>0</v>
      </c>
      <c r="L18" s="162">
        <v>21</v>
      </c>
      <c r="M18" s="162">
        <f>G18*(1+L18/100)</f>
        <v>0</v>
      </c>
      <c r="N18" s="162">
        <v>0</v>
      </c>
      <c r="O18" s="162">
        <f>ROUND(E18*N18,2)</f>
        <v>0</v>
      </c>
      <c r="P18" s="162">
        <v>0</v>
      </c>
      <c r="Q18" s="163">
        <f>ROUND(E18*P18,2)</f>
        <v>0</v>
      </c>
      <c r="R18" s="145"/>
      <c r="S18" s="145" t="s">
        <v>254</v>
      </c>
      <c r="T18" s="145" t="s">
        <v>255</v>
      </c>
      <c r="U18" s="145">
        <v>0.36500000000000005</v>
      </c>
      <c r="V18" s="145">
        <f>ROUND(E18*U18,2)</f>
        <v>2.96</v>
      </c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204</v>
      </c>
      <c r="D19" s="146"/>
      <c r="E19" s="147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ht="22.5" outlineLevel="1" x14ac:dyDescent="0.2">
      <c r="A20" s="143"/>
      <c r="B20" s="144"/>
      <c r="C20" s="175" t="s">
        <v>293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ht="22.5" outlineLevel="1" x14ac:dyDescent="0.2">
      <c r="A21" s="143"/>
      <c r="B21" s="144"/>
      <c r="C21" s="175" t="s">
        <v>929</v>
      </c>
      <c r="D21" s="146"/>
      <c r="E21" s="147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84" t="s">
        <v>296</v>
      </c>
      <c r="D22" s="180"/>
      <c r="E22" s="181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85" t="s">
        <v>1191</v>
      </c>
      <c r="D23" s="180"/>
      <c r="E23" s="181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2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33.75" outlineLevel="1" x14ac:dyDescent="0.2">
      <c r="A24" s="143"/>
      <c r="B24" s="144"/>
      <c r="C24" s="185" t="s">
        <v>301</v>
      </c>
      <c r="D24" s="180"/>
      <c r="E24" s="181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2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85" t="s">
        <v>1192</v>
      </c>
      <c r="D25" s="180"/>
      <c r="E25" s="181">
        <v>9.8550000000000004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2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85" t="s">
        <v>1193</v>
      </c>
      <c r="D26" s="180"/>
      <c r="E26" s="181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2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ht="33.75" outlineLevel="1" x14ac:dyDescent="0.2">
      <c r="A27" s="143"/>
      <c r="B27" s="144"/>
      <c r="C27" s="185" t="s">
        <v>932</v>
      </c>
      <c r="D27" s="180"/>
      <c r="E27" s="181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2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85" t="s">
        <v>1194</v>
      </c>
      <c r="D28" s="180"/>
      <c r="E28" s="181">
        <v>3.5640000000000001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2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85" t="s">
        <v>1195</v>
      </c>
      <c r="D29" s="180"/>
      <c r="E29" s="181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2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ht="33.75" outlineLevel="1" x14ac:dyDescent="0.2">
      <c r="A30" s="143"/>
      <c r="B30" s="144"/>
      <c r="C30" s="185" t="s">
        <v>1097</v>
      </c>
      <c r="D30" s="180"/>
      <c r="E30" s="181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2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85" t="s">
        <v>1196</v>
      </c>
      <c r="D31" s="180"/>
      <c r="E31" s="181">
        <v>2.8260000000000001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2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86" t="s">
        <v>306</v>
      </c>
      <c r="D32" s="182"/>
      <c r="E32" s="183">
        <v>16.245000000000001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3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84" t="s">
        <v>307</v>
      </c>
      <c r="D33" s="180"/>
      <c r="E33" s="181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5" t="s">
        <v>1197</v>
      </c>
      <c r="D34" s="146"/>
      <c r="E34" s="147">
        <v>8.1225000000000005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6" t="s">
        <v>201</v>
      </c>
      <c r="D35" s="148"/>
      <c r="E35" s="149">
        <v>8.1225000000000005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1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57">
        <v>4</v>
      </c>
      <c r="B36" s="158" t="s">
        <v>314</v>
      </c>
      <c r="C36" s="174" t="s">
        <v>315</v>
      </c>
      <c r="D36" s="159" t="s">
        <v>292</v>
      </c>
      <c r="E36" s="160">
        <v>2.0306300000000004</v>
      </c>
      <c r="F36" s="161"/>
      <c r="G36" s="162">
        <f>ROUND(E36*F36,2)</f>
        <v>0</v>
      </c>
      <c r="H36" s="161"/>
      <c r="I36" s="162">
        <f>ROUND(E36*H36,2)</f>
        <v>0</v>
      </c>
      <c r="J36" s="161"/>
      <c r="K36" s="162">
        <f>ROUND(E36*J36,2)</f>
        <v>0</v>
      </c>
      <c r="L36" s="162">
        <v>21</v>
      </c>
      <c r="M36" s="162">
        <f>G36*(1+L36/100)</f>
        <v>0</v>
      </c>
      <c r="N36" s="162">
        <v>0</v>
      </c>
      <c r="O36" s="162">
        <f>ROUND(E36*N36,2)</f>
        <v>0</v>
      </c>
      <c r="P36" s="162">
        <v>0</v>
      </c>
      <c r="Q36" s="163">
        <f>ROUND(E36*P36,2)</f>
        <v>0</v>
      </c>
      <c r="R36" s="145"/>
      <c r="S36" s="145" t="s">
        <v>254</v>
      </c>
      <c r="T36" s="145" t="s">
        <v>255</v>
      </c>
      <c r="U36" s="145">
        <v>8.4000000000000005E-2</v>
      </c>
      <c r="V36" s="145">
        <f>ROUND(E36*U36,2)</f>
        <v>0.17</v>
      </c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194</v>
      </c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5" t="s">
        <v>1198</v>
      </c>
      <c r="D37" s="146"/>
      <c r="E37" s="147">
        <v>2.0306300000000004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0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6" t="s">
        <v>201</v>
      </c>
      <c r="D38" s="148"/>
      <c r="E38" s="149">
        <v>2.0306300000000004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1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57">
        <v>5</v>
      </c>
      <c r="B39" s="158" t="s">
        <v>939</v>
      </c>
      <c r="C39" s="174" t="s">
        <v>940</v>
      </c>
      <c r="D39" s="159" t="s">
        <v>292</v>
      </c>
      <c r="E39" s="160">
        <v>8.1225000000000005</v>
      </c>
      <c r="F39" s="161"/>
      <c r="G39" s="162">
        <f>ROUND(E39*F39,2)</f>
        <v>0</v>
      </c>
      <c r="H39" s="161"/>
      <c r="I39" s="162">
        <f>ROUND(E39*H39,2)</f>
        <v>0</v>
      </c>
      <c r="J39" s="161"/>
      <c r="K39" s="162">
        <f>ROUND(E39*J39,2)</f>
        <v>0</v>
      </c>
      <c r="L39" s="162">
        <v>21</v>
      </c>
      <c r="M39" s="162">
        <f>G39*(1+L39/100)</f>
        <v>0</v>
      </c>
      <c r="N39" s="162">
        <v>0</v>
      </c>
      <c r="O39" s="162">
        <f>ROUND(E39*N39,2)</f>
        <v>0</v>
      </c>
      <c r="P39" s="162">
        <v>0</v>
      </c>
      <c r="Q39" s="163">
        <f>ROUND(E39*P39,2)</f>
        <v>0</v>
      </c>
      <c r="R39" s="145"/>
      <c r="S39" s="145" t="s">
        <v>254</v>
      </c>
      <c r="T39" s="145" t="s">
        <v>255</v>
      </c>
      <c r="U39" s="145">
        <v>0.48500000000000004</v>
      </c>
      <c r="V39" s="145">
        <f>ROUND(E39*U39,2)</f>
        <v>3.94</v>
      </c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194</v>
      </c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5" t="s">
        <v>1199</v>
      </c>
      <c r="D40" s="146"/>
      <c r="E40" s="147">
        <v>8.1225000000000005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6" t="s">
        <v>201</v>
      </c>
      <c r="D41" s="148"/>
      <c r="E41" s="149">
        <v>8.1225000000000005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1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57">
        <v>6</v>
      </c>
      <c r="B42" s="158" t="s">
        <v>321</v>
      </c>
      <c r="C42" s="174" t="s">
        <v>322</v>
      </c>
      <c r="D42" s="159" t="s">
        <v>292</v>
      </c>
      <c r="E42" s="160">
        <v>2.0306300000000004</v>
      </c>
      <c r="F42" s="161"/>
      <c r="G42" s="162">
        <f>ROUND(E42*F42,2)</f>
        <v>0</v>
      </c>
      <c r="H42" s="161"/>
      <c r="I42" s="162">
        <f>ROUND(E42*H42,2)</f>
        <v>0</v>
      </c>
      <c r="J42" s="161"/>
      <c r="K42" s="162">
        <f>ROUND(E42*J42,2)</f>
        <v>0</v>
      </c>
      <c r="L42" s="162">
        <v>21</v>
      </c>
      <c r="M42" s="162">
        <f>G42*(1+L42/100)</f>
        <v>0</v>
      </c>
      <c r="N42" s="162">
        <v>0</v>
      </c>
      <c r="O42" s="162">
        <f>ROUND(E42*N42,2)</f>
        <v>0</v>
      </c>
      <c r="P42" s="162">
        <v>0</v>
      </c>
      <c r="Q42" s="163">
        <f>ROUND(E42*P42,2)</f>
        <v>0</v>
      </c>
      <c r="R42" s="145"/>
      <c r="S42" s="145" t="s">
        <v>254</v>
      </c>
      <c r="T42" s="145" t="s">
        <v>255</v>
      </c>
      <c r="U42" s="145">
        <v>0.14830000000000002</v>
      </c>
      <c r="V42" s="145">
        <f>ROUND(E42*U42,2)</f>
        <v>0.3</v>
      </c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194</v>
      </c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5" t="s">
        <v>1198</v>
      </c>
      <c r="D43" s="146"/>
      <c r="E43" s="147">
        <v>2.0306300000000004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0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6" t="s">
        <v>201</v>
      </c>
      <c r="D44" s="148"/>
      <c r="E44" s="149">
        <v>2.0306300000000004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1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57">
        <v>7</v>
      </c>
      <c r="B45" s="158" t="s">
        <v>1021</v>
      </c>
      <c r="C45" s="174" t="s">
        <v>1022</v>
      </c>
      <c r="D45" s="159" t="s">
        <v>253</v>
      </c>
      <c r="E45" s="160">
        <v>3.4400000000000004</v>
      </c>
      <c r="F45" s="161"/>
      <c r="G45" s="162">
        <f>ROUND(E45*F45,2)</f>
        <v>0</v>
      </c>
      <c r="H45" s="161"/>
      <c r="I45" s="162">
        <f>ROUND(E45*H45,2)</f>
        <v>0</v>
      </c>
      <c r="J45" s="161"/>
      <c r="K45" s="162">
        <f>ROUND(E45*J45,2)</f>
        <v>0</v>
      </c>
      <c r="L45" s="162">
        <v>21</v>
      </c>
      <c r="M45" s="162">
        <f>G45*(1+L45/100)</f>
        <v>0</v>
      </c>
      <c r="N45" s="162">
        <v>9.9000000000000021E-4</v>
      </c>
      <c r="O45" s="162">
        <f>ROUND(E45*N45,2)</f>
        <v>0</v>
      </c>
      <c r="P45" s="162">
        <v>0</v>
      </c>
      <c r="Q45" s="163">
        <f>ROUND(E45*P45,2)</f>
        <v>0</v>
      </c>
      <c r="R45" s="145"/>
      <c r="S45" s="145" t="s">
        <v>254</v>
      </c>
      <c r="T45" s="145" t="s">
        <v>193</v>
      </c>
      <c r="U45" s="145">
        <v>0.23600000000000002</v>
      </c>
      <c r="V45" s="145">
        <f>ROUND(E45*U45,2)</f>
        <v>0.81</v>
      </c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194</v>
      </c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5" t="s">
        <v>1200</v>
      </c>
      <c r="D46" s="146"/>
      <c r="E46" s="147">
        <v>3.4400000000000004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6" t="s">
        <v>201</v>
      </c>
      <c r="D47" s="148"/>
      <c r="E47" s="149">
        <v>3.4400000000000004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1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57">
        <v>8</v>
      </c>
      <c r="B48" s="158" t="s">
        <v>335</v>
      </c>
      <c r="C48" s="174" t="s">
        <v>336</v>
      </c>
      <c r="D48" s="159" t="s">
        <v>253</v>
      </c>
      <c r="E48" s="160">
        <v>35.620000000000005</v>
      </c>
      <c r="F48" s="161"/>
      <c r="G48" s="162">
        <f>ROUND(E48*F48,2)</f>
        <v>0</v>
      </c>
      <c r="H48" s="161"/>
      <c r="I48" s="162">
        <f>ROUND(E48*H48,2)</f>
        <v>0</v>
      </c>
      <c r="J48" s="161"/>
      <c r="K48" s="162">
        <f>ROUND(E48*J48,2)</f>
        <v>0</v>
      </c>
      <c r="L48" s="162">
        <v>21</v>
      </c>
      <c r="M48" s="162">
        <f>G48*(1+L48/100)</f>
        <v>0</v>
      </c>
      <c r="N48" s="162">
        <v>8.6000000000000009E-4</v>
      </c>
      <c r="O48" s="162">
        <f>ROUND(E48*N48,2)</f>
        <v>0.03</v>
      </c>
      <c r="P48" s="162">
        <v>0</v>
      </c>
      <c r="Q48" s="163">
        <f>ROUND(E48*P48,2)</f>
        <v>0</v>
      </c>
      <c r="R48" s="145"/>
      <c r="S48" s="145" t="s">
        <v>254</v>
      </c>
      <c r="T48" s="145" t="s">
        <v>193</v>
      </c>
      <c r="U48" s="145">
        <v>0.47900000000000004</v>
      </c>
      <c r="V48" s="145">
        <f>ROUND(E48*U48,2)</f>
        <v>17.059999999999999</v>
      </c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194</v>
      </c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5" t="s">
        <v>1201</v>
      </c>
      <c r="D49" s="146"/>
      <c r="E49" s="147">
        <v>26.5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0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5" t="s">
        <v>1202</v>
      </c>
      <c r="D50" s="146"/>
      <c r="E50" s="147">
        <v>9.120000000000001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6" t="s">
        <v>201</v>
      </c>
      <c r="D51" s="148"/>
      <c r="E51" s="149">
        <v>35.620000000000005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1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64">
        <v>9</v>
      </c>
      <c r="B52" s="165" t="s">
        <v>1027</v>
      </c>
      <c r="C52" s="173" t="s">
        <v>1028</v>
      </c>
      <c r="D52" s="166" t="s">
        <v>253</v>
      </c>
      <c r="E52" s="167">
        <v>3.4400000000000004</v>
      </c>
      <c r="F52" s="168"/>
      <c r="G52" s="169">
        <f>ROUND(E52*F52,2)</f>
        <v>0</v>
      </c>
      <c r="H52" s="168"/>
      <c r="I52" s="169">
        <f>ROUND(E52*H52,2)</f>
        <v>0</v>
      </c>
      <c r="J52" s="168"/>
      <c r="K52" s="169">
        <f>ROUND(E52*J52,2)</f>
        <v>0</v>
      </c>
      <c r="L52" s="169">
        <v>21</v>
      </c>
      <c r="M52" s="169">
        <f>G52*(1+L52/100)</f>
        <v>0</v>
      </c>
      <c r="N52" s="169">
        <v>0</v>
      </c>
      <c r="O52" s="169">
        <f>ROUND(E52*N52,2)</f>
        <v>0</v>
      </c>
      <c r="P52" s="169">
        <v>0</v>
      </c>
      <c r="Q52" s="170">
        <f>ROUND(E52*P52,2)</f>
        <v>0</v>
      </c>
      <c r="R52" s="145"/>
      <c r="S52" s="145" t="s">
        <v>254</v>
      </c>
      <c r="T52" s="145" t="s">
        <v>193</v>
      </c>
      <c r="U52" s="145">
        <v>7.0000000000000007E-2</v>
      </c>
      <c r="V52" s="145">
        <f>ROUND(E52*U52,2)</f>
        <v>0.24</v>
      </c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194</v>
      </c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64">
        <v>10</v>
      </c>
      <c r="B53" s="165" t="s">
        <v>341</v>
      </c>
      <c r="C53" s="173" t="s">
        <v>342</v>
      </c>
      <c r="D53" s="166" t="s">
        <v>253</v>
      </c>
      <c r="E53" s="167">
        <v>35.620000000000005</v>
      </c>
      <c r="F53" s="168"/>
      <c r="G53" s="169">
        <f>ROUND(E53*F53,2)</f>
        <v>0</v>
      </c>
      <c r="H53" s="168"/>
      <c r="I53" s="169">
        <f>ROUND(E53*H53,2)</f>
        <v>0</v>
      </c>
      <c r="J53" s="168"/>
      <c r="K53" s="169">
        <f>ROUND(E53*J53,2)</f>
        <v>0</v>
      </c>
      <c r="L53" s="169">
        <v>21</v>
      </c>
      <c r="M53" s="169">
        <f>G53*(1+L53/100)</f>
        <v>0</v>
      </c>
      <c r="N53" s="169">
        <v>0</v>
      </c>
      <c r="O53" s="169">
        <f>ROUND(E53*N53,2)</f>
        <v>0</v>
      </c>
      <c r="P53" s="169">
        <v>0</v>
      </c>
      <c r="Q53" s="170">
        <f>ROUND(E53*P53,2)</f>
        <v>0</v>
      </c>
      <c r="R53" s="145"/>
      <c r="S53" s="145" t="s">
        <v>254</v>
      </c>
      <c r="T53" s="145" t="s">
        <v>193</v>
      </c>
      <c r="U53" s="145">
        <v>0.32700000000000001</v>
      </c>
      <c r="V53" s="145">
        <f>ROUND(E53*U53,2)</f>
        <v>11.65</v>
      </c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194</v>
      </c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57">
        <v>11</v>
      </c>
      <c r="B54" s="158" t="s">
        <v>343</v>
      </c>
      <c r="C54" s="174" t="s">
        <v>344</v>
      </c>
      <c r="D54" s="159" t="s">
        <v>292</v>
      </c>
      <c r="E54" s="160">
        <v>6.3900000000000006</v>
      </c>
      <c r="F54" s="161"/>
      <c r="G54" s="162">
        <f>ROUND(E54*F54,2)</f>
        <v>0</v>
      </c>
      <c r="H54" s="161"/>
      <c r="I54" s="162">
        <f>ROUND(E54*H54,2)</f>
        <v>0</v>
      </c>
      <c r="J54" s="161"/>
      <c r="K54" s="162">
        <f>ROUND(E54*J54,2)</f>
        <v>0</v>
      </c>
      <c r="L54" s="162">
        <v>21</v>
      </c>
      <c r="M54" s="162">
        <f>G54*(1+L54/100)</f>
        <v>0</v>
      </c>
      <c r="N54" s="162">
        <v>0</v>
      </c>
      <c r="O54" s="162">
        <f>ROUND(E54*N54,2)</f>
        <v>0</v>
      </c>
      <c r="P54" s="162">
        <v>0</v>
      </c>
      <c r="Q54" s="163">
        <f>ROUND(E54*P54,2)</f>
        <v>0</v>
      </c>
      <c r="R54" s="145"/>
      <c r="S54" s="145" t="s">
        <v>254</v>
      </c>
      <c r="T54" s="145" t="s">
        <v>255</v>
      </c>
      <c r="U54" s="145">
        <v>0.34500000000000003</v>
      </c>
      <c r="V54" s="145">
        <f>ROUND(E54*U54,2)</f>
        <v>2.2000000000000002</v>
      </c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194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1203</v>
      </c>
      <c r="D55" s="146"/>
      <c r="E55" s="147">
        <v>6.3900000000000006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6" t="s">
        <v>201</v>
      </c>
      <c r="D56" s="148"/>
      <c r="E56" s="149">
        <v>6.3900000000000006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1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57">
        <v>12</v>
      </c>
      <c r="B57" s="158" t="s">
        <v>346</v>
      </c>
      <c r="C57" s="174" t="s">
        <v>347</v>
      </c>
      <c r="D57" s="159" t="s">
        <v>292</v>
      </c>
      <c r="E57" s="160">
        <v>9.8550000000000004</v>
      </c>
      <c r="F57" s="161"/>
      <c r="G57" s="162">
        <f>ROUND(E57*F57,2)</f>
        <v>0</v>
      </c>
      <c r="H57" s="161"/>
      <c r="I57" s="162">
        <f>ROUND(E57*H57,2)</f>
        <v>0</v>
      </c>
      <c r="J57" s="161"/>
      <c r="K57" s="162">
        <f>ROUND(E57*J57,2)</f>
        <v>0</v>
      </c>
      <c r="L57" s="162">
        <v>21</v>
      </c>
      <c r="M57" s="162">
        <f>G57*(1+L57/100)</f>
        <v>0</v>
      </c>
      <c r="N57" s="162">
        <v>0</v>
      </c>
      <c r="O57" s="162">
        <f>ROUND(E57*N57,2)</f>
        <v>0</v>
      </c>
      <c r="P57" s="162">
        <v>0</v>
      </c>
      <c r="Q57" s="163">
        <f>ROUND(E57*P57,2)</f>
        <v>0</v>
      </c>
      <c r="R57" s="145"/>
      <c r="S57" s="145" t="s">
        <v>254</v>
      </c>
      <c r="T57" s="145" t="s">
        <v>255</v>
      </c>
      <c r="U57" s="145">
        <v>0.51900000000000002</v>
      </c>
      <c r="V57" s="145">
        <f>ROUND(E57*U57,2)</f>
        <v>5.1100000000000003</v>
      </c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194</v>
      </c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5" t="s">
        <v>1204</v>
      </c>
      <c r="D58" s="146"/>
      <c r="E58" s="147">
        <v>9.8550000000000004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6" t="s">
        <v>201</v>
      </c>
      <c r="D59" s="148"/>
      <c r="E59" s="149">
        <v>9.8550000000000004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1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ht="22.5" outlineLevel="1" x14ac:dyDescent="0.2">
      <c r="A60" s="164">
        <v>13</v>
      </c>
      <c r="B60" s="165" t="s">
        <v>353</v>
      </c>
      <c r="C60" s="173" t="s">
        <v>354</v>
      </c>
      <c r="D60" s="166" t="s">
        <v>292</v>
      </c>
      <c r="E60" s="167">
        <v>11.511000000000001</v>
      </c>
      <c r="F60" s="168"/>
      <c r="G60" s="169">
        <f>ROUND(E60*F60,2)</f>
        <v>0</v>
      </c>
      <c r="H60" s="168"/>
      <c r="I60" s="169">
        <f>ROUND(E60*H60,2)</f>
        <v>0</v>
      </c>
      <c r="J60" s="168"/>
      <c r="K60" s="169">
        <f>ROUND(E60*J60,2)</f>
        <v>0</v>
      </c>
      <c r="L60" s="169">
        <v>21</v>
      </c>
      <c r="M60" s="169">
        <f>G60*(1+L60/100)</f>
        <v>0</v>
      </c>
      <c r="N60" s="169">
        <v>0</v>
      </c>
      <c r="O60" s="169">
        <f>ROUND(E60*N60,2)</f>
        <v>0</v>
      </c>
      <c r="P60" s="169">
        <v>0</v>
      </c>
      <c r="Q60" s="170">
        <f>ROUND(E60*P60,2)</f>
        <v>0</v>
      </c>
      <c r="R60" s="145"/>
      <c r="S60" s="145" t="s">
        <v>254</v>
      </c>
      <c r="T60" s="145" t="s">
        <v>255</v>
      </c>
      <c r="U60" s="145">
        <v>1.1000000000000001E-2</v>
      </c>
      <c r="V60" s="145">
        <f>ROUND(E60*U60,2)</f>
        <v>0.13</v>
      </c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194</v>
      </c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57">
        <v>14</v>
      </c>
      <c r="B61" s="158" t="s">
        <v>357</v>
      </c>
      <c r="C61" s="174" t="s">
        <v>358</v>
      </c>
      <c r="D61" s="159" t="s">
        <v>292</v>
      </c>
      <c r="E61" s="160">
        <v>57.555000000000007</v>
      </c>
      <c r="F61" s="161"/>
      <c r="G61" s="162">
        <f>ROUND(E61*F61,2)</f>
        <v>0</v>
      </c>
      <c r="H61" s="161"/>
      <c r="I61" s="162">
        <f>ROUND(E61*H61,2)</f>
        <v>0</v>
      </c>
      <c r="J61" s="161"/>
      <c r="K61" s="162">
        <f>ROUND(E61*J61,2)</f>
        <v>0</v>
      </c>
      <c r="L61" s="162">
        <v>21</v>
      </c>
      <c r="M61" s="162">
        <f>G61*(1+L61/100)</f>
        <v>0</v>
      </c>
      <c r="N61" s="162">
        <v>0</v>
      </c>
      <c r="O61" s="162">
        <f>ROUND(E61*N61,2)</f>
        <v>0</v>
      </c>
      <c r="P61" s="162">
        <v>0</v>
      </c>
      <c r="Q61" s="163">
        <f>ROUND(E61*P61,2)</f>
        <v>0</v>
      </c>
      <c r="R61" s="145"/>
      <c r="S61" s="145" t="s">
        <v>254</v>
      </c>
      <c r="T61" s="145" t="s">
        <v>255</v>
      </c>
      <c r="U61" s="145">
        <v>0</v>
      </c>
      <c r="V61" s="145">
        <f>ROUND(E61*U61,2)</f>
        <v>0</v>
      </c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194</v>
      </c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204</v>
      </c>
      <c r="D62" s="146"/>
      <c r="E62" s="147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5" t="s">
        <v>359</v>
      </c>
      <c r="D63" s="146"/>
      <c r="E63" s="147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ht="22.5" outlineLevel="1" x14ac:dyDescent="0.2">
      <c r="A64" s="143"/>
      <c r="B64" s="144"/>
      <c r="C64" s="175" t="s">
        <v>360</v>
      </c>
      <c r="D64" s="146"/>
      <c r="E64" s="14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1205</v>
      </c>
      <c r="D65" s="146"/>
      <c r="E65" s="147">
        <v>57.555000000000007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6" t="s">
        <v>201</v>
      </c>
      <c r="D66" s="148"/>
      <c r="E66" s="149">
        <v>57.555000000000007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1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57">
        <v>15</v>
      </c>
      <c r="B67" s="158" t="s">
        <v>368</v>
      </c>
      <c r="C67" s="174" t="s">
        <v>369</v>
      </c>
      <c r="D67" s="159" t="s">
        <v>292</v>
      </c>
      <c r="E67" s="160">
        <v>11.511000000000001</v>
      </c>
      <c r="F67" s="161"/>
      <c r="G67" s="162">
        <f>ROUND(E67*F67,2)</f>
        <v>0</v>
      </c>
      <c r="H67" s="161"/>
      <c r="I67" s="162">
        <f>ROUND(E67*H67,2)</f>
        <v>0</v>
      </c>
      <c r="J67" s="161"/>
      <c r="K67" s="162">
        <f>ROUND(E67*J67,2)</f>
        <v>0</v>
      </c>
      <c r="L67" s="162">
        <v>21</v>
      </c>
      <c r="M67" s="162">
        <f>G67*(1+L67/100)</f>
        <v>0</v>
      </c>
      <c r="N67" s="162">
        <v>0</v>
      </c>
      <c r="O67" s="162">
        <f>ROUND(E67*N67,2)</f>
        <v>0</v>
      </c>
      <c r="P67" s="162">
        <v>0</v>
      </c>
      <c r="Q67" s="163">
        <f>ROUND(E67*P67,2)</f>
        <v>0</v>
      </c>
      <c r="R67" s="145"/>
      <c r="S67" s="145" t="s">
        <v>254</v>
      </c>
      <c r="T67" s="145" t="s">
        <v>255</v>
      </c>
      <c r="U67" s="145">
        <v>9.0000000000000011E-3</v>
      </c>
      <c r="V67" s="145">
        <f>ROUND(E67*U67,2)</f>
        <v>0.1</v>
      </c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194</v>
      </c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1206</v>
      </c>
      <c r="D68" s="146"/>
      <c r="E68" s="147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5" t="s">
        <v>1207</v>
      </c>
      <c r="D69" s="146"/>
      <c r="E69" s="147">
        <v>0.45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1208</v>
      </c>
      <c r="D70" s="146"/>
      <c r="E70" s="147">
        <v>1.5194700000000001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1209</v>
      </c>
      <c r="D71" s="146"/>
      <c r="E71" s="147">
        <v>0.10053000000000001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6" t="s">
        <v>201</v>
      </c>
      <c r="D72" s="148"/>
      <c r="E72" s="149">
        <v>2.0700000000000003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1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1210</v>
      </c>
      <c r="D73" s="146"/>
      <c r="E73" s="147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1189</v>
      </c>
      <c r="D74" s="146"/>
      <c r="E74" s="147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1211</v>
      </c>
      <c r="D75" s="146"/>
      <c r="E75" s="147">
        <v>0.36000000000000004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5" t="s">
        <v>1212</v>
      </c>
      <c r="D76" s="146"/>
      <c r="E76" s="147">
        <v>1.2155800000000001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1213</v>
      </c>
      <c r="D77" s="146"/>
      <c r="E77" s="147">
        <v>8.0420000000000005E-2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6" t="s">
        <v>201</v>
      </c>
      <c r="D78" s="148"/>
      <c r="E78" s="149">
        <v>1.6560000000000001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1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1214</v>
      </c>
      <c r="D79" s="146"/>
      <c r="E79" s="147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1215</v>
      </c>
      <c r="D80" s="146"/>
      <c r="E80" s="147">
        <v>7.7850000000000001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6" t="s">
        <v>201</v>
      </c>
      <c r="D81" s="148"/>
      <c r="E81" s="149">
        <v>7.7850000000000001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1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57">
        <v>16</v>
      </c>
      <c r="B82" s="158" t="s">
        <v>378</v>
      </c>
      <c r="C82" s="174" t="s">
        <v>379</v>
      </c>
      <c r="D82" s="159" t="s">
        <v>292</v>
      </c>
      <c r="E82" s="160">
        <v>12.519</v>
      </c>
      <c r="F82" s="161"/>
      <c r="G82" s="162">
        <f>ROUND(E82*F82,2)</f>
        <v>0</v>
      </c>
      <c r="H82" s="161"/>
      <c r="I82" s="162">
        <f>ROUND(E82*H82,2)</f>
        <v>0</v>
      </c>
      <c r="J82" s="161"/>
      <c r="K82" s="162">
        <f>ROUND(E82*J82,2)</f>
        <v>0</v>
      </c>
      <c r="L82" s="162">
        <v>21</v>
      </c>
      <c r="M82" s="162">
        <f>G82*(1+L82/100)</f>
        <v>0</v>
      </c>
      <c r="N82" s="162">
        <v>0</v>
      </c>
      <c r="O82" s="162">
        <f>ROUND(E82*N82,2)</f>
        <v>0</v>
      </c>
      <c r="P82" s="162">
        <v>0</v>
      </c>
      <c r="Q82" s="163">
        <f>ROUND(E82*P82,2)</f>
        <v>0</v>
      </c>
      <c r="R82" s="145"/>
      <c r="S82" s="145" t="s">
        <v>254</v>
      </c>
      <c r="T82" s="145" t="s">
        <v>255</v>
      </c>
      <c r="U82" s="145">
        <v>0.20200000000000001</v>
      </c>
      <c r="V82" s="145">
        <f>ROUND(E82*U82,2)</f>
        <v>2.5299999999999998</v>
      </c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194</v>
      </c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204</v>
      </c>
      <c r="D83" s="146"/>
      <c r="E83" s="147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380</v>
      </c>
      <c r="D84" s="146"/>
      <c r="E84" s="147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1206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ht="33.75" outlineLevel="1" x14ac:dyDescent="0.2">
      <c r="A86" s="143"/>
      <c r="B86" s="144"/>
      <c r="C86" s="175" t="s">
        <v>672</v>
      </c>
      <c r="D86" s="146"/>
      <c r="E86" s="147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1216</v>
      </c>
      <c r="D87" s="146"/>
      <c r="E87" s="147">
        <v>9.8550000000000004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1217</v>
      </c>
      <c r="D88" s="146"/>
      <c r="E88" s="147">
        <v>-2.0699999999999998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6" t="s">
        <v>201</v>
      </c>
      <c r="D89" s="148"/>
      <c r="E89" s="149">
        <v>7.7850000000000001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1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955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1210</v>
      </c>
      <c r="D91" s="146"/>
      <c r="E91" s="147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ht="33.75" outlineLevel="1" x14ac:dyDescent="0.2">
      <c r="A92" s="143"/>
      <c r="B92" s="144"/>
      <c r="C92" s="175" t="s">
        <v>956</v>
      </c>
      <c r="D92" s="146"/>
      <c r="E92" s="147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5" t="s">
        <v>1189</v>
      </c>
      <c r="D93" s="146"/>
      <c r="E93" s="14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ht="33.75" outlineLevel="1" x14ac:dyDescent="0.2">
      <c r="A94" s="143"/>
      <c r="B94" s="144"/>
      <c r="C94" s="175" t="s">
        <v>1118</v>
      </c>
      <c r="D94" s="146"/>
      <c r="E94" s="147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1218</v>
      </c>
      <c r="D95" s="146"/>
      <c r="E95" s="147">
        <v>6.3900000000000006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5" t="s">
        <v>1219</v>
      </c>
      <c r="D96" s="146"/>
      <c r="E96" s="147">
        <v>-1.6559999999999999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6" t="s">
        <v>201</v>
      </c>
      <c r="D97" s="148"/>
      <c r="E97" s="149">
        <v>4.7340000000000009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1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57">
        <v>17</v>
      </c>
      <c r="B98" s="158" t="s">
        <v>383</v>
      </c>
      <c r="C98" s="174" t="s">
        <v>384</v>
      </c>
      <c r="D98" s="159" t="s">
        <v>292</v>
      </c>
      <c r="E98" s="160">
        <v>2.7350400000000001</v>
      </c>
      <c r="F98" s="161"/>
      <c r="G98" s="162">
        <f>ROUND(E98*F98,2)</f>
        <v>0</v>
      </c>
      <c r="H98" s="161"/>
      <c r="I98" s="162">
        <f>ROUND(E98*H98,2)</f>
        <v>0</v>
      </c>
      <c r="J98" s="161"/>
      <c r="K98" s="162">
        <f>ROUND(E98*J98,2)</f>
        <v>0</v>
      </c>
      <c r="L98" s="162">
        <v>21</v>
      </c>
      <c r="M98" s="162">
        <f>G98*(1+L98/100)</f>
        <v>0</v>
      </c>
      <c r="N98" s="162">
        <v>0</v>
      </c>
      <c r="O98" s="162">
        <f>ROUND(E98*N98,2)</f>
        <v>0</v>
      </c>
      <c r="P98" s="162">
        <v>0</v>
      </c>
      <c r="Q98" s="163">
        <f>ROUND(E98*P98,2)</f>
        <v>0</v>
      </c>
      <c r="R98" s="145"/>
      <c r="S98" s="145" t="s">
        <v>254</v>
      </c>
      <c r="T98" s="145" t="s">
        <v>255</v>
      </c>
      <c r="U98" s="145">
        <v>1.5870000000000002</v>
      </c>
      <c r="V98" s="145">
        <f>ROUND(E98*U98,2)</f>
        <v>4.34</v>
      </c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194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204</v>
      </c>
      <c r="D99" s="146"/>
      <c r="E99" s="147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ht="45" outlineLevel="1" x14ac:dyDescent="0.2">
      <c r="A100" s="143"/>
      <c r="B100" s="144"/>
      <c r="C100" s="175" t="s">
        <v>390</v>
      </c>
      <c r="D100" s="146"/>
      <c r="E100" s="147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ht="22.5" outlineLevel="1" x14ac:dyDescent="0.2">
      <c r="A101" s="143"/>
      <c r="B101" s="144"/>
      <c r="C101" s="175" t="s">
        <v>1220</v>
      </c>
      <c r="D101" s="146"/>
      <c r="E101" s="147">
        <v>1.62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1221</v>
      </c>
      <c r="D102" s="146"/>
      <c r="E102" s="147">
        <v>-0.10052999999999999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6" t="s">
        <v>201</v>
      </c>
      <c r="D103" s="148"/>
      <c r="E103" s="149">
        <v>1.5194700000000001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1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ht="22.5" outlineLevel="1" x14ac:dyDescent="0.2">
      <c r="A104" s="143"/>
      <c r="B104" s="144"/>
      <c r="C104" s="175" t="s">
        <v>1222</v>
      </c>
      <c r="D104" s="146"/>
      <c r="E104" s="147">
        <v>0.64800000000000002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ht="22.5" outlineLevel="1" x14ac:dyDescent="0.2">
      <c r="A105" s="143"/>
      <c r="B105" s="144"/>
      <c r="C105" s="175" t="s">
        <v>1223</v>
      </c>
      <c r="D105" s="146"/>
      <c r="E105" s="147">
        <v>0.64800000000000002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5" t="s">
        <v>1224</v>
      </c>
      <c r="D106" s="146"/>
      <c r="E106" s="147">
        <v>-8.0419999999999991E-2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6" t="s">
        <v>201</v>
      </c>
      <c r="D107" s="148"/>
      <c r="E107" s="149">
        <v>1.2155800000000001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1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57">
        <v>18</v>
      </c>
      <c r="B108" s="158" t="s">
        <v>397</v>
      </c>
      <c r="C108" s="174" t="s">
        <v>398</v>
      </c>
      <c r="D108" s="159" t="s">
        <v>253</v>
      </c>
      <c r="E108" s="160">
        <v>1.8</v>
      </c>
      <c r="F108" s="161"/>
      <c r="G108" s="162">
        <f>ROUND(E108*F108,2)</f>
        <v>0</v>
      </c>
      <c r="H108" s="161"/>
      <c r="I108" s="162">
        <f>ROUND(E108*H108,2)</f>
        <v>0</v>
      </c>
      <c r="J108" s="161"/>
      <c r="K108" s="162">
        <f>ROUND(E108*J108,2)</f>
        <v>0</v>
      </c>
      <c r="L108" s="162">
        <v>21</v>
      </c>
      <c r="M108" s="162">
        <f>G108*(1+L108/100)</f>
        <v>0</v>
      </c>
      <c r="N108" s="162">
        <v>0</v>
      </c>
      <c r="O108" s="162">
        <f>ROUND(E108*N108,2)</f>
        <v>0</v>
      </c>
      <c r="P108" s="162">
        <v>0</v>
      </c>
      <c r="Q108" s="163">
        <f>ROUND(E108*P108,2)</f>
        <v>0</v>
      </c>
      <c r="R108" s="145"/>
      <c r="S108" s="145" t="s">
        <v>254</v>
      </c>
      <c r="T108" s="145" t="s">
        <v>255</v>
      </c>
      <c r="U108" s="145">
        <v>0.13</v>
      </c>
      <c r="V108" s="145">
        <f>ROUND(E108*U108,2)</f>
        <v>0.23</v>
      </c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194</v>
      </c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1189</v>
      </c>
      <c r="D109" s="146"/>
      <c r="E109" s="147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1225</v>
      </c>
      <c r="D110" s="146"/>
      <c r="E110" s="147">
        <v>1.8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6" t="s">
        <v>201</v>
      </c>
      <c r="D111" s="148"/>
      <c r="E111" s="149">
        <v>1.8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1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57">
        <v>19</v>
      </c>
      <c r="B112" s="158" t="s">
        <v>807</v>
      </c>
      <c r="C112" s="174" t="s">
        <v>808</v>
      </c>
      <c r="D112" s="159" t="s">
        <v>809</v>
      </c>
      <c r="E112" s="160">
        <v>6.3E-2</v>
      </c>
      <c r="F112" s="161"/>
      <c r="G112" s="162">
        <f>ROUND(E112*F112,2)</f>
        <v>0</v>
      </c>
      <c r="H112" s="161"/>
      <c r="I112" s="162">
        <f>ROUND(E112*H112,2)</f>
        <v>0</v>
      </c>
      <c r="J112" s="161"/>
      <c r="K112" s="162">
        <f>ROUND(E112*J112,2)</f>
        <v>0</v>
      </c>
      <c r="L112" s="162">
        <v>21</v>
      </c>
      <c r="M112" s="162">
        <f>G112*(1+L112/100)</f>
        <v>0</v>
      </c>
      <c r="N112" s="162">
        <v>1E-3</v>
      </c>
      <c r="O112" s="162">
        <f>ROUND(E112*N112,2)</f>
        <v>0</v>
      </c>
      <c r="P112" s="162">
        <v>0</v>
      </c>
      <c r="Q112" s="163">
        <f>ROUND(E112*P112,2)</f>
        <v>0</v>
      </c>
      <c r="R112" s="145" t="s">
        <v>411</v>
      </c>
      <c r="S112" s="145" t="s">
        <v>254</v>
      </c>
      <c r="T112" s="145" t="s">
        <v>255</v>
      </c>
      <c r="U112" s="145">
        <v>0</v>
      </c>
      <c r="V112" s="145">
        <f>ROUND(E112*U112,2)</f>
        <v>0</v>
      </c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404</v>
      </c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5" t="s">
        <v>1226</v>
      </c>
      <c r="D113" s="146"/>
      <c r="E113" s="147">
        <v>6.3E-2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0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6" t="s">
        <v>201</v>
      </c>
      <c r="D114" s="148"/>
      <c r="E114" s="149">
        <v>6.3E-2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1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57">
        <v>20</v>
      </c>
      <c r="B115" s="158" t="s">
        <v>406</v>
      </c>
      <c r="C115" s="174" t="s">
        <v>407</v>
      </c>
      <c r="D115" s="159" t="s">
        <v>403</v>
      </c>
      <c r="E115" s="160">
        <v>5.3005100000000001</v>
      </c>
      <c r="F115" s="161"/>
      <c r="G115" s="162">
        <f>ROUND(E115*F115,2)</f>
        <v>0</v>
      </c>
      <c r="H115" s="161"/>
      <c r="I115" s="162">
        <f>ROUND(E115*H115,2)</f>
        <v>0</v>
      </c>
      <c r="J115" s="161"/>
      <c r="K115" s="162">
        <f>ROUND(E115*J115,2)</f>
        <v>0</v>
      </c>
      <c r="L115" s="162">
        <v>21</v>
      </c>
      <c r="M115" s="162">
        <f>G115*(1+L115/100)</f>
        <v>0</v>
      </c>
      <c r="N115" s="162">
        <v>1</v>
      </c>
      <c r="O115" s="162">
        <f>ROUND(E115*N115,2)</f>
        <v>5.3</v>
      </c>
      <c r="P115" s="162">
        <v>0</v>
      </c>
      <c r="Q115" s="163">
        <f>ROUND(E115*P115,2)</f>
        <v>0</v>
      </c>
      <c r="R115" s="145"/>
      <c r="S115" s="145" t="s">
        <v>192</v>
      </c>
      <c r="T115" s="145" t="s">
        <v>193</v>
      </c>
      <c r="U115" s="145">
        <v>0</v>
      </c>
      <c r="V115" s="145">
        <f>ROUND(E115*U115,2)</f>
        <v>0</v>
      </c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404</v>
      </c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204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ht="22.5" outlineLevel="1" x14ac:dyDescent="0.2">
      <c r="A117" s="143"/>
      <c r="B117" s="144"/>
      <c r="C117" s="175" t="s">
        <v>1227</v>
      </c>
      <c r="D117" s="146"/>
      <c r="E117" s="147">
        <v>5.3005100000000001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6" t="s">
        <v>201</v>
      </c>
      <c r="D118" s="148"/>
      <c r="E118" s="149">
        <v>5.3005100000000001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1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57">
        <v>21</v>
      </c>
      <c r="B119" s="158" t="s">
        <v>409</v>
      </c>
      <c r="C119" s="174" t="s">
        <v>410</v>
      </c>
      <c r="D119" s="159" t="s">
        <v>403</v>
      </c>
      <c r="E119" s="160">
        <v>15.57</v>
      </c>
      <c r="F119" s="161"/>
      <c r="G119" s="162">
        <f>ROUND(E119*F119,2)</f>
        <v>0</v>
      </c>
      <c r="H119" s="161"/>
      <c r="I119" s="162">
        <f>ROUND(E119*H119,2)</f>
        <v>0</v>
      </c>
      <c r="J119" s="161"/>
      <c r="K119" s="162">
        <f>ROUND(E119*J119,2)</f>
        <v>0</v>
      </c>
      <c r="L119" s="162">
        <v>21</v>
      </c>
      <c r="M119" s="162">
        <f>G119*(1+L119/100)</f>
        <v>0</v>
      </c>
      <c r="N119" s="162">
        <v>1</v>
      </c>
      <c r="O119" s="162">
        <f>ROUND(E119*N119,2)</f>
        <v>15.57</v>
      </c>
      <c r="P119" s="162">
        <v>0</v>
      </c>
      <c r="Q119" s="163">
        <f>ROUND(E119*P119,2)</f>
        <v>0</v>
      </c>
      <c r="R119" s="145" t="s">
        <v>411</v>
      </c>
      <c r="S119" s="145" t="s">
        <v>254</v>
      </c>
      <c r="T119" s="145" t="s">
        <v>193</v>
      </c>
      <c r="U119" s="145">
        <v>0</v>
      </c>
      <c r="V119" s="145">
        <f>ROUND(E119*U119,2)</f>
        <v>0</v>
      </c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404</v>
      </c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204</v>
      </c>
      <c r="D120" s="146"/>
      <c r="E120" s="147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380</v>
      </c>
      <c r="D121" s="146"/>
      <c r="E121" s="147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5" t="s">
        <v>1206</v>
      </c>
      <c r="D122" s="146"/>
      <c r="E122" s="147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0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5" t="s">
        <v>1228</v>
      </c>
      <c r="D123" s="146"/>
      <c r="E123" s="147">
        <v>15.57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6" t="s">
        <v>201</v>
      </c>
      <c r="D124" s="148"/>
      <c r="E124" s="149">
        <v>15.57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1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x14ac:dyDescent="0.2">
      <c r="A125" s="151" t="s">
        <v>187</v>
      </c>
      <c r="B125" s="152" t="s">
        <v>139</v>
      </c>
      <c r="C125" s="172" t="s">
        <v>140</v>
      </c>
      <c r="D125" s="153"/>
      <c r="E125" s="154"/>
      <c r="F125" s="155"/>
      <c r="G125" s="155">
        <f>SUMIF(AG126:AG133,"&lt;&gt;NOR",G126:G133)</f>
        <v>0</v>
      </c>
      <c r="H125" s="155"/>
      <c r="I125" s="155">
        <f>SUM(I126:I133)</f>
        <v>0</v>
      </c>
      <c r="J125" s="155"/>
      <c r="K125" s="155">
        <f>SUM(K126:K133)</f>
        <v>0</v>
      </c>
      <c r="L125" s="155"/>
      <c r="M125" s="155">
        <f>SUM(M126:M133)</f>
        <v>0</v>
      </c>
      <c r="N125" s="155"/>
      <c r="O125" s="155">
        <f>SUM(O126:O133)</f>
        <v>1.38</v>
      </c>
      <c r="P125" s="155"/>
      <c r="Q125" s="156">
        <f>SUM(Q126:Q133)</f>
        <v>0</v>
      </c>
      <c r="R125" s="150"/>
      <c r="S125" s="150"/>
      <c r="T125" s="150"/>
      <c r="U125" s="150"/>
      <c r="V125" s="150">
        <f>SUM(V126:V133)</f>
        <v>1.06</v>
      </c>
      <c r="W125" s="150"/>
      <c r="AG125" t="s">
        <v>188</v>
      </c>
    </row>
    <row r="126" spans="1:60" outlineLevel="1" x14ac:dyDescent="0.2">
      <c r="A126" s="157">
        <v>22</v>
      </c>
      <c r="B126" s="158" t="s">
        <v>427</v>
      </c>
      <c r="C126" s="174" t="s">
        <v>428</v>
      </c>
      <c r="D126" s="159" t="s">
        <v>292</v>
      </c>
      <c r="E126" s="160">
        <v>0.81</v>
      </c>
      <c r="F126" s="161"/>
      <c r="G126" s="162">
        <f>ROUND(E126*F126,2)</f>
        <v>0</v>
      </c>
      <c r="H126" s="161"/>
      <c r="I126" s="162">
        <f>ROUND(E126*H126,2)</f>
        <v>0</v>
      </c>
      <c r="J126" s="161"/>
      <c r="K126" s="162">
        <f>ROUND(E126*J126,2)</f>
        <v>0</v>
      </c>
      <c r="L126" s="162">
        <v>21</v>
      </c>
      <c r="M126" s="162">
        <f>G126*(1+L126/100)</f>
        <v>0</v>
      </c>
      <c r="N126" s="162">
        <v>1.7034</v>
      </c>
      <c r="O126" s="162">
        <f>ROUND(E126*N126,2)</f>
        <v>1.38</v>
      </c>
      <c r="P126" s="162">
        <v>0</v>
      </c>
      <c r="Q126" s="163">
        <f>ROUND(E126*P126,2)</f>
        <v>0</v>
      </c>
      <c r="R126" s="145"/>
      <c r="S126" s="145" t="s">
        <v>254</v>
      </c>
      <c r="T126" s="145" t="s">
        <v>255</v>
      </c>
      <c r="U126" s="145">
        <v>1.3030000000000002</v>
      </c>
      <c r="V126" s="145">
        <f>ROUND(E126*U126,2)</f>
        <v>1.06</v>
      </c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194</v>
      </c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204</v>
      </c>
      <c r="D127" s="146"/>
      <c r="E127" s="147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ht="33.75" outlineLevel="1" x14ac:dyDescent="0.2">
      <c r="A128" s="143"/>
      <c r="B128" s="144"/>
      <c r="C128" s="175" t="s">
        <v>688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1229</v>
      </c>
      <c r="D129" s="146"/>
      <c r="E129" s="147">
        <v>0.45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6" t="s">
        <v>201</v>
      </c>
      <c r="D130" s="148"/>
      <c r="E130" s="149">
        <v>0.45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1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5" t="s">
        <v>1230</v>
      </c>
      <c r="D131" s="146"/>
      <c r="E131" s="147">
        <v>0.18000000000000002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0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5" t="s">
        <v>1231</v>
      </c>
      <c r="D132" s="146"/>
      <c r="E132" s="147">
        <v>0.18000000000000002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6" t="s">
        <v>201</v>
      </c>
      <c r="D133" s="148"/>
      <c r="E133" s="149">
        <v>0.36000000000000004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1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x14ac:dyDescent="0.2">
      <c r="A134" s="151" t="s">
        <v>187</v>
      </c>
      <c r="B134" s="152" t="s">
        <v>145</v>
      </c>
      <c r="C134" s="172" t="s">
        <v>146</v>
      </c>
      <c r="D134" s="153"/>
      <c r="E134" s="154"/>
      <c r="F134" s="155"/>
      <c r="G134" s="155">
        <f>SUMIF(AG135:AG150,"&lt;&gt;NOR",G135:G150)</f>
        <v>0</v>
      </c>
      <c r="H134" s="155"/>
      <c r="I134" s="155">
        <f>SUM(I135:I150)</f>
        <v>0</v>
      </c>
      <c r="J134" s="155"/>
      <c r="K134" s="155">
        <f>SUM(K135:K150)</f>
        <v>0</v>
      </c>
      <c r="L134" s="155"/>
      <c r="M134" s="155">
        <f>SUM(M135:M150)</f>
        <v>0</v>
      </c>
      <c r="N134" s="155"/>
      <c r="O134" s="155">
        <f>SUM(O135:O150)</f>
        <v>0.11</v>
      </c>
      <c r="P134" s="155"/>
      <c r="Q134" s="156">
        <f>SUM(Q135:Q150)</f>
        <v>0</v>
      </c>
      <c r="R134" s="150"/>
      <c r="S134" s="150"/>
      <c r="T134" s="150"/>
      <c r="U134" s="150"/>
      <c r="V134" s="150">
        <f>SUM(V135:V150)</f>
        <v>1.47</v>
      </c>
      <c r="W134" s="150"/>
      <c r="AG134" t="s">
        <v>188</v>
      </c>
    </row>
    <row r="135" spans="1:60" outlineLevel="1" x14ac:dyDescent="0.2">
      <c r="A135" s="157">
        <v>23</v>
      </c>
      <c r="B135" s="158" t="s">
        <v>464</v>
      </c>
      <c r="C135" s="174" t="s">
        <v>465</v>
      </c>
      <c r="D135" s="159" t="s">
        <v>197</v>
      </c>
      <c r="E135" s="160">
        <v>9</v>
      </c>
      <c r="F135" s="161"/>
      <c r="G135" s="162">
        <f>ROUND(E135*F135,2)</f>
        <v>0</v>
      </c>
      <c r="H135" s="161"/>
      <c r="I135" s="162">
        <f>ROUND(E135*H135,2)</f>
        <v>0</v>
      </c>
      <c r="J135" s="161"/>
      <c r="K135" s="162">
        <f>ROUND(E135*J135,2)</f>
        <v>0</v>
      </c>
      <c r="L135" s="162">
        <v>21</v>
      </c>
      <c r="M135" s="162">
        <f>G135*(1+L135/100)</f>
        <v>0</v>
      </c>
      <c r="N135" s="162">
        <v>0</v>
      </c>
      <c r="O135" s="162">
        <f>ROUND(E135*N135,2)</f>
        <v>0</v>
      </c>
      <c r="P135" s="162">
        <v>0</v>
      </c>
      <c r="Q135" s="163">
        <f>ROUND(E135*P135,2)</f>
        <v>0</v>
      </c>
      <c r="R135" s="145"/>
      <c r="S135" s="145" t="s">
        <v>254</v>
      </c>
      <c r="T135" s="145" t="s">
        <v>255</v>
      </c>
      <c r="U135" s="145">
        <v>6.6000000000000003E-2</v>
      </c>
      <c r="V135" s="145">
        <f>ROUND(E135*U135,2)</f>
        <v>0.59</v>
      </c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194</v>
      </c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204</v>
      </c>
      <c r="D136" s="146"/>
      <c r="E136" s="147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5" t="s">
        <v>1183</v>
      </c>
      <c r="D137" s="146"/>
      <c r="E137" s="147">
        <v>9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0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6" t="s">
        <v>201</v>
      </c>
      <c r="D138" s="148"/>
      <c r="E138" s="149">
        <v>9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1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64">
        <v>24</v>
      </c>
      <c r="B139" s="165" t="s">
        <v>496</v>
      </c>
      <c r="C139" s="173" t="s">
        <v>497</v>
      </c>
      <c r="D139" s="166" t="s">
        <v>197</v>
      </c>
      <c r="E139" s="167">
        <v>9</v>
      </c>
      <c r="F139" s="168"/>
      <c r="G139" s="169">
        <f>ROUND(E139*F139,2)</f>
        <v>0</v>
      </c>
      <c r="H139" s="168"/>
      <c r="I139" s="169">
        <f>ROUND(E139*H139,2)</f>
        <v>0</v>
      </c>
      <c r="J139" s="168"/>
      <c r="K139" s="169">
        <f>ROUND(E139*J139,2)</f>
        <v>0</v>
      </c>
      <c r="L139" s="169">
        <v>21</v>
      </c>
      <c r="M139" s="169">
        <f>G139*(1+L139/100)</f>
        <v>0</v>
      </c>
      <c r="N139" s="169">
        <v>0</v>
      </c>
      <c r="O139" s="169">
        <f>ROUND(E139*N139,2)</f>
        <v>0</v>
      </c>
      <c r="P139" s="169">
        <v>0</v>
      </c>
      <c r="Q139" s="170">
        <f>ROUND(E139*P139,2)</f>
        <v>0</v>
      </c>
      <c r="R139" s="145"/>
      <c r="S139" s="145" t="s">
        <v>254</v>
      </c>
      <c r="T139" s="145" t="s">
        <v>255</v>
      </c>
      <c r="U139" s="145">
        <v>2.6000000000000002E-2</v>
      </c>
      <c r="V139" s="145">
        <f>ROUND(E139*U139,2)</f>
        <v>0.23</v>
      </c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194</v>
      </c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57">
        <v>25</v>
      </c>
      <c r="B140" s="158" t="s">
        <v>486</v>
      </c>
      <c r="C140" s="174" t="s">
        <v>487</v>
      </c>
      <c r="D140" s="159" t="s">
        <v>224</v>
      </c>
      <c r="E140" s="160">
        <v>1</v>
      </c>
      <c r="F140" s="161"/>
      <c r="G140" s="162">
        <f>ROUND(E140*F140,2)</f>
        <v>0</v>
      </c>
      <c r="H140" s="161"/>
      <c r="I140" s="162">
        <f>ROUND(E140*H140,2)</f>
        <v>0</v>
      </c>
      <c r="J140" s="161"/>
      <c r="K140" s="162">
        <f>ROUND(E140*J140,2)</f>
        <v>0</v>
      </c>
      <c r="L140" s="162">
        <v>21</v>
      </c>
      <c r="M140" s="162">
        <f>G140*(1+L140/100)</f>
        <v>0</v>
      </c>
      <c r="N140" s="162">
        <v>0</v>
      </c>
      <c r="O140" s="162">
        <f>ROUND(E140*N140,2)</f>
        <v>0</v>
      </c>
      <c r="P140" s="162">
        <v>0</v>
      </c>
      <c r="Q140" s="163">
        <f>ROUND(E140*P140,2)</f>
        <v>0</v>
      </c>
      <c r="R140" s="145"/>
      <c r="S140" s="145" t="s">
        <v>192</v>
      </c>
      <c r="T140" s="145" t="s">
        <v>457</v>
      </c>
      <c r="U140" s="145">
        <v>0.65</v>
      </c>
      <c r="V140" s="145">
        <f>ROUND(E140*U140,2)</f>
        <v>0.65</v>
      </c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194</v>
      </c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133</v>
      </c>
      <c r="D141" s="146"/>
      <c r="E141" s="147">
        <v>1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6" t="s">
        <v>201</v>
      </c>
      <c r="D142" s="148"/>
      <c r="E142" s="149">
        <v>1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1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ht="22.5" outlineLevel="1" x14ac:dyDescent="0.2">
      <c r="A143" s="157">
        <v>26</v>
      </c>
      <c r="B143" s="158" t="s">
        <v>1077</v>
      </c>
      <c r="C143" s="174" t="s">
        <v>1078</v>
      </c>
      <c r="D143" s="159" t="s">
        <v>224</v>
      </c>
      <c r="E143" s="160">
        <v>1.8270000000000002</v>
      </c>
      <c r="F143" s="161"/>
      <c r="G143" s="162">
        <f>ROUND(E143*F143,2)</f>
        <v>0</v>
      </c>
      <c r="H143" s="161"/>
      <c r="I143" s="162">
        <f>ROUND(E143*H143,2)</f>
        <v>0</v>
      </c>
      <c r="J143" s="161"/>
      <c r="K143" s="162">
        <f>ROUND(E143*J143,2)</f>
        <v>0</v>
      </c>
      <c r="L143" s="162">
        <v>21</v>
      </c>
      <c r="M143" s="162">
        <f>G143*(1+L143/100)</f>
        <v>0</v>
      </c>
      <c r="N143" s="162">
        <v>1.5760000000000003E-2</v>
      </c>
      <c r="O143" s="162">
        <f>ROUND(E143*N143,2)</f>
        <v>0.03</v>
      </c>
      <c r="P143" s="162">
        <v>0</v>
      </c>
      <c r="Q143" s="163">
        <f>ROUND(E143*P143,2)</f>
        <v>0</v>
      </c>
      <c r="R143" s="145" t="s">
        <v>411</v>
      </c>
      <c r="S143" s="145" t="s">
        <v>254</v>
      </c>
      <c r="T143" s="145" t="s">
        <v>255</v>
      </c>
      <c r="U143" s="145">
        <v>0</v>
      </c>
      <c r="V143" s="145">
        <f>ROUND(E143*U143,2)</f>
        <v>0</v>
      </c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404</v>
      </c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5" t="s">
        <v>1232</v>
      </c>
      <c r="D144" s="146"/>
      <c r="E144" s="147">
        <v>1.8270000000000002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0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6" t="s">
        <v>201</v>
      </c>
      <c r="D145" s="148"/>
      <c r="E145" s="149">
        <v>1.8270000000000002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1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ht="33.75" outlineLevel="1" x14ac:dyDescent="0.2">
      <c r="A146" s="157">
        <v>27</v>
      </c>
      <c r="B146" s="158" t="s">
        <v>1233</v>
      </c>
      <c r="C146" s="174" t="s">
        <v>1234</v>
      </c>
      <c r="D146" s="159" t="s">
        <v>224</v>
      </c>
      <c r="E146" s="160">
        <v>1</v>
      </c>
      <c r="F146" s="161"/>
      <c r="G146" s="162">
        <f>ROUND(E146*F146,2)</f>
        <v>0</v>
      </c>
      <c r="H146" s="161"/>
      <c r="I146" s="162">
        <f>ROUND(E146*H146,2)</f>
        <v>0</v>
      </c>
      <c r="J146" s="161"/>
      <c r="K146" s="162">
        <f>ROUND(E146*J146,2)</f>
        <v>0</v>
      </c>
      <c r="L146" s="162">
        <v>21</v>
      </c>
      <c r="M146" s="162">
        <f>G146*(1+L146/100)</f>
        <v>0</v>
      </c>
      <c r="N146" s="162">
        <v>0.08</v>
      </c>
      <c r="O146" s="162">
        <f>ROUND(E146*N146,2)</f>
        <v>0.08</v>
      </c>
      <c r="P146" s="162">
        <v>0</v>
      </c>
      <c r="Q146" s="163">
        <f>ROUND(E146*P146,2)</f>
        <v>0</v>
      </c>
      <c r="R146" s="145"/>
      <c r="S146" s="145" t="s">
        <v>192</v>
      </c>
      <c r="T146" s="145" t="s">
        <v>193</v>
      </c>
      <c r="U146" s="145">
        <v>0</v>
      </c>
      <c r="V146" s="145">
        <f>ROUND(E146*U146,2)</f>
        <v>0</v>
      </c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404</v>
      </c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5" t="s">
        <v>204</v>
      </c>
      <c r="D147" s="146"/>
      <c r="E147" s="147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0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5" t="s">
        <v>1086</v>
      </c>
      <c r="D148" s="146"/>
      <c r="E148" s="147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0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133</v>
      </c>
      <c r="D149" s="146"/>
      <c r="E149" s="147">
        <v>1</v>
      </c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6" t="s">
        <v>201</v>
      </c>
      <c r="D150" s="148"/>
      <c r="E150" s="149">
        <v>1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1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x14ac:dyDescent="0.2">
      <c r="A151" s="151" t="s">
        <v>187</v>
      </c>
      <c r="B151" s="152" t="s">
        <v>151</v>
      </c>
      <c r="C151" s="172" t="s">
        <v>152</v>
      </c>
      <c r="D151" s="153"/>
      <c r="E151" s="154"/>
      <c r="F151" s="155"/>
      <c r="G151" s="155">
        <f>SUMIF(AG152:AG152,"&lt;&gt;NOR",G152:G152)</f>
        <v>0</v>
      </c>
      <c r="H151" s="155"/>
      <c r="I151" s="155">
        <f>SUM(I152:I152)</f>
        <v>0</v>
      </c>
      <c r="J151" s="155"/>
      <c r="K151" s="155">
        <f>SUM(K152:K152)</f>
        <v>0</v>
      </c>
      <c r="L151" s="155"/>
      <c r="M151" s="155">
        <f>SUM(M152:M152)</f>
        <v>0</v>
      </c>
      <c r="N151" s="155"/>
      <c r="O151" s="155">
        <f>SUM(O152:O152)</f>
        <v>0</v>
      </c>
      <c r="P151" s="155"/>
      <c r="Q151" s="156">
        <f>SUM(Q152:Q152)</f>
        <v>0</v>
      </c>
      <c r="R151" s="150"/>
      <c r="S151" s="150"/>
      <c r="T151" s="150"/>
      <c r="U151" s="150"/>
      <c r="V151" s="150">
        <f>SUM(V152:V152)</f>
        <v>4.76</v>
      </c>
      <c r="W151" s="150"/>
      <c r="AG151" t="s">
        <v>188</v>
      </c>
    </row>
    <row r="152" spans="1:60" outlineLevel="1" x14ac:dyDescent="0.2">
      <c r="A152" s="157">
        <v>28</v>
      </c>
      <c r="B152" s="158" t="s">
        <v>663</v>
      </c>
      <c r="C152" s="174" t="s">
        <v>664</v>
      </c>
      <c r="D152" s="159" t="s">
        <v>403</v>
      </c>
      <c r="E152" s="160">
        <v>22.518490000000003</v>
      </c>
      <c r="F152" s="161"/>
      <c r="G152" s="162">
        <f>ROUND(E152*F152,2)</f>
        <v>0</v>
      </c>
      <c r="H152" s="161"/>
      <c r="I152" s="162">
        <f>ROUND(E152*H152,2)</f>
        <v>0</v>
      </c>
      <c r="J152" s="161"/>
      <c r="K152" s="162">
        <f>ROUND(E152*J152,2)</f>
        <v>0</v>
      </c>
      <c r="L152" s="162">
        <v>21</v>
      </c>
      <c r="M152" s="162">
        <f>G152*(1+L152/100)</f>
        <v>0</v>
      </c>
      <c r="N152" s="162">
        <v>0</v>
      </c>
      <c r="O152" s="162">
        <f>ROUND(E152*N152,2)</f>
        <v>0</v>
      </c>
      <c r="P152" s="162">
        <v>0</v>
      </c>
      <c r="Q152" s="163">
        <f>ROUND(E152*P152,2)</f>
        <v>0</v>
      </c>
      <c r="R152" s="145"/>
      <c r="S152" s="145" t="s">
        <v>254</v>
      </c>
      <c r="T152" s="145" t="s">
        <v>255</v>
      </c>
      <c r="U152" s="145">
        <v>0.21150000000000002</v>
      </c>
      <c r="V152" s="145">
        <f>ROUND(E152*U152,2)</f>
        <v>4.76</v>
      </c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560</v>
      </c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x14ac:dyDescent="0.2">
      <c r="A153" s="3"/>
      <c r="B153" s="4"/>
      <c r="C153" s="177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AE153">
        <v>15</v>
      </c>
      <c r="AF153">
        <v>21</v>
      </c>
    </row>
    <row r="154" spans="1:60" x14ac:dyDescent="0.2">
      <c r="A154" s="139"/>
      <c r="B154" s="140" t="s">
        <v>31</v>
      </c>
      <c r="C154" s="178"/>
      <c r="D154" s="141"/>
      <c r="E154" s="142"/>
      <c r="F154" s="142"/>
      <c r="G154" s="171">
        <f>G8+G125+G134+G151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AE154">
        <f>SUMIF(L7:L152,AE153,G7:G152)</f>
        <v>0</v>
      </c>
      <c r="AF154">
        <f>SUMIF(L7:L152,AF153,G7:G152)</f>
        <v>0</v>
      </c>
      <c r="AG154" t="s">
        <v>247</v>
      </c>
    </row>
    <row r="155" spans="1:60" x14ac:dyDescent="0.2">
      <c r="A155" s="3"/>
      <c r="B155" s="4"/>
      <c r="C155" s="177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60" x14ac:dyDescent="0.2">
      <c r="A156" s="3"/>
      <c r="B156" s="4"/>
      <c r="C156" s="177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60" x14ac:dyDescent="0.2">
      <c r="A157" s="256" t="s">
        <v>248</v>
      </c>
      <c r="B157" s="256"/>
      <c r="C157" s="257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60" x14ac:dyDescent="0.2">
      <c r="A158" s="237"/>
      <c r="B158" s="238"/>
      <c r="C158" s="239"/>
      <c r="D158" s="238"/>
      <c r="E158" s="238"/>
      <c r="F158" s="238"/>
      <c r="G158" s="24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AG158" t="s">
        <v>249</v>
      </c>
    </row>
    <row r="159" spans="1:60" x14ac:dyDescent="0.2">
      <c r="A159" s="241"/>
      <c r="B159" s="242"/>
      <c r="C159" s="243"/>
      <c r="D159" s="242"/>
      <c r="E159" s="242"/>
      <c r="F159" s="242"/>
      <c r="G159" s="2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60" x14ac:dyDescent="0.2">
      <c r="A160" s="241"/>
      <c r="B160" s="242"/>
      <c r="C160" s="243"/>
      <c r="D160" s="242"/>
      <c r="E160" s="242"/>
      <c r="F160" s="242"/>
      <c r="G160" s="2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33" x14ac:dyDescent="0.2">
      <c r="A161" s="241"/>
      <c r="B161" s="242"/>
      <c r="C161" s="243"/>
      <c r="D161" s="242"/>
      <c r="E161" s="242"/>
      <c r="F161" s="242"/>
      <c r="G161" s="2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33" x14ac:dyDescent="0.2">
      <c r="A162" s="245"/>
      <c r="B162" s="246"/>
      <c r="C162" s="247"/>
      <c r="D162" s="246"/>
      <c r="E162" s="246"/>
      <c r="F162" s="246"/>
      <c r="G162" s="24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33" x14ac:dyDescent="0.2">
      <c r="A163" s="3"/>
      <c r="B163" s="4"/>
      <c r="C163" s="177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33" x14ac:dyDescent="0.2">
      <c r="C164" s="179"/>
      <c r="D164" s="10"/>
      <c r="AG164" t="s">
        <v>250</v>
      </c>
    </row>
    <row r="165" spans="1:33" x14ac:dyDescent="0.2">
      <c r="D165" s="10"/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8:G162"/>
    <mergeCell ref="A1:G1"/>
    <mergeCell ref="C2:G2"/>
    <mergeCell ref="C3:G3"/>
    <mergeCell ref="C4:G4"/>
    <mergeCell ref="A157:C1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AEAEB-FCF0-436B-B437-03394DC15F8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63</v>
      </c>
      <c r="C3" s="250" t="s">
        <v>64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75</v>
      </c>
      <c r="C4" s="253" t="s">
        <v>76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SUMIF(AG9:AG125,"&lt;&gt;NOR",G9:G125)</f>
        <v>0</v>
      </c>
      <c r="H8" s="155"/>
      <c r="I8" s="155">
        <f>SUM(I9:I125)</f>
        <v>0</v>
      </c>
      <c r="J8" s="155"/>
      <c r="K8" s="155">
        <f>SUM(K9:K125)</f>
        <v>0</v>
      </c>
      <c r="L8" s="155"/>
      <c r="M8" s="155">
        <f>SUM(M9:M125)</f>
        <v>0</v>
      </c>
      <c r="N8" s="155"/>
      <c r="O8" s="155">
        <f>SUM(O9:O125)</f>
        <v>18.369999999999997</v>
      </c>
      <c r="P8" s="155"/>
      <c r="Q8" s="156">
        <f>SUM(Q9:Q125)</f>
        <v>0</v>
      </c>
      <c r="R8" s="150"/>
      <c r="S8" s="150"/>
      <c r="T8" s="150"/>
      <c r="U8" s="150"/>
      <c r="V8" s="150">
        <f>SUM(V9:V125)</f>
        <v>43.620000000000005</v>
      </c>
      <c r="W8" s="150"/>
      <c r="AG8" t="s">
        <v>188</v>
      </c>
    </row>
    <row r="9" spans="1:60" outlineLevel="1" x14ac:dyDescent="0.2">
      <c r="A9" s="157">
        <v>1</v>
      </c>
      <c r="B9" s="158" t="s">
        <v>272</v>
      </c>
      <c r="C9" s="174" t="s">
        <v>273</v>
      </c>
      <c r="D9" s="159" t="s">
        <v>197</v>
      </c>
      <c r="E9" s="160">
        <v>0.9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1.0700000000000001E-2</v>
      </c>
      <c r="O9" s="162">
        <f>ROUND(E9*N9,2)</f>
        <v>0.01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0.90800000000000003</v>
      </c>
      <c r="V9" s="145">
        <f>ROUND(E9*U9,2)</f>
        <v>0.82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1235</v>
      </c>
      <c r="D11" s="146"/>
      <c r="E11" s="147">
        <v>0.9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6" t="s">
        <v>201</v>
      </c>
      <c r="D12" s="148"/>
      <c r="E12" s="149">
        <v>0.9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1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57">
        <v>2</v>
      </c>
      <c r="B13" s="158" t="s">
        <v>278</v>
      </c>
      <c r="C13" s="174" t="s">
        <v>279</v>
      </c>
      <c r="D13" s="159" t="s">
        <v>197</v>
      </c>
      <c r="E13" s="160">
        <v>1.8</v>
      </c>
      <c r="F13" s="161"/>
      <c r="G13" s="162">
        <f>ROUND(E13*F13,2)</f>
        <v>0</v>
      </c>
      <c r="H13" s="161"/>
      <c r="I13" s="162">
        <f>ROUND(E13*H13,2)</f>
        <v>0</v>
      </c>
      <c r="J13" s="161"/>
      <c r="K13" s="162">
        <f>ROUND(E13*J13,2)</f>
        <v>0</v>
      </c>
      <c r="L13" s="162">
        <v>21</v>
      </c>
      <c r="M13" s="162">
        <f>G13*(1+L13/100)</f>
        <v>0</v>
      </c>
      <c r="N13" s="162">
        <v>1.2710000000000001E-2</v>
      </c>
      <c r="O13" s="162">
        <f>ROUND(E13*N13,2)</f>
        <v>0.02</v>
      </c>
      <c r="P13" s="162">
        <v>0</v>
      </c>
      <c r="Q13" s="163">
        <f>ROUND(E13*P13,2)</f>
        <v>0</v>
      </c>
      <c r="R13" s="145"/>
      <c r="S13" s="145" t="s">
        <v>254</v>
      </c>
      <c r="T13" s="145" t="s">
        <v>255</v>
      </c>
      <c r="U13" s="145">
        <v>1.153</v>
      </c>
      <c r="V13" s="145">
        <f>ROUND(E13*U13,2)</f>
        <v>2.08</v>
      </c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194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5" t="s">
        <v>204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1236</v>
      </c>
      <c r="D15" s="146"/>
      <c r="E15" s="147">
        <v>0.9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ht="22.5" outlineLevel="1" x14ac:dyDescent="0.2">
      <c r="A16" s="143"/>
      <c r="B16" s="144"/>
      <c r="C16" s="175" t="s">
        <v>1237</v>
      </c>
      <c r="D16" s="146"/>
      <c r="E16" s="147">
        <v>0.9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6" t="s">
        <v>201</v>
      </c>
      <c r="D17" s="148"/>
      <c r="E17" s="149">
        <v>1.8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1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57">
        <v>3</v>
      </c>
      <c r="B18" s="158" t="s">
        <v>775</v>
      </c>
      <c r="C18" s="174" t="s">
        <v>776</v>
      </c>
      <c r="D18" s="159" t="s">
        <v>292</v>
      </c>
      <c r="E18" s="160">
        <v>0.33750000000000002</v>
      </c>
      <c r="F18" s="161"/>
      <c r="G18" s="162">
        <f>ROUND(E18*F18,2)</f>
        <v>0</v>
      </c>
      <c r="H18" s="161"/>
      <c r="I18" s="162">
        <f>ROUND(E18*H18,2)</f>
        <v>0</v>
      </c>
      <c r="J18" s="161"/>
      <c r="K18" s="162">
        <f>ROUND(E18*J18,2)</f>
        <v>0</v>
      </c>
      <c r="L18" s="162">
        <v>21</v>
      </c>
      <c r="M18" s="162">
        <f>G18*(1+L18/100)</f>
        <v>0</v>
      </c>
      <c r="N18" s="162">
        <v>0</v>
      </c>
      <c r="O18" s="162">
        <f>ROUND(E18*N18,2)</f>
        <v>0</v>
      </c>
      <c r="P18" s="162">
        <v>0</v>
      </c>
      <c r="Q18" s="163">
        <f>ROUND(E18*P18,2)</f>
        <v>0</v>
      </c>
      <c r="R18" s="145"/>
      <c r="S18" s="145" t="s">
        <v>254</v>
      </c>
      <c r="T18" s="145" t="s">
        <v>255</v>
      </c>
      <c r="U18" s="145">
        <v>9.7000000000000003E-2</v>
      </c>
      <c r="V18" s="145">
        <f>ROUND(E18*U18,2)</f>
        <v>0.03</v>
      </c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1238</v>
      </c>
      <c r="D19" s="146"/>
      <c r="E19" s="147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1239</v>
      </c>
      <c r="D20" s="146"/>
      <c r="E20" s="147">
        <v>0.33750000000000002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6" t="s">
        <v>201</v>
      </c>
      <c r="D21" s="148"/>
      <c r="E21" s="149">
        <v>0.33750000000000002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1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57">
        <v>4</v>
      </c>
      <c r="B22" s="158" t="s">
        <v>927</v>
      </c>
      <c r="C22" s="174" t="s">
        <v>928</v>
      </c>
      <c r="D22" s="159" t="s">
        <v>292</v>
      </c>
      <c r="E22" s="160">
        <v>6.7275</v>
      </c>
      <c r="F22" s="161"/>
      <c r="G22" s="162">
        <f>ROUND(E22*F22,2)</f>
        <v>0</v>
      </c>
      <c r="H22" s="161"/>
      <c r="I22" s="162">
        <f>ROUND(E22*H22,2)</f>
        <v>0</v>
      </c>
      <c r="J22" s="161"/>
      <c r="K22" s="162">
        <f>ROUND(E22*J22,2)</f>
        <v>0</v>
      </c>
      <c r="L22" s="162">
        <v>21</v>
      </c>
      <c r="M22" s="162">
        <f>G22*(1+L22/100)</f>
        <v>0</v>
      </c>
      <c r="N22" s="162">
        <v>0</v>
      </c>
      <c r="O22" s="162">
        <f>ROUND(E22*N22,2)</f>
        <v>0</v>
      </c>
      <c r="P22" s="162">
        <v>0</v>
      </c>
      <c r="Q22" s="163">
        <f>ROUND(E22*P22,2)</f>
        <v>0</v>
      </c>
      <c r="R22" s="145"/>
      <c r="S22" s="145" t="s">
        <v>254</v>
      </c>
      <c r="T22" s="145" t="s">
        <v>255</v>
      </c>
      <c r="U22" s="145">
        <v>0.36500000000000005</v>
      </c>
      <c r="V22" s="145">
        <f>ROUND(E22*U22,2)</f>
        <v>2.46</v>
      </c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194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204</v>
      </c>
      <c r="D23" s="146"/>
      <c r="E23" s="147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22.5" outlineLevel="1" x14ac:dyDescent="0.2">
      <c r="A24" s="143"/>
      <c r="B24" s="144"/>
      <c r="C24" s="175" t="s">
        <v>293</v>
      </c>
      <c r="D24" s="146"/>
      <c r="E24" s="147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ht="22.5" outlineLevel="1" x14ac:dyDescent="0.2">
      <c r="A25" s="143"/>
      <c r="B25" s="144"/>
      <c r="C25" s="175" t="s">
        <v>929</v>
      </c>
      <c r="D25" s="146"/>
      <c r="E25" s="147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84" t="s">
        <v>296</v>
      </c>
      <c r="D26" s="180"/>
      <c r="E26" s="181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85" t="s">
        <v>1191</v>
      </c>
      <c r="D27" s="180"/>
      <c r="E27" s="181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2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ht="33.75" outlineLevel="1" x14ac:dyDescent="0.2">
      <c r="A28" s="143"/>
      <c r="B28" s="144"/>
      <c r="C28" s="185" t="s">
        <v>301</v>
      </c>
      <c r="D28" s="180"/>
      <c r="E28" s="181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2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85" t="s">
        <v>1240</v>
      </c>
      <c r="D29" s="180"/>
      <c r="E29" s="181">
        <v>8.2800000000000011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2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85" t="s">
        <v>1241</v>
      </c>
      <c r="D30" s="180"/>
      <c r="E30" s="181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2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ht="33.75" outlineLevel="1" x14ac:dyDescent="0.2">
      <c r="A31" s="143"/>
      <c r="B31" s="144"/>
      <c r="C31" s="185" t="s">
        <v>932</v>
      </c>
      <c r="D31" s="180"/>
      <c r="E31" s="181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2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85" t="s">
        <v>1242</v>
      </c>
      <c r="D32" s="180"/>
      <c r="E32" s="181">
        <v>2.7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2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85" t="s">
        <v>1243</v>
      </c>
      <c r="D33" s="180"/>
      <c r="E33" s="181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2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ht="22.5" outlineLevel="1" x14ac:dyDescent="0.2">
      <c r="A34" s="143"/>
      <c r="B34" s="144"/>
      <c r="C34" s="185" t="s">
        <v>1244</v>
      </c>
      <c r="D34" s="180"/>
      <c r="E34" s="181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2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85" t="s">
        <v>1245</v>
      </c>
      <c r="D35" s="180"/>
      <c r="E35" s="181">
        <v>2.4750000000000001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2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86" t="s">
        <v>306</v>
      </c>
      <c r="D36" s="182"/>
      <c r="E36" s="183">
        <v>13.455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3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84" t="s">
        <v>307</v>
      </c>
      <c r="D37" s="180"/>
      <c r="E37" s="181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5" t="s">
        <v>1246</v>
      </c>
      <c r="D38" s="146"/>
      <c r="E38" s="147">
        <v>6.7275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0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6" t="s">
        <v>201</v>
      </c>
      <c r="D39" s="148"/>
      <c r="E39" s="149">
        <v>6.7275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1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57">
        <v>5</v>
      </c>
      <c r="B40" s="158" t="s">
        <v>314</v>
      </c>
      <c r="C40" s="174" t="s">
        <v>315</v>
      </c>
      <c r="D40" s="159" t="s">
        <v>292</v>
      </c>
      <c r="E40" s="160">
        <v>1.68188</v>
      </c>
      <c r="F40" s="161"/>
      <c r="G40" s="162">
        <f>ROUND(E40*F40,2)</f>
        <v>0</v>
      </c>
      <c r="H40" s="161"/>
      <c r="I40" s="162">
        <f>ROUND(E40*H40,2)</f>
        <v>0</v>
      </c>
      <c r="J40" s="161"/>
      <c r="K40" s="162">
        <f>ROUND(E40*J40,2)</f>
        <v>0</v>
      </c>
      <c r="L40" s="162">
        <v>21</v>
      </c>
      <c r="M40" s="162">
        <f>G40*(1+L40/100)</f>
        <v>0</v>
      </c>
      <c r="N40" s="162">
        <v>0</v>
      </c>
      <c r="O40" s="162">
        <f>ROUND(E40*N40,2)</f>
        <v>0</v>
      </c>
      <c r="P40" s="162">
        <v>0</v>
      </c>
      <c r="Q40" s="163">
        <f>ROUND(E40*P40,2)</f>
        <v>0</v>
      </c>
      <c r="R40" s="145"/>
      <c r="S40" s="145" t="s">
        <v>254</v>
      </c>
      <c r="T40" s="145" t="s">
        <v>255</v>
      </c>
      <c r="U40" s="145">
        <v>8.4000000000000005E-2</v>
      </c>
      <c r="V40" s="145">
        <f>ROUND(E40*U40,2)</f>
        <v>0.14000000000000001</v>
      </c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194</v>
      </c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5" t="s">
        <v>1247</v>
      </c>
      <c r="D41" s="146"/>
      <c r="E41" s="147">
        <v>1.68188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0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6" t="s">
        <v>201</v>
      </c>
      <c r="D42" s="148"/>
      <c r="E42" s="149">
        <v>1.68188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1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57">
        <v>6</v>
      </c>
      <c r="B43" s="158" t="s">
        <v>939</v>
      </c>
      <c r="C43" s="174" t="s">
        <v>940</v>
      </c>
      <c r="D43" s="159" t="s">
        <v>292</v>
      </c>
      <c r="E43" s="160">
        <v>6.7275</v>
      </c>
      <c r="F43" s="161"/>
      <c r="G43" s="162">
        <f>ROUND(E43*F43,2)</f>
        <v>0</v>
      </c>
      <c r="H43" s="161"/>
      <c r="I43" s="162">
        <f>ROUND(E43*H43,2)</f>
        <v>0</v>
      </c>
      <c r="J43" s="161"/>
      <c r="K43" s="162">
        <f>ROUND(E43*J43,2)</f>
        <v>0</v>
      </c>
      <c r="L43" s="162">
        <v>21</v>
      </c>
      <c r="M43" s="162">
        <f>G43*(1+L43/100)</f>
        <v>0</v>
      </c>
      <c r="N43" s="162">
        <v>0</v>
      </c>
      <c r="O43" s="162">
        <f>ROUND(E43*N43,2)</f>
        <v>0</v>
      </c>
      <c r="P43" s="162">
        <v>0</v>
      </c>
      <c r="Q43" s="163">
        <f>ROUND(E43*P43,2)</f>
        <v>0</v>
      </c>
      <c r="R43" s="145"/>
      <c r="S43" s="145" t="s">
        <v>254</v>
      </c>
      <c r="T43" s="145" t="s">
        <v>255</v>
      </c>
      <c r="U43" s="145">
        <v>0.48500000000000004</v>
      </c>
      <c r="V43" s="145">
        <f>ROUND(E43*U43,2)</f>
        <v>3.26</v>
      </c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194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5" t="s">
        <v>1248</v>
      </c>
      <c r="D44" s="146"/>
      <c r="E44" s="147">
        <v>6.7275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6" t="s">
        <v>201</v>
      </c>
      <c r="D45" s="148"/>
      <c r="E45" s="149">
        <v>6.7275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1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57">
        <v>7</v>
      </c>
      <c r="B46" s="158" t="s">
        <v>321</v>
      </c>
      <c r="C46" s="174" t="s">
        <v>322</v>
      </c>
      <c r="D46" s="159" t="s">
        <v>292</v>
      </c>
      <c r="E46" s="160">
        <v>1.68188</v>
      </c>
      <c r="F46" s="161"/>
      <c r="G46" s="162">
        <f>ROUND(E46*F46,2)</f>
        <v>0</v>
      </c>
      <c r="H46" s="161"/>
      <c r="I46" s="162">
        <f>ROUND(E46*H46,2)</f>
        <v>0</v>
      </c>
      <c r="J46" s="161"/>
      <c r="K46" s="162">
        <f>ROUND(E46*J46,2)</f>
        <v>0</v>
      </c>
      <c r="L46" s="162">
        <v>21</v>
      </c>
      <c r="M46" s="162">
        <f>G46*(1+L46/100)</f>
        <v>0</v>
      </c>
      <c r="N46" s="162">
        <v>0</v>
      </c>
      <c r="O46" s="162">
        <f>ROUND(E46*N46,2)</f>
        <v>0</v>
      </c>
      <c r="P46" s="162">
        <v>0</v>
      </c>
      <c r="Q46" s="163">
        <f>ROUND(E46*P46,2)</f>
        <v>0</v>
      </c>
      <c r="R46" s="145"/>
      <c r="S46" s="145" t="s">
        <v>254</v>
      </c>
      <c r="T46" s="145" t="s">
        <v>255</v>
      </c>
      <c r="U46" s="145">
        <v>0.14830000000000002</v>
      </c>
      <c r="V46" s="145">
        <f>ROUND(E46*U46,2)</f>
        <v>0.25</v>
      </c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194</v>
      </c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5" t="s">
        <v>1247</v>
      </c>
      <c r="D47" s="146"/>
      <c r="E47" s="147">
        <v>1.68188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6" t="s">
        <v>201</v>
      </c>
      <c r="D48" s="148"/>
      <c r="E48" s="149">
        <v>1.68188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1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57">
        <v>8</v>
      </c>
      <c r="B49" s="158" t="s">
        <v>1021</v>
      </c>
      <c r="C49" s="174" t="s">
        <v>1022</v>
      </c>
      <c r="D49" s="159" t="s">
        <v>253</v>
      </c>
      <c r="E49" s="160">
        <v>13.75</v>
      </c>
      <c r="F49" s="161"/>
      <c r="G49" s="162">
        <f>ROUND(E49*F49,2)</f>
        <v>0</v>
      </c>
      <c r="H49" s="161"/>
      <c r="I49" s="162">
        <f>ROUND(E49*H49,2)</f>
        <v>0</v>
      </c>
      <c r="J49" s="161"/>
      <c r="K49" s="162">
        <f>ROUND(E49*J49,2)</f>
        <v>0</v>
      </c>
      <c r="L49" s="162">
        <v>21</v>
      </c>
      <c r="M49" s="162">
        <f>G49*(1+L49/100)</f>
        <v>0</v>
      </c>
      <c r="N49" s="162">
        <v>9.9000000000000021E-4</v>
      </c>
      <c r="O49" s="162">
        <f>ROUND(E49*N49,2)</f>
        <v>0.01</v>
      </c>
      <c r="P49" s="162">
        <v>0</v>
      </c>
      <c r="Q49" s="163">
        <f>ROUND(E49*P49,2)</f>
        <v>0</v>
      </c>
      <c r="R49" s="145"/>
      <c r="S49" s="145" t="s">
        <v>254</v>
      </c>
      <c r="T49" s="145" t="s">
        <v>193</v>
      </c>
      <c r="U49" s="145">
        <v>0.23600000000000002</v>
      </c>
      <c r="V49" s="145">
        <f>ROUND(E49*U49,2)</f>
        <v>3.25</v>
      </c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194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5" t="s">
        <v>1249</v>
      </c>
      <c r="D50" s="146"/>
      <c r="E50" s="147">
        <v>7.5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5" t="s">
        <v>1250</v>
      </c>
      <c r="D51" s="146"/>
      <c r="E51" s="147">
        <v>6.25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0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6" t="s">
        <v>201</v>
      </c>
      <c r="D52" s="148"/>
      <c r="E52" s="149">
        <v>13.75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1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57">
        <v>9</v>
      </c>
      <c r="B53" s="158" t="s">
        <v>335</v>
      </c>
      <c r="C53" s="174" t="s">
        <v>336</v>
      </c>
      <c r="D53" s="159" t="s">
        <v>253</v>
      </c>
      <c r="E53" s="160">
        <v>23</v>
      </c>
      <c r="F53" s="161"/>
      <c r="G53" s="162">
        <f>ROUND(E53*F53,2)</f>
        <v>0</v>
      </c>
      <c r="H53" s="161"/>
      <c r="I53" s="162">
        <f>ROUND(E53*H53,2)</f>
        <v>0</v>
      </c>
      <c r="J53" s="161"/>
      <c r="K53" s="162">
        <f>ROUND(E53*J53,2)</f>
        <v>0</v>
      </c>
      <c r="L53" s="162">
        <v>21</v>
      </c>
      <c r="M53" s="162">
        <f>G53*(1+L53/100)</f>
        <v>0</v>
      </c>
      <c r="N53" s="162">
        <v>8.6000000000000009E-4</v>
      </c>
      <c r="O53" s="162">
        <f>ROUND(E53*N53,2)</f>
        <v>0.02</v>
      </c>
      <c r="P53" s="162">
        <v>0</v>
      </c>
      <c r="Q53" s="163">
        <f>ROUND(E53*P53,2)</f>
        <v>0</v>
      </c>
      <c r="R53" s="145"/>
      <c r="S53" s="145" t="s">
        <v>254</v>
      </c>
      <c r="T53" s="145" t="s">
        <v>193</v>
      </c>
      <c r="U53" s="145">
        <v>0.47900000000000004</v>
      </c>
      <c r="V53" s="145">
        <f>ROUND(E53*U53,2)</f>
        <v>11.02</v>
      </c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194</v>
      </c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5" t="s">
        <v>1251</v>
      </c>
      <c r="D54" s="146"/>
      <c r="E54" s="147">
        <v>23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0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6" t="s">
        <v>201</v>
      </c>
      <c r="D55" s="148"/>
      <c r="E55" s="149">
        <v>23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1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64">
        <v>10</v>
      </c>
      <c r="B56" s="165" t="s">
        <v>1027</v>
      </c>
      <c r="C56" s="173" t="s">
        <v>1028</v>
      </c>
      <c r="D56" s="166" t="s">
        <v>253</v>
      </c>
      <c r="E56" s="167">
        <v>13.75</v>
      </c>
      <c r="F56" s="168"/>
      <c r="G56" s="169">
        <f>ROUND(E56*F56,2)</f>
        <v>0</v>
      </c>
      <c r="H56" s="168"/>
      <c r="I56" s="169">
        <f>ROUND(E56*H56,2)</f>
        <v>0</v>
      </c>
      <c r="J56" s="168"/>
      <c r="K56" s="169">
        <f>ROUND(E56*J56,2)</f>
        <v>0</v>
      </c>
      <c r="L56" s="169">
        <v>21</v>
      </c>
      <c r="M56" s="169">
        <f>G56*(1+L56/100)</f>
        <v>0</v>
      </c>
      <c r="N56" s="169">
        <v>0</v>
      </c>
      <c r="O56" s="169">
        <f>ROUND(E56*N56,2)</f>
        <v>0</v>
      </c>
      <c r="P56" s="169">
        <v>0</v>
      </c>
      <c r="Q56" s="170">
        <f>ROUND(E56*P56,2)</f>
        <v>0</v>
      </c>
      <c r="R56" s="145"/>
      <c r="S56" s="145" t="s">
        <v>254</v>
      </c>
      <c r="T56" s="145" t="s">
        <v>193</v>
      </c>
      <c r="U56" s="145">
        <v>7.0000000000000007E-2</v>
      </c>
      <c r="V56" s="145">
        <f>ROUND(E56*U56,2)</f>
        <v>0.96</v>
      </c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194</v>
      </c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64">
        <v>11</v>
      </c>
      <c r="B57" s="165" t="s">
        <v>341</v>
      </c>
      <c r="C57" s="173" t="s">
        <v>342</v>
      </c>
      <c r="D57" s="166" t="s">
        <v>253</v>
      </c>
      <c r="E57" s="167">
        <v>23</v>
      </c>
      <c r="F57" s="168"/>
      <c r="G57" s="169">
        <f>ROUND(E57*F57,2)</f>
        <v>0</v>
      </c>
      <c r="H57" s="168"/>
      <c r="I57" s="169">
        <f>ROUND(E57*H57,2)</f>
        <v>0</v>
      </c>
      <c r="J57" s="168"/>
      <c r="K57" s="169">
        <f>ROUND(E57*J57,2)</f>
        <v>0</v>
      </c>
      <c r="L57" s="169">
        <v>21</v>
      </c>
      <c r="M57" s="169">
        <f>G57*(1+L57/100)</f>
        <v>0</v>
      </c>
      <c r="N57" s="169">
        <v>0</v>
      </c>
      <c r="O57" s="169">
        <f>ROUND(E57*N57,2)</f>
        <v>0</v>
      </c>
      <c r="P57" s="169">
        <v>0</v>
      </c>
      <c r="Q57" s="170">
        <f>ROUND(E57*P57,2)</f>
        <v>0</v>
      </c>
      <c r="R57" s="145"/>
      <c r="S57" s="145" t="s">
        <v>254</v>
      </c>
      <c r="T57" s="145" t="s">
        <v>193</v>
      </c>
      <c r="U57" s="145">
        <v>0.32700000000000001</v>
      </c>
      <c r="V57" s="145">
        <f>ROUND(E57*U57,2)</f>
        <v>7.52</v>
      </c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194</v>
      </c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57">
        <v>12</v>
      </c>
      <c r="B58" s="158" t="s">
        <v>343</v>
      </c>
      <c r="C58" s="174" t="s">
        <v>344</v>
      </c>
      <c r="D58" s="159" t="s">
        <v>292</v>
      </c>
      <c r="E58" s="160">
        <v>13.455</v>
      </c>
      <c r="F58" s="161"/>
      <c r="G58" s="162">
        <f>ROUND(E58*F58,2)</f>
        <v>0</v>
      </c>
      <c r="H58" s="161"/>
      <c r="I58" s="162">
        <f>ROUND(E58*H58,2)</f>
        <v>0</v>
      </c>
      <c r="J58" s="161"/>
      <c r="K58" s="162">
        <f>ROUND(E58*J58,2)</f>
        <v>0</v>
      </c>
      <c r="L58" s="162">
        <v>21</v>
      </c>
      <c r="M58" s="162">
        <f>G58*(1+L58/100)</f>
        <v>0</v>
      </c>
      <c r="N58" s="162">
        <v>0</v>
      </c>
      <c r="O58" s="162">
        <f>ROUND(E58*N58,2)</f>
        <v>0</v>
      </c>
      <c r="P58" s="162">
        <v>0</v>
      </c>
      <c r="Q58" s="163">
        <f>ROUND(E58*P58,2)</f>
        <v>0</v>
      </c>
      <c r="R58" s="145"/>
      <c r="S58" s="145" t="s">
        <v>254</v>
      </c>
      <c r="T58" s="145" t="s">
        <v>255</v>
      </c>
      <c r="U58" s="145">
        <v>0.34500000000000003</v>
      </c>
      <c r="V58" s="145">
        <f>ROUND(E58*U58,2)</f>
        <v>4.6399999999999997</v>
      </c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194</v>
      </c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1252</v>
      </c>
      <c r="D59" s="146"/>
      <c r="E59" s="147">
        <v>13.455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6" t="s">
        <v>201</v>
      </c>
      <c r="D60" s="148"/>
      <c r="E60" s="149">
        <v>13.455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1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ht="22.5" outlineLevel="1" x14ac:dyDescent="0.2">
      <c r="A61" s="164">
        <v>13</v>
      </c>
      <c r="B61" s="165" t="s">
        <v>353</v>
      </c>
      <c r="C61" s="173" t="s">
        <v>354</v>
      </c>
      <c r="D61" s="166" t="s">
        <v>292</v>
      </c>
      <c r="E61" s="167">
        <v>10.350000000000001</v>
      </c>
      <c r="F61" s="168"/>
      <c r="G61" s="169">
        <f>ROUND(E61*F61,2)</f>
        <v>0</v>
      </c>
      <c r="H61" s="168"/>
      <c r="I61" s="169">
        <f>ROUND(E61*H61,2)</f>
        <v>0</v>
      </c>
      <c r="J61" s="168"/>
      <c r="K61" s="169">
        <f>ROUND(E61*J61,2)</f>
        <v>0</v>
      </c>
      <c r="L61" s="169">
        <v>21</v>
      </c>
      <c r="M61" s="169">
        <f>G61*(1+L61/100)</f>
        <v>0</v>
      </c>
      <c r="N61" s="169">
        <v>0</v>
      </c>
      <c r="O61" s="169">
        <f>ROUND(E61*N61,2)</f>
        <v>0</v>
      </c>
      <c r="P61" s="169">
        <v>0</v>
      </c>
      <c r="Q61" s="170">
        <f>ROUND(E61*P61,2)</f>
        <v>0</v>
      </c>
      <c r="R61" s="145"/>
      <c r="S61" s="145" t="s">
        <v>254</v>
      </c>
      <c r="T61" s="145" t="s">
        <v>255</v>
      </c>
      <c r="U61" s="145">
        <v>1.1000000000000001E-2</v>
      </c>
      <c r="V61" s="145">
        <f>ROUND(E61*U61,2)</f>
        <v>0.11</v>
      </c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194</v>
      </c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57">
        <v>14</v>
      </c>
      <c r="B62" s="158" t="s">
        <v>357</v>
      </c>
      <c r="C62" s="174" t="s">
        <v>358</v>
      </c>
      <c r="D62" s="159" t="s">
        <v>292</v>
      </c>
      <c r="E62" s="160">
        <v>51.75</v>
      </c>
      <c r="F62" s="161"/>
      <c r="G62" s="162">
        <f>ROUND(E62*F62,2)</f>
        <v>0</v>
      </c>
      <c r="H62" s="161"/>
      <c r="I62" s="162">
        <f>ROUND(E62*H62,2)</f>
        <v>0</v>
      </c>
      <c r="J62" s="161"/>
      <c r="K62" s="162">
        <f>ROUND(E62*J62,2)</f>
        <v>0</v>
      </c>
      <c r="L62" s="162">
        <v>21</v>
      </c>
      <c r="M62" s="162">
        <f>G62*(1+L62/100)</f>
        <v>0</v>
      </c>
      <c r="N62" s="162">
        <v>0</v>
      </c>
      <c r="O62" s="162">
        <f>ROUND(E62*N62,2)</f>
        <v>0</v>
      </c>
      <c r="P62" s="162">
        <v>0</v>
      </c>
      <c r="Q62" s="163">
        <f>ROUND(E62*P62,2)</f>
        <v>0</v>
      </c>
      <c r="R62" s="145"/>
      <c r="S62" s="145" t="s">
        <v>254</v>
      </c>
      <c r="T62" s="145" t="s">
        <v>255</v>
      </c>
      <c r="U62" s="145">
        <v>0</v>
      </c>
      <c r="V62" s="145">
        <f>ROUND(E62*U62,2)</f>
        <v>0</v>
      </c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194</v>
      </c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5" t="s">
        <v>204</v>
      </c>
      <c r="D63" s="146"/>
      <c r="E63" s="147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359</v>
      </c>
      <c r="D64" s="146"/>
      <c r="E64" s="14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ht="22.5" outlineLevel="1" x14ac:dyDescent="0.2">
      <c r="A65" s="143"/>
      <c r="B65" s="144"/>
      <c r="C65" s="175" t="s">
        <v>360</v>
      </c>
      <c r="D65" s="146"/>
      <c r="E65" s="147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5" t="s">
        <v>1253</v>
      </c>
      <c r="D66" s="146"/>
      <c r="E66" s="147">
        <v>51.75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6" t="s">
        <v>201</v>
      </c>
      <c r="D67" s="148"/>
      <c r="E67" s="149">
        <v>51.75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1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57">
        <v>15</v>
      </c>
      <c r="B68" s="158" t="s">
        <v>368</v>
      </c>
      <c r="C68" s="174" t="s">
        <v>369</v>
      </c>
      <c r="D68" s="159" t="s">
        <v>292</v>
      </c>
      <c r="E68" s="160">
        <v>10.350000000000001</v>
      </c>
      <c r="F68" s="161"/>
      <c r="G68" s="162">
        <f>ROUND(E68*F68,2)</f>
        <v>0</v>
      </c>
      <c r="H68" s="161"/>
      <c r="I68" s="162">
        <f>ROUND(E68*H68,2)</f>
        <v>0</v>
      </c>
      <c r="J68" s="161"/>
      <c r="K68" s="162">
        <f>ROUND(E68*J68,2)</f>
        <v>0</v>
      </c>
      <c r="L68" s="162">
        <v>21</v>
      </c>
      <c r="M68" s="162">
        <f>G68*(1+L68/100)</f>
        <v>0</v>
      </c>
      <c r="N68" s="162">
        <v>0</v>
      </c>
      <c r="O68" s="162">
        <f>ROUND(E68*N68,2)</f>
        <v>0</v>
      </c>
      <c r="P68" s="162">
        <v>0</v>
      </c>
      <c r="Q68" s="163">
        <f>ROUND(E68*P68,2)</f>
        <v>0</v>
      </c>
      <c r="R68" s="145"/>
      <c r="S68" s="145" t="s">
        <v>254</v>
      </c>
      <c r="T68" s="145" t="s">
        <v>255</v>
      </c>
      <c r="U68" s="145">
        <v>9.0000000000000011E-3</v>
      </c>
      <c r="V68" s="145">
        <f>ROUND(E68*U68,2)</f>
        <v>0.09</v>
      </c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194</v>
      </c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5" t="s">
        <v>1206</v>
      </c>
      <c r="D69" s="146"/>
      <c r="E69" s="147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1207</v>
      </c>
      <c r="D70" s="146"/>
      <c r="E70" s="147">
        <v>0.45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1208</v>
      </c>
      <c r="D71" s="146"/>
      <c r="E71" s="147">
        <v>1.5194700000000001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1209</v>
      </c>
      <c r="D72" s="146"/>
      <c r="E72" s="147">
        <v>0.10053000000000001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6" t="s">
        <v>201</v>
      </c>
      <c r="D73" s="148"/>
      <c r="E73" s="149">
        <v>2.0700000000000003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1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1254</v>
      </c>
      <c r="D74" s="146"/>
      <c r="E74" s="147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1238</v>
      </c>
      <c r="D75" s="146"/>
      <c r="E75" s="147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5" t="s">
        <v>1207</v>
      </c>
      <c r="D76" s="146"/>
      <c r="E76" s="147">
        <v>0.45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1208</v>
      </c>
      <c r="D77" s="146"/>
      <c r="E77" s="147">
        <v>1.5194700000000001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1209</v>
      </c>
      <c r="D78" s="146"/>
      <c r="E78" s="147">
        <v>0.10053000000000001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6" t="s">
        <v>201</v>
      </c>
      <c r="D79" s="148"/>
      <c r="E79" s="149">
        <v>2.0700000000000003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1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1214</v>
      </c>
      <c r="D80" s="146"/>
      <c r="E80" s="147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1255</v>
      </c>
      <c r="D81" s="146"/>
      <c r="E81" s="147">
        <v>6.2100000000000009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6" t="s">
        <v>201</v>
      </c>
      <c r="D82" s="148"/>
      <c r="E82" s="149">
        <v>6.2100000000000009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1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57">
        <v>16</v>
      </c>
      <c r="B83" s="158" t="s">
        <v>378</v>
      </c>
      <c r="C83" s="174" t="s">
        <v>379</v>
      </c>
      <c r="D83" s="159" t="s">
        <v>292</v>
      </c>
      <c r="E83" s="160">
        <v>9.3150000000000013</v>
      </c>
      <c r="F83" s="161"/>
      <c r="G83" s="162">
        <f>ROUND(E83*F83,2)</f>
        <v>0</v>
      </c>
      <c r="H83" s="161"/>
      <c r="I83" s="162">
        <f>ROUND(E83*H83,2)</f>
        <v>0</v>
      </c>
      <c r="J83" s="161"/>
      <c r="K83" s="162">
        <f>ROUND(E83*J83,2)</f>
        <v>0</v>
      </c>
      <c r="L83" s="162">
        <v>21</v>
      </c>
      <c r="M83" s="162">
        <f>G83*(1+L83/100)</f>
        <v>0</v>
      </c>
      <c r="N83" s="162">
        <v>0</v>
      </c>
      <c r="O83" s="162">
        <f>ROUND(E83*N83,2)</f>
        <v>0</v>
      </c>
      <c r="P83" s="162">
        <v>0</v>
      </c>
      <c r="Q83" s="163">
        <f>ROUND(E83*P83,2)</f>
        <v>0</v>
      </c>
      <c r="R83" s="145"/>
      <c r="S83" s="145" t="s">
        <v>254</v>
      </c>
      <c r="T83" s="145" t="s">
        <v>255</v>
      </c>
      <c r="U83" s="145">
        <v>0.20200000000000001</v>
      </c>
      <c r="V83" s="145">
        <f>ROUND(E83*U83,2)</f>
        <v>1.88</v>
      </c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194</v>
      </c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204</v>
      </c>
      <c r="D84" s="146"/>
      <c r="E84" s="147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380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1206</v>
      </c>
      <c r="D86" s="146"/>
      <c r="E86" s="147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ht="33.75" outlineLevel="1" x14ac:dyDescent="0.2">
      <c r="A87" s="143"/>
      <c r="B87" s="144"/>
      <c r="C87" s="175" t="s">
        <v>672</v>
      </c>
      <c r="D87" s="146"/>
      <c r="E87" s="147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1256</v>
      </c>
      <c r="D88" s="146"/>
      <c r="E88" s="147">
        <v>8.2800000000000011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1217</v>
      </c>
      <c r="D89" s="146"/>
      <c r="E89" s="147">
        <v>-2.0699999999999998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6" t="s">
        <v>201</v>
      </c>
      <c r="D90" s="148"/>
      <c r="E90" s="149">
        <v>6.2100000000000009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1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955</v>
      </c>
      <c r="D91" s="146"/>
      <c r="E91" s="147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1210</v>
      </c>
      <c r="D92" s="146"/>
      <c r="E92" s="147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ht="33.75" outlineLevel="1" x14ac:dyDescent="0.2">
      <c r="A93" s="143"/>
      <c r="B93" s="144"/>
      <c r="C93" s="175" t="s">
        <v>956</v>
      </c>
      <c r="D93" s="146"/>
      <c r="E93" s="14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1189</v>
      </c>
      <c r="D94" s="146"/>
      <c r="E94" s="147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ht="33.75" outlineLevel="1" x14ac:dyDescent="0.2">
      <c r="A95" s="143"/>
      <c r="B95" s="144"/>
      <c r="C95" s="175" t="s">
        <v>1118</v>
      </c>
      <c r="D95" s="146"/>
      <c r="E95" s="147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5" t="s">
        <v>1257</v>
      </c>
      <c r="D96" s="146"/>
      <c r="E96" s="147">
        <v>5.1750000000000007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1217</v>
      </c>
      <c r="D97" s="146"/>
      <c r="E97" s="147">
        <v>-2.0699999999999998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6" t="s">
        <v>201</v>
      </c>
      <c r="D98" s="148"/>
      <c r="E98" s="149">
        <v>3.1050000000000004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1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57">
        <v>17</v>
      </c>
      <c r="B99" s="158" t="s">
        <v>383</v>
      </c>
      <c r="C99" s="174" t="s">
        <v>384</v>
      </c>
      <c r="D99" s="159" t="s">
        <v>292</v>
      </c>
      <c r="E99" s="160">
        <v>3.0389400000000002</v>
      </c>
      <c r="F99" s="161"/>
      <c r="G99" s="162">
        <f>ROUND(E99*F99,2)</f>
        <v>0</v>
      </c>
      <c r="H99" s="161"/>
      <c r="I99" s="162">
        <f>ROUND(E99*H99,2)</f>
        <v>0</v>
      </c>
      <c r="J99" s="161"/>
      <c r="K99" s="162">
        <f>ROUND(E99*J99,2)</f>
        <v>0</v>
      </c>
      <c r="L99" s="162">
        <v>21</v>
      </c>
      <c r="M99" s="162">
        <f>G99*(1+L99/100)</f>
        <v>0</v>
      </c>
      <c r="N99" s="162">
        <v>0</v>
      </c>
      <c r="O99" s="162">
        <f>ROUND(E99*N99,2)</f>
        <v>0</v>
      </c>
      <c r="P99" s="162">
        <v>0</v>
      </c>
      <c r="Q99" s="163">
        <f>ROUND(E99*P99,2)</f>
        <v>0</v>
      </c>
      <c r="R99" s="145"/>
      <c r="S99" s="145" t="s">
        <v>254</v>
      </c>
      <c r="T99" s="145" t="s">
        <v>255</v>
      </c>
      <c r="U99" s="145">
        <v>1.5870000000000002</v>
      </c>
      <c r="V99" s="145">
        <f>ROUND(E99*U99,2)</f>
        <v>4.82</v>
      </c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194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204</v>
      </c>
      <c r="D100" s="146"/>
      <c r="E100" s="147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ht="45" outlineLevel="1" x14ac:dyDescent="0.2">
      <c r="A101" s="143"/>
      <c r="B101" s="144"/>
      <c r="C101" s="175" t="s">
        <v>390</v>
      </c>
      <c r="D101" s="146"/>
      <c r="E101" s="147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ht="22.5" outlineLevel="1" x14ac:dyDescent="0.2">
      <c r="A102" s="143"/>
      <c r="B102" s="144"/>
      <c r="C102" s="175" t="s">
        <v>1220</v>
      </c>
      <c r="D102" s="146"/>
      <c r="E102" s="147">
        <v>1.62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1221</v>
      </c>
      <c r="D103" s="146"/>
      <c r="E103" s="147">
        <v>-0.10052999999999999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6" t="s">
        <v>201</v>
      </c>
      <c r="D104" s="148"/>
      <c r="E104" s="149">
        <v>1.5194700000000001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1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ht="22.5" outlineLevel="1" x14ac:dyDescent="0.2">
      <c r="A105" s="143"/>
      <c r="B105" s="144"/>
      <c r="C105" s="175" t="s">
        <v>1258</v>
      </c>
      <c r="D105" s="146"/>
      <c r="E105" s="147">
        <v>0.81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ht="22.5" outlineLevel="1" x14ac:dyDescent="0.2">
      <c r="A106" s="143"/>
      <c r="B106" s="144"/>
      <c r="C106" s="175" t="s">
        <v>1259</v>
      </c>
      <c r="D106" s="146"/>
      <c r="E106" s="147">
        <v>0.81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5" t="s">
        <v>1221</v>
      </c>
      <c r="D107" s="146"/>
      <c r="E107" s="147">
        <v>-0.10052999999999999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6" t="s">
        <v>201</v>
      </c>
      <c r="D108" s="148"/>
      <c r="E108" s="149">
        <v>1.5194700000000001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1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57">
        <v>18</v>
      </c>
      <c r="B109" s="158" t="s">
        <v>397</v>
      </c>
      <c r="C109" s="174" t="s">
        <v>398</v>
      </c>
      <c r="D109" s="159" t="s">
        <v>253</v>
      </c>
      <c r="E109" s="160">
        <v>2.25</v>
      </c>
      <c r="F109" s="161"/>
      <c r="G109" s="162">
        <f>ROUND(E109*F109,2)</f>
        <v>0</v>
      </c>
      <c r="H109" s="161"/>
      <c r="I109" s="162">
        <f>ROUND(E109*H109,2)</f>
        <v>0</v>
      </c>
      <c r="J109" s="161"/>
      <c r="K109" s="162">
        <f>ROUND(E109*J109,2)</f>
        <v>0</v>
      </c>
      <c r="L109" s="162">
        <v>21</v>
      </c>
      <c r="M109" s="162">
        <f>G109*(1+L109/100)</f>
        <v>0</v>
      </c>
      <c r="N109" s="162">
        <v>0</v>
      </c>
      <c r="O109" s="162">
        <f>ROUND(E109*N109,2)</f>
        <v>0</v>
      </c>
      <c r="P109" s="162">
        <v>0</v>
      </c>
      <c r="Q109" s="163">
        <f>ROUND(E109*P109,2)</f>
        <v>0</v>
      </c>
      <c r="R109" s="145"/>
      <c r="S109" s="145" t="s">
        <v>254</v>
      </c>
      <c r="T109" s="145" t="s">
        <v>255</v>
      </c>
      <c r="U109" s="145">
        <v>0.13</v>
      </c>
      <c r="V109" s="145">
        <f>ROUND(E109*U109,2)</f>
        <v>0.28999999999999998</v>
      </c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194</v>
      </c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1238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1260</v>
      </c>
      <c r="D111" s="146"/>
      <c r="E111" s="147">
        <v>2.25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6" t="s">
        <v>201</v>
      </c>
      <c r="D112" s="148"/>
      <c r="E112" s="149">
        <v>2.25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1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57">
        <v>19</v>
      </c>
      <c r="B113" s="158" t="s">
        <v>807</v>
      </c>
      <c r="C113" s="174" t="s">
        <v>808</v>
      </c>
      <c r="D113" s="159" t="s">
        <v>809</v>
      </c>
      <c r="E113" s="160">
        <v>7.8750000000000001E-2</v>
      </c>
      <c r="F113" s="161"/>
      <c r="G113" s="162">
        <f>ROUND(E113*F113,2)</f>
        <v>0</v>
      </c>
      <c r="H113" s="161"/>
      <c r="I113" s="162">
        <f>ROUND(E113*H113,2)</f>
        <v>0</v>
      </c>
      <c r="J113" s="161"/>
      <c r="K113" s="162">
        <f>ROUND(E113*J113,2)</f>
        <v>0</v>
      </c>
      <c r="L113" s="162">
        <v>21</v>
      </c>
      <c r="M113" s="162">
        <f>G113*(1+L113/100)</f>
        <v>0</v>
      </c>
      <c r="N113" s="162">
        <v>1E-3</v>
      </c>
      <c r="O113" s="162">
        <f>ROUND(E113*N113,2)</f>
        <v>0</v>
      </c>
      <c r="P113" s="162">
        <v>0</v>
      </c>
      <c r="Q113" s="163">
        <f>ROUND(E113*P113,2)</f>
        <v>0</v>
      </c>
      <c r="R113" s="145" t="s">
        <v>411</v>
      </c>
      <c r="S113" s="145" t="s">
        <v>254</v>
      </c>
      <c r="T113" s="145" t="s">
        <v>255</v>
      </c>
      <c r="U113" s="145">
        <v>0</v>
      </c>
      <c r="V113" s="145">
        <f>ROUND(E113*U113,2)</f>
        <v>0</v>
      </c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404</v>
      </c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5" t="s">
        <v>1261</v>
      </c>
      <c r="D114" s="146"/>
      <c r="E114" s="147">
        <v>7.8750000000000001E-2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0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6" t="s">
        <v>201</v>
      </c>
      <c r="D115" s="148"/>
      <c r="E115" s="149">
        <v>7.8750000000000001E-2</v>
      </c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1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57">
        <v>20</v>
      </c>
      <c r="B116" s="158" t="s">
        <v>406</v>
      </c>
      <c r="C116" s="174" t="s">
        <v>407</v>
      </c>
      <c r="D116" s="159" t="s">
        <v>403</v>
      </c>
      <c r="E116" s="160">
        <v>5.8894700000000002</v>
      </c>
      <c r="F116" s="161"/>
      <c r="G116" s="162">
        <f>ROUND(E116*F116,2)</f>
        <v>0</v>
      </c>
      <c r="H116" s="161"/>
      <c r="I116" s="162">
        <f>ROUND(E116*H116,2)</f>
        <v>0</v>
      </c>
      <c r="J116" s="161"/>
      <c r="K116" s="162">
        <f>ROUND(E116*J116,2)</f>
        <v>0</v>
      </c>
      <c r="L116" s="162">
        <v>21</v>
      </c>
      <c r="M116" s="162">
        <f>G116*(1+L116/100)</f>
        <v>0</v>
      </c>
      <c r="N116" s="162">
        <v>1</v>
      </c>
      <c r="O116" s="162">
        <f>ROUND(E116*N116,2)</f>
        <v>5.89</v>
      </c>
      <c r="P116" s="162">
        <v>0</v>
      </c>
      <c r="Q116" s="163">
        <f>ROUND(E116*P116,2)</f>
        <v>0</v>
      </c>
      <c r="R116" s="145"/>
      <c r="S116" s="145" t="s">
        <v>192</v>
      </c>
      <c r="T116" s="145" t="s">
        <v>193</v>
      </c>
      <c r="U116" s="145">
        <v>0</v>
      </c>
      <c r="V116" s="145">
        <f>ROUND(E116*U116,2)</f>
        <v>0</v>
      </c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404</v>
      </c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204</v>
      </c>
      <c r="D117" s="146"/>
      <c r="E117" s="147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ht="22.5" outlineLevel="1" x14ac:dyDescent="0.2">
      <c r="A118" s="143"/>
      <c r="B118" s="144"/>
      <c r="C118" s="175" t="s">
        <v>1262</v>
      </c>
      <c r="D118" s="146"/>
      <c r="E118" s="147">
        <v>5.8894700000000002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6" t="s">
        <v>201</v>
      </c>
      <c r="D119" s="148"/>
      <c r="E119" s="149">
        <v>5.8894700000000002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1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57">
        <v>21</v>
      </c>
      <c r="B120" s="158" t="s">
        <v>409</v>
      </c>
      <c r="C120" s="174" t="s">
        <v>410</v>
      </c>
      <c r="D120" s="159" t="s">
        <v>403</v>
      </c>
      <c r="E120" s="160">
        <v>12.420000000000002</v>
      </c>
      <c r="F120" s="161"/>
      <c r="G120" s="162">
        <f>ROUND(E120*F120,2)</f>
        <v>0</v>
      </c>
      <c r="H120" s="161"/>
      <c r="I120" s="162">
        <f>ROUND(E120*H120,2)</f>
        <v>0</v>
      </c>
      <c r="J120" s="161"/>
      <c r="K120" s="162">
        <f>ROUND(E120*J120,2)</f>
        <v>0</v>
      </c>
      <c r="L120" s="162">
        <v>21</v>
      </c>
      <c r="M120" s="162">
        <f>G120*(1+L120/100)</f>
        <v>0</v>
      </c>
      <c r="N120" s="162">
        <v>1</v>
      </c>
      <c r="O120" s="162">
        <f>ROUND(E120*N120,2)</f>
        <v>12.42</v>
      </c>
      <c r="P120" s="162">
        <v>0</v>
      </c>
      <c r="Q120" s="163">
        <f>ROUND(E120*P120,2)</f>
        <v>0</v>
      </c>
      <c r="R120" s="145" t="s">
        <v>411</v>
      </c>
      <c r="S120" s="145" t="s">
        <v>254</v>
      </c>
      <c r="T120" s="145" t="s">
        <v>193</v>
      </c>
      <c r="U120" s="145">
        <v>0</v>
      </c>
      <c r="V120" s="145">
        <f>ROUND(E120*U120,2)</f>
        <v>0</v>
      </c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404</v>
      </c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204</v>
      </c>
      <c r="D121" s="146"/>
      <c r="E121" s="147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5" t="s">
        <v>380</v>
      </c>
      <c r="D122" s="146"/>
      <c r="E122" s="147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0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5" t="s">
        <v>1206</v>
      </c>
      <c r="D123" s="146"/>
      <c r="E123" s="147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1263</v>
      </c>
      <c r="D124" s="146"/>
      <c r="E124" s="147">
        <v>12.420000000000002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6" t="s">
        <v>201</v>
      </c>
      <c r="D125" s="148"/>
      <c r="E125" s="149">
        <v>12.420000000000002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1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x14ac:dyDescent="0.2">
      <c r="A126" s="151" t="s">
        <v>187</v>
      </c>
      <c r="B126" s="152" t="s">
        <v>139</v>
      </c>
      <c r="C126" s="172" t="s">
        <v>140</v>
      </c>
      <c r="D126" s="153"/>
      <c r="E126" s="154"/>
      <c r="F126" s="155"/>
      <c r="G126" s="155">
        <f>SUMIF(AG127:AG134,"&lt;&gt;NOR",G127:G134)</f>
        <v>0</v>
      </c>
      <c r="H126" s="155"/>
      <c r="I126" s="155">
        <f>SUM(I127:I134)</f>
        <v>0</v>
      </c>
      <c r="J126" s="155"/>
      <c r="K126" s="155">
        <f>SUM(K127:K134)</f>
        <v>0</v>
      </c>
      <c r="L126" s="155"/>
      <c r="M126" s="155">
        <f>SUM(M127:M134)</f>
        <v>0</v>
      </c>
      <c r="N126" s="155"/>
      <c r="O126" s="155">
        <f>SUM(O127:O134)</f>
        <v>1.53</v>
      </c>
      <c r="P126" s="155"/>
      <c r="Q126" s="156">
        <f>SUM(Q127:Q134)</f>
        <v>0</v>
      </c>
      <c r="R126" s="150"/>
      <c r="S126" s="150"/>
      <c r="T126" s="150"/>
      <c r="U126" s="150"/>
      <c r="V126" s="150">
        <f>SUM(V127:V134)</f>
        <v>1.17</v>
      </c>
      <c r="W126" s="150"/>
      <c r="AG126" t="s">
        <v>188</v>
      </c>
    </row>
    <row r="127" spans="1:60" outlineLevel="1" x14ac:dyDescent="0.2">
      <c r="A127" s="157">
        <v>22</v>
      </c>
      <c r="B127" s="158" t="s">
        <v>427</v>
      </c>
      <c r="C127" s="174" t="s">
        <v>428</v>
      </c>
      <c r="D127" s="159" t="s">
        <v>292</v>
      </c>
      <c r="E127" s="160">
        <v>0.9</v>
      </c>
      <c r="F127" s="161"/>
      <c r="G127" s="162">
        <f>ROUND(E127*F127,2)</f>
        <v>0</v>
      </c>
      <c r="H127" s="161"/>
      <c r="I127" s="162">
        <f>ROUND(E127*H127,2)</f>
        <v>0</v>
      </c>
      <c r="J127" s="161"/>
      <c r="K127" s="162">
        <f>ROUND(E127*J127,2)</f>
        <v>0</v>
      </c>
      <c r="L127" s="162">
        <v>21</v>
      </c>
      <c r="M127" s="162">
        <f>G127*(1+L127/100)</f>
        <v>0</v>
      </c>
      <c r="N127" s="162">
        <v>1.7034</v>
      </c>
      <c r="O127" s="162">
        <f>ROUND(E127*N127,2)</f>
        <v>1.53</v>
      </c>
      <c r="P127" s="162">
        <v>0</v>
      </c>
      <c r="Q127" s="163">
        <f>ROUND(E127*P127,2)</f>
        <v>0</v>
      </c>
      <c r="R127" s="145"/>
      <c r="S127" s="145" t="s">
        <v>254</v>
      </c>
      <c r="T127" s="145" t="s">
        <v>255</v>
      </c>
      <c r="U127" s="145">
        <v>1.3030000000000002</v>
      </c>
      <c r="V127" s="145">
        <f>ROUND(E127*U127,2)</f>
        <v>1.17</v>
      </c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194</v>
      </c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204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ht="33.75" outlineLevel="1" x14ac:dyDescent="0.2">
      <c r="A129" s="143"/>
      <c r="B129" s="144"/>
      <c r="C129" s="175" t="s">
        <v>688</v>
      </c>
      <c r="D129" s="146"/>
      <c r="E129" s="147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5" t="s">
        <v>1229</v>
      </c>
      <c r="D130" s="146"/>
      <c r="E130" s="147">
        <v>0.45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6" t="s">
        <v>201</v>
      </c>
      <c r="D131" s="148"/>
      <c r="E131" s="149">
        <v>0.45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1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5" t="s">
        <v>1264</v>
      </c>
      <c r="D132" s="146"/>
      <c r="E132" s="147">
        <v>0.22500000000000001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1265</v>
      </c>
      <c r="D133" s="146"/>
      <c r="E133" s="147">
        <v>0.22500000000000001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6" t="s">
        <v>201</v>
      </c>
      <c r="D134" s="148"/>
      <c r="E134" s="149">
        <v>0.45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1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x14ac:dyDescent="0.2">
      <c r="A135" s="151" t="s">
        <v>187</v>
      </c>
      <c r="B135" s="152" t="s">
        <v>145</v>
      </c>
      <c r="C135" s="172" t="s">
        <v>146</v>
      </c>
      <c r="D135" s="153"/>
      <c r="E135" s="154"/>
      <c r="F135" s="155"/>
      <c r="G135" s="155">
        <f>SUMIF(AG136:AG151,"&lt;&gt;NOR",G136:G151)</f>
        <v>0</v>
      </c>
      <c r="H135" s="155"/>
      <c r="I135" s="155">
        <f>SUM(I136:I151)</f>
        <v>0</v>
      </c>
      <c r="J135" s="155"/>
      <c r="K135" s="155">
        <f>SUM(K136:K151)</f>
        <v>0</v>
      </c>
      <c r="L135" s="155"/>
      <c r="M135" s="155">
        <f>SUM(M136:M151)</f>
        <v>0</v>
      </c>
      <c r="N135" s="155"/>
      <c r="O135" s="155">
        <f>SUM(O136:O151)</f>
        <v>0.1</v>
      </c>
      <c r="P135" s="155"/>
      <c r="Q135" s="156">
        <f>SUM(Q136:Q151)</f>
        <v>0</v>
      </c>
      <c r="R135" s="150"/>
      <c r="S135" s="150"/>
      <c r="T135" s="150"/>
      <c r="U135" s="150"/>
      <c r="V135" s="150">
        <f>SUM(V136:V151)</f>
        <v>1.57</v>
      </c>
      <c r="W135" s="150"/>
      <c r="AG135" t="s">
        <v>188</v>
      </c>
    </row>
    <row r="136" spans="1:60" outlineLevel="1" x14ac:dyDescent="0.2">
      <c r="A136" s="157">
        <v>23</v>
      </c>
      <c r="B136" s="158" t="s">
        <v>464</v>
      </c>
      <c r="C136" s="174" t="s">
        <v>465</v>
      </c>
      <c r="D136" s="159" t="s">
        <v>197</v>
      </c>
      <c r="E136" s="160">
        <v>10</v>
      </c>
      <c r="F136" s="161"/>
      <c r="G136" s="162">
        <f>ROUND(E136*F136,2)</f>
        <v>0</v>
      </c>
      <c r="H136" s="161"/>
      <c r="I136" s="162">
        <f>ROUND(E136*H136,2)</f>
        <v>0</v>
      </c>
      <c r="J136" s="161"/>
      <c r="K136" s="162">
        <f>ROUND(E136*J136,2)</f>
        <v>0</v>
      </c>
      <c r="L136" s="162">
        <v>21</v>
      </c>
      <c r="M136" s="162">
        <f>G136*(1+L136/100)</f>
        <v>0</v>
      </c>
      <c r="N136" s="162">
        <v>0</v>
      </c>
      <c r="O136" s="162">
        <f>ROUND(E136*N136,2)</f>
        <v>0</v>
      </c>
      <c r="P136" s="162">
        <v>0</v>
      </c>
      <c r="Q136" s="163">
        <f>ROUND(E136*P136,2)</f>
        <v>0</v>
      </c>
      <c r="R136" s="145"/>
      <c r="S136" s="145" t="s">
        <v>254</v>
      </c>
      <c r="T136" s="145" t="s">
        <v>255</v>
      </c>
      <c r="U136" s="145">
        <v>6.6000000000000003E-2</v>
      </c>
      <c r="V136" s="145">
        <f>ROUND(E136*U136,2)</f>
        <v>0.66</v>
      </c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194</v>
      </c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5" t="s">
        <v>204</v>
      </c>
      <c r="D137" s="146"/>
      <c r="E137" s="147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0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5" t="s">
        <v>1266</v>
      </c>
      <c r="D138" s="146"/>
      <c r="E138" s="147">
        <v>10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6" t="s">
        <v>201</v>
      </c>
      <c r="D139" s="148"/>
      <c r="E139" s="149">
        <v>10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1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64">
        <v>24</v>
      </c>
      <c r="B140" s="165" t="s">
        <v>496</v>
      </c>
      <c r="C140" s="173" t="s">
        <v>497</v>
      </c>
      <c r="D140" s="166" t="s">
        <v>197</v>
      </c>
      <c r="E140" s="167">
        <v>10</v>
      </c>
      <c r="F140" s="168"/>
      <c r="G140" s="169">
        <f>ROUND(E140*F140,2)</f>
        <v>0</v>
      </c>
      <c r="H140" s="168"/>
      <c r="I140" s="169">
        <f>ROUND(E140*H140,2)</f>
        <v>0</v>
      </c>
      <c r="J140" s="168"/>
      <c r="K140" s="169">
        <f>ROUND(E140*J140,2)</f>
        <v>0</v>
      </c>
      <c r="L140" s="169">
        <v>21</v>
      </c>
      <c r="M140" s="169">
        <f>G140*(1+L140/100)</f>
        <v>0</v>
      </c>
      <c r="N140" s="169">
        <v>0</v>
      </c>
      <c r="O140" s="169">
        <f>ROUND(E140*N140,2)</f>
        <v>0</v>
      </c>
      <c r="P140" s="169">
        <v>0</v>
      </c>
      <c r="Q140" s="170">
        <f>ROUND(E140*P140,2)</f>
        <v>0</v>
      </c>
      <c r="R140" s="145"/>
      <c r="S140" s="145" t="s">
        <v>254</v>
      </c>
      <c r="T140" s="145" t="s">
        <v>255</v>
      </c>
      <c r="U140" s="145">
        <v>2.6000000000000002E-2</v>
      </c>
      <c r="V140" s="145">
        <f>ROUND(E140*U140,2)</f>
        <v>0.26</v>
      </c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194</v>
      </c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57">
        <v>25</v>
      </c>
      <c r="B141" s="158" t="s">
        <v>486</v>
      </c>
      <c r="C141" s="174" t="s">
        <v>487</v>
      </c>
      <c r="D141" s="159" t="s">
        <v>224</v>
      </c>
      <c r="E141" s="160">
        <v>1</v>
      </c>
      <c r="F141" s="161"/>
      <c r="G141" s="162">
        <f>ROUND(E141*F141,2)</f>
        <v>0</v>
      </c>
      <c r="H141" s="161"/>
      <c r="I141" s="162">
        <f>ROUND(E141*H141,2)</f>
        <v>0</v>
      </c>
      <c r="J141" s="161"/>
      <c r="K141" s="162">
        <f>ROUND(E141*J141,2)</f>
        <v>0</v>
      </c>
      <c r="L141" s="162">
        <v>21</v>
      </c>
      <c r="M141" s="162">
        <f>G141*(1+L141/100)</f>
        <v>0</v>
      </c>
      <c r="N141" s="162">
        <v>0</v>
      </c>
      <c r="O141" s="162">
        <f>ROUND(E141*N141,2)</f>
        <v>0</v>
      </c>
      <c r="P141" s="162">
        <v>0</v>
      </c>
      <c r="Q141" s="163">
        <f>ROUND(E141*P141,2)</f>
        <v>0</v>
      </c>
      <c r="R141" s="145"/>
      <c r="S141" s="145" t="s">
        <v>192</v>
      </c>
      <c r="T141" s="145" t="s">
        <v>457</v>
      </c>
      <c r="U141" s="145">
        <v>0.65</v>
      </c>
      <c r="V141" s="145">
        <f>ROUND(E141*U141,2)</f>
        <v>0.65</v>
      </c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194</v>
      </c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133</v>
      </c>
      <c r="D142" s="146"/>
      <c r="E142" s="147">
        <v>1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6" t="s">
        <v>201</v>
      </c>
      <c r="D143" s="148"/>
      <c r="E143" s="149">
        <v>1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1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ht="22.5" outlineLevel="1" x14ac:dyDescent="0.2">
      <c r="A144" s="157">
        <v>26</v>
      </c>
      <c r="B144" s="158" t="s">
        <v>1077</v>
      </c>
      <c r="C144" s="174" t="s">
        <v>1078</v>
      </c>
      <c r="D144" s="159" t="s">
        <v>224</v>
      </c>
      <c r="E144" s="160">
        <v>2.0300000000000002</v>
      </c>
      <c r="F144" s="161"/>
      <c r="G144" s="162">
        <f>ROUND(E144*F144,2)</f>
        <v>0</v>
      </c>
      <c r="H144" s="161"/>
      <c r="I144" s="162">
        <f>ROUND(E144*H144,2)</f>
        <v>0</v>
      </c>
      <c r="J144" s="161"/>
      <c r="K144" s="162">
        <f>ROUND(E144*J144,2)</f>
        <v>0</v>
      </c>
      <c r="L144" s="162">
        <v>21</v>
      </c>
      <c r="M144" s="162">
        <f>G144*(1+L144/100)</f>
        <v>0</v>
      </c>
      <c r="N144" s="162">
        <v>1.5760000000000003E-2</v>
      </c>
      <c r="O144" s="162">
        <f>ROUND(E144*N144,2)</f>
        <v>0.03</v>
      </c>
      <c r="P144" s="162">
        <v>0</v>
      </c>
      <c r="Q144" s="163">
        <f>ROUND(E144*P144,2)</f>
        <v>0</v>
      </c>
      <c r="R144" s="145" t="s">
        <v>411</v>
      </c>
      <c r="S144" s="145" t="s">
        <v>254</v>
      </c>
      <c r="T144" s="145" t="s">
        <v>255</v>
      </c>
      <c r="U144" s="145">
        <v>0</v>
      </c>
      <c r="V144" s="145">
        <f>ROUND(E144*U144,2)</f>
        <v>0</v>
      </c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404</v>
      </c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5" t="s">
        <v>1267</v>
      </c>
      <c r="D145" s="146"/>
      <c r="E145" s="147">
        <v>2.0300000000000002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6" t="s">
        <v>201</v>
      </c>
      <c r="D146" s="148"/>
      <c r="E146" s="149">
        <v>2.0300000000000002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1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ht="22.5" outlineLevel="1" x14ac:dyDescent="0.2">
      <c r="A147" s="157">
        <v>27</v>
      </c>
      <c r="B147" s="158" t="s">
        <v>1268</v>
      </c>
      <c r="C147" s="174" t="s">
        <v>1269</v>
      </c>
      <c r="D147" s="159" t="s">
        <v>224</v>
      </c>
      <c r="E147" s="160">
        <v>1</v>
      </c>
      <c r="F147" s="161"/>
      <c r="G147" s="162">
        <f>ROUND(E147*F147,2)</f>
        <v>0</v>
      </c>
      <c r="H147" s="161"/>
      <c r="I147" s="162">
        <f>ROUND(E147*H147,2)</f>
        <v>0</v>
      </c>
      <c r="J147" s="161"/>
      <c r="K147" s="162">
        <f>ROUND(E147*J147,2)</f>
        <v>0</v>
      </c>
      <c r="L147" s="162">
        <v>21</v>
      </c>
      <c r="M147" s="162">
        <f>G147*(1+L147/100)</f>
        <v>0</v>
      </c>
      <c r="N147" s="162">
        <v>7.0000000000000007E-2</v>
      </c>
      <c r="O147" s="162">
        <f>ROUND(E147*N147,2)</f>
        <v>7.0000000000000007E-2</v>
      </c>
      <c r="P147" s="162">
        <v>0</v>
      </c>
      <c r="Q147" s="163">
        <f>ROUND(E147*P147,2)</f>
        <v>0</v>
      </c>
      <c r="R147" s="145"/>
      <c r="S147" s="145" t="s">
        <v>192</v>
      </c>
      <c r="T147" s="145" t="s">
        <v>193</v>
      </c>
      <c r="U147" s="145">
        <v>0</v>
      </c>
      <c r="V147" s="145">
        <f>ROUND(E147*U147,2)</f>
        <v>0</v>
      </c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404</v>
      </c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5" t="s">
        <v>204</v>
      </c>
      <c r="D148" s="146"/>
      <c r="E148" s="147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0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1086</v>
      </c>
      <c r="D149" s="146"/>
      <c r="E149" s="147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133</v>
      </c>
      <c r="D150" s="146"/>
      <c r="E150" s="147">
        <v>1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6" t="s">
        <v>201</v>
      </c>
      <c r="D151" s="148"/>
      <c r="E151" s="149">
        <v>1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1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x14ac:dyDescent="0.2">
      <c r="A152" s="151" t="s">
        <v>187</v>
      </c>
      <c r="B152" s="152" t="s">
        <v>151</v>
      </c>
      <c r="C152" s="172" t="s">
        <v>152</v>
      </c>
      <c r="D152" s="153"/>
      <c r="E152" s="154"/>
      <c r="F152" s="155"/>
      <c r="G152" s="155">
        <f>SUMIF(AG153:AG153,"&lt;&gt;NOR",G153:G153)</f>
        <v>0</v>
      </c>
      <c r="H152" s="155"/>
      <c r="I152" s="155">
        <f>SUM(I153:I153)</f>
        <v>0</v>
      </c>
      <c r="J152" s="155"/>
      <c r="K152" s="155">
        <f>SUM(K153:K153)</f>
        <v>0</v>
      </c>
      <c r="L152" s="155"/>
      <c r="M152" s="155">
        <f>SUM(M153:M153)</f>
        <v>0</v>
      </c>
      <c r="N152" s="155"/>
      <c r="O152" s="155">
        <f>SUM(O153:O153)</f>
        <v>0</v>
      </c>
      <c r="P152" s="155"/>
      <c r="Q152" s="156">
        <f>SUM(Q153:Q153)</f>
        <v>0</v>
      </c>
      <c r="R152" s="150"/>
      <c r="S152" s="150"/>
      <c r="T152" s="150"/>
      <c r="U152" s="150"/>
      <c r="V152" s="150">
        <f>SUM(V153:V153)</f>
        <v>4.2300000000000004</v>
      </c>
      <c r="W152" s="150"/>
      <c r="AG152" t="s">
        <v>188</v>
      </c>
    </row>
    <row r="153" spans="1:60" outlineLevel="1" x14ac:dyDescent="0.2">
      <c r="A153" s="157">
        <v>28</v>
      </c>
      <c r="B153" s="158" t="s">
        <v>663</v>
      </c>
      <c r="C153" s="174" t="s">
        <v>664</v>
      </c>
      <c r="D153" s="159" t="s">
        <v>403</v>
      </c>
      <c r="E153" s="160">
        <v>20.0105</v>
      </c>
      <c r="F153" s="161"/>
      <c r="G153" s="162">
        <f>ROUND(E153*F153,2)</f>
        <v>0</v>
      </c>
      <c r="H153" s="161"/>
      <c r="I153" s="162">
        <f>ROUND(E153*H153,2)</f>
        <v>0</v>
      </c>
      <c r="J153" s="161"/>
      <c r="K153" s="162">
        <f>ROUND(E153*J153,2)</f>
        <v>0</v>
      </c>
      <c r="L153" s="162">
        <v>21</v>
      </c>
      <c r="M153" s="162">
        <f>G153*(1+L153/100)</f>
        <v>0</v>
      </c>
      <c r="N153" s="162">
        <v>0</v>
      </c>
      <c r="O153" s="162">
        <f>ROUND(E153*N153,2)</f>
        <v>0</v>
      </c>
      <c r="P153" s="162">
        <v>0</v>
      </c>
      <c r="Q153" s="163">
        <f>ROUND(E153*P153,2)</f>
        <v>0</v>
      </c>
      <c r="R153" s="145"/>
      <c r="S153" s="145" t="s">
        <v>254</v>
      </c>
      <c r="T153" s="145" t="s">
        <v>255</v>
      </c>
      <c r="U153" s="145">
        <v>0.21150000000000002</v>
      </c>
      <c r="V153" s="145">
        <f>ROUND(E153*U153,2)</f>
        <v>4.2300000000000004</v>
      </c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560</v>
      </c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x14ac:dyDescent="0.2">
      <c r="A154" s="3"/>
      <c r="B154" s="4"/>
      <c r="C154" s="177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AE154">
        <v>15</v>
      </c>
      <c r="AF154">
        <v>21</v>
      </c>
    </row>
    <row r="155" spans="1:60" x14ac:dyDescent="0.2">
      <c r="A155" s="139"/>
      <c r="B155" s="140" t="s">
        <v>31</v>
      </c>
      <c r="C155" s="178"/>
      <c r="D155" s="141"/>
      <c r="E155" s="142"/>
      <c r="F155" s="142"/>
      <c r="G155" s="171">
        <f>G8+G126+G135+G152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AE155">
        <f>SUMIF(L7:L153,AE154,G7:G153)</f>
        <v>0</v>
      </c>
      <c r="AF155">
        <f>SUMIF(L7:L153,AF154,G7:G153)</f>
        <v>0</v>
      </c>
      <c r="AG155" t="s">
        <v>247</v>
      </c>
    </row>
    <row r="156" spans="1:60" x14ac:dyDescent="0.2">
      <c r="A156" s="3"/>
      <c r="B156" s="4"/>
      <c r="C156" s="177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60" x14ac:dyDescent="0.2">
      <c r="A157" s="3"/>
      <c r="B157" s="4"/>
      <c r="C157" s="177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60" x14ac:dyDescent="0.2">
      <c r="A158" s="256" t="s">
        <v>248</v>
      </c>
      <c r="B158" s="256"/>
      <c r="C158" s="257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60" x14ac:dyDescent="0.2">
      <c r="A159" s="237"/>
      <c r="B159" s="238"/>
      <c r="C159" s="239"/>
      <c r="D159" s="238"/>
      <c r="E159" s="238"/>
      <c r="F159" s="238"/>
      <c r="G159" s="24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AG159" t="s">
        <v>249</v>
      </c>
    </row>
    <row r="160" spans="1:60" x14ac:dyDescent="0.2">
      <c r="A160" s="241"/>
      <c r="B160" s="242"/>
      <c r="C160" s="243"/>
      <c r="D160" s="242"/>
      <c r="E160" s="242"/>
      <c r="F160" s="242"/>
      <c r="G160" s="2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33" x14ac:dyDescent="0.2">
      <c r="A161" s="241"/>
      <c r="B161" s="242"/>
      <c r="C161" s="243"/>
      <c r="D161" s="242"/>
      <c r="E161" s="242"/>
      <c r="F161" s="242"/>
      <c r="G161" s="2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33" x14ac:dyDescent="0.2">
      <c r="A162" s="241"/>
      <c r="B162" s="242"/>
      <c r="C162" s="243"/>
      <c r="D162" s="242"/>
      <c r="E162" s="242"/>
      <c r="F162" s="242"/>
      <c r="G162" s="2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33" x14ac:dyDescent="0.2">
      <c r="A163" s="245"/>
      <c r="B163" s="246"/>
      <c r="C163" s="247"/>
      <c r="D163" s="246"/>
      <c r="E163" s="246"/>
      <c r="F163" s="246"/>
      <c r="G163" s="24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33" x14ac:dyDescent="0.2">
      <c r="A164" s="3"/>
      <c r="B164" s="4"/>
      <c r="C164" s="177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33" x14ac:dyDescent="0.2">
      <c r="C165" s="179"/>
      <c r="D165" s="10"/>
      <c r="AG165" t="s">
        <v>250</v>
      </c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9:G163"/>
    <mergeCell ref="A1:G1"/>
    <mergeCell ref="C2:G2"/>
    <mergeCell ref="C3:G3"/>
    <mergeCell ref="C4:G4"/>
    <mergeCell ref="A158:C1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F189D-A085-4B77-9423-C289256AEDF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63</v>
      </c>
      <c r="C3" s="250" t="s">
        <v>64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77</v>
      </c>
      <c r="C4" s="253" t="s">
        <v>78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SUMIF(AG9:AG169,"&lt;&gt;NOR",G9:G169)</f>
        <v>0</v>
      </c>
      <c r="H8" s="155"/>
      <c r="I8" s="155">
        <f>SUM(I9:I169)</f>
        <v>0</v>
      </c>
      <c r="J8" s="155"/>
      <c r="K8" s="155">
        <f>SUM(K9:K169)</f>
        <v>0</v>
      </c>
      <c r="L8" s="155"/>
      <c r="M8" s="155">
        <f>SUM(M9:M169)</f>
        <v>0</v>
      </c>
      <c r="N8" s="155"/>
      <c r="O8" s="155">
        <f>SUM(O9:O169)</f>
        <v>126.76</v>
      </c>
      <c r="P8" s="155"/>
      <c r="Q8" s="156">
        <f>SUM(Q9:Q169)</f>
        <v>117.68</v>
      </c>
      <c r="R8" s="150"/>
      <c r="S8" s="150"/>
      <c r="T8" s="150"/>
      <c r="U8" s="150"/>
      <c r="V8" s="150">
        <f>SUM(V9:V169)</f>
        <v>1037.4499999999998</v>
      </c>
      <c r="W8" s="150"/>
      <c r="AG8" t="s">
        <v>188</v>
      </c>
    </row>
    <row r="9" spans="1:60" outlineLevel="1" x14ac:dyDescent="0.2">
      <c r="A9" s="157">
        <v>1</v>
      </c>
      <c r="B9" s="158" t="s">
        <v>264</v>
      </c>
      <c r="C9" s="174" t="s">
        <v>265</v>
      </c>
      <c r="D9" s="159" t="s">
        <v>253</v>
      </c>
      <c r="E9" s="160">
        <v>118.87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0.66</v>
      </c>
      <c r="Q9" s="163">
        <f>ROUND(E9*P9,2)</f>
        <v>78.45</v>
      </c>
      <c r="R9" s="145"/>
      <c r="S9" s="145" t="s">
        <v>254</v>
      </c>
      <c r="T9" s="145" t="s">
        <v>255</v>
      </c>
      <c r="U9" s="145">
        <v>1.0530000000000002</v>
      </c>
      <c r="V9" s="145">
        <f>ROUND(E9*U9,2)</f>
        <v>125.17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1270</v>
      </c>
      <c r="D11" s="146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ht="22.5" outlineLevel="1" x14ac:dyDescent="0.2">
      <c r="A12" s="143"/>
      <c r="B12" s="144"/>
      <c r="C12" s="175" t="s">
        <v>1271</v>
      </c>
      <c r="D12" s="146"/>
      <c r="E12" s="147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5" t="s">
        <v>1272</v>
      </c>
      <c r="D13" s="146"/>
      <c r="E13" s="147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ht="22.5" outlineLevel="1" x14ac:dyDescent="0.2">
      <c r="A14" s="143"/>
      <c r="B14" s="144"/>
      <c r="C14" s="175" t="s">
        <v>1271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1273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ht="22.5" outlineLevel="1" x14ac:dyDescent="0.2">
      <c r="A16" s="143"/>
      <c r="B16" s="144"/>
      <c r="C16" s="175" t="s">
        <v>1271</v>
      </c>
      <c r="D16" s="146"/>
      <c r="E16" s="147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5" t="s">
        <v>1274</v>
      </c>
      <c r="D17" s="146"/>
      <c r="E17" s="147">
        <v>76.67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43"/>
      <c r="B18" s="144"/>
      <c r="C18" s="175" t="s">
        <v>1275</v>
      </c>
      <c r="D18" s="146"/>
      <c r="E18" s="147">
        <v>37.400000000000006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1276</v>
      </c>
      <c r="D19" s="146"/>
      <c r="E19" s="147">
        <v>4.8000000000000007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6" t="s">
        <v>201</v>
      </c>
      <c r="D20" s="148"/>
      <c r="E20" s="149">
        <v>118.87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1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64">
        <v>2</v>
      </c>
      <c r="B21" s="165" t="s">
        <v>996</v>
      </c>
      <c r="C21" s="173" t="s">
        <v>997</v>
      </c>
      <c r="D21" s="166" t="s">
        <v>253</v>
      </c>
      <c r="E21" s="167">
        <v>118.87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21</v>
      </c>
      <c r="M21" s="169">
        <f>G21*(1+L21/100)</f>
        <v>0</v>
      </c>
      <c r="N21" s="169">
        <v>0</v>
      </c>
      <c r="O21" s="169">
        <f>ROUND(E21*N21,2)</f>
        <v>0</v>
      </c>
      <c r="P21" s="169">
        <v>0.33</v>
      </c>
      <c r="Q21" s="170">
        <f>ROUND(E21*P21,2)</f>
        <v>39.229999999999997</v>
      </c>
      <c r="R21" s="145"/>
      <c r="S21" s="145" t="s">
        <v>254</v>
      </c>
      <c r="T21" s="145" t="s">
        <v>255</v>
      </c>
      <c r="U21" s="145">
        <v>0.16</v>
      </c>
      <c r="V21" s="145">
        <f>ROUND(E21*U21,2)</f>
        <v>19.02</v>
      </c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194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57">
        <v>3</v>
      </c>
      <c r="B22" s="158" t="s">
        <v>278</v>
      </c>
      <c r="C22" s="174" t="s">
        <v>279</v>
      </c>
      <c r="D22" s="159" t="s">
        <v>197</v>
      </c>
      <c r="E22" s="160">
        <v>2.2000000000000002</v>
      </c>
      <c r="F22" s="161"/>
      <c r="G22" s="162">
        <f>ROUND(E22*F22,2)</f>
        <v>0</v>
      </c>
      <c r="H22" s="161"/>
      <c r="I22" s="162">
        <f>ROUND(E22*H22,2)</f>
        <v>0</v>
      </c>
      <c r="J22" s="161"/>
      <c r="K22" s="162">
        <f>ROUND(E22*J22,2)</f>
        <v>0</v>
      </c>
      <c r="L22" s="162">
        <v>21</v>
      </c>
      <c r="M22" s="162">
        <f>G22*(1+L22/100)</f>
        <v>0</v>
      </c>
      <c r="N22" s="162">
        <v>1.2710000000000001E-2</v>
      </c>
      <c r="O22" s="162">
        <f>ROUND(E22*N22,2)</f>
        <v>0.03</v>
      </c>
      <c r="P22" s="162">
        <v>0</v>
      </c>
      <c r="Q22" s="163">
        <f>ROUND(E22*P22,2)</f>
        <v>0</v>
      </c>
      <c r="R22" s="145"/>
      <c r="S22" s="145" t="s">
        <v>254</v>
      </c>
      <c r="T22" s="145" t="s">
        <v>255</v>
      </c>
      <c r="U22" s="145">
        <v>1.153</v>
      </c>
      <c r="V22" s="145">
        <f>ROUND(E22*U22,2)</f>
        <v>2.54</v>
      </c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194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204</v>
      </c>
      <c r="D23" s="146"/>
      <c r="E23" s="147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75" t="s">
        <v>998</v>
      </c>
      <c r="D24" s="146"/>
      <c r="E24" s="147">
        <v>1.1000000000000001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75" t="s">
        <v>999</v>
      </c>
      <c r="D25" s="146"/>
      <c r="E25" s="147">
        <v>1.1000000000000001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6" t="s">
        <v>201</v>
      </c>
      <c r="D26" s="148"/>
      <c r="E26" s="149">
        <v>2.2000000000000002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1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57">
        <v>4</v>
      </c>
      <c r="B27" s="158" t="s">
        <v>285</v>
      </c>
      <c r="C27" s="174" t="s">
        <v>286</v>
      </c>
      <c r="D27" s="159" t="s">
        <v>197</v>
      </c>
      <c r="E27" s="160">
        <v>1.1000000000000001</v>
      </c>
      <c r="F27" s="161"/>
      <c r="G27" s="162">
        <f>ROUND(E27*F27,2)</f>
        <v>0</v>
      </c>
      <c r="H27" s="161"/>
      <c r="I27" s="162">
        <f>ROUND(E27*H27,2)</f>
        <v>0</v>
      </c>
      <c r="J27" s="161"/>
      <c r="K27" s="162">
        <f>ROUND(E27*J27,2)</f>
        <v>0</v>
      </c>
      <c r="L27" s="162">
        <v>21</v>
      </c>
      <c r="M27" s="162">
        <f>G27*(1+L27/100)</f>
        <v>0</v>
      </c>
      <c r="N27" s="162">
        <v>6.9630000000000011E-2</v>
      </c>
      <c r="O27" s="162">
        <f>ROUND(E27*N27,2)</f>
        <v>0.08</v>
      </c>
      <c r="P27" s="162">
        <v>0</v>
      </c>
      <c r="Q27" s="163">
        <f>ROUND(E27*P27,2)</f>
        <v>0</v>
      </c>
      <c r="R27" s="145"/>
      <c r="S27" s="145" t="s">
        <v>254</v>
      </c>
      <c r="T27" s="145" t="s">
        <v>255</v>
      </c>
      <c r="U27" s="145">
        <v>1.2460000000000002</v>
      </c>
      <c r="V27" s="145">
        <f>ROUND(E27*U27,2)</f>
        <v>1.37</v>
      </c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194</v>
      </c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75" t="s">
        <v>204</v>
      </c>
      <c r="D28" s="146"/>
      <c r="E28" s="147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75" t="s">
        <v>1000</v>
      </c>
      <c r="D29" s="146"/>
      <c r="E29" s="147">
        <v>1.1000000000000001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6" t="s">
        <v>201</v>
      </c>
      <c r="D30" s="148"/>
      <c r="E30" s="149">
        <v>1.1000000000000001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1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57">
        <v>5</v>
      </c>
      <c r="B31" s="158" t="s">
        <v>1001</v>
      </c>
      <c r="C31" s="174" t="s">
        <v>1002</v>
      </c>
      <c r="D31" s="159" t="s">
        <v>292</v>
      </c>
      <c r="E31" s="160">
        <v>1.4160000000000001</v>
      </c>
      <c r="F31" s="161"/>
      <c r="G31" s="162">
        <f>ROUND(E31*F31,2)</f>
        <v>0</v>
      </c>
      <c r="H31" s="161"/>
      <c r="I31" s="162">
        <f>ROUND(E31*H31,2)</f>
        <v>0</v>
      </c>
      <c r="J31" s="161"/>
      <c r="K31" s="162">
        <f>ROUND(E31*J31,2)</f>
        <v>0</v>
      </c>
      <c r="L31" s="162">
        <v>21</v>
      </c>
      <c r="M31" s="162">
        <f>G31*(1+L31/100)</f>
        <v>0</v>
      </c>
      <c r="N31" s="162">
        <v>0</v>
      </c>
      <c r="O31" s="162">
        <f>ROUND(E31*N31,2)</f>
        <v>0</v>
      </c>
      <c r="P31" s="162">
        <v>0</v>
      </c>
      <c r="Q31" s="163">
        <f>ROUND(E31*P31,2)</f>
        <v>0</v>
      </c>
      <c r="R31" s="145"/>
      <c r="S31" s="145" t="s">
        <v>254</v>
      </c>
      <c r="T31" s="145" t="s">
        <v>255</v>
      </c>
      <c r="U31" s="145">
        <v>0.36500000000000005</v>
      </c>
      <c r="V31" s="145">
        <f>ROUND(E31*U31,2)</f>
        <v>0.52</v>
      </c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194</v>
      </c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75" t="s">
        <v>204</v>
      </c>
      <c r="D32" s="146"/>
      <c r="E32" s="147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0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ht="22.5" outlineLevel="1" x14ac:dyDescent="0.2">
      <c r="A33" s="143"/>
      <c r="B33" s="144"/>
      <c r="C33" s="175" t="s">
        <v>293</v>
      </c>
      <c r="D33" s="146"/>
      <c r="E33" s="147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ht="22.5" outlineLevel="1" x14ac:dyDescent="0.2">
      <c r="A34" s="143"/>
      <c r="B34" s="144"/>
      <c r="C34" s="175" t="s">
        <v>1277</v>
      </c>
      <c r="D34" s="146"/>
      <c r="E34" s="147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84" t="s">
        <v>296</v>
      </c>
      <c r="D35" s="180"/>
      <c r="E35" s="181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85" t="s">
        <v>1278</v>
      </c>
      <c r="D36" s="180"/>
      <c r="E36" s="181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2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ht="22.5" outlineLevel="1" x14ac:dyDescent="0.2">
      <c r="A37" s="143"/>
      <c r="B37" s="144"/>
      <c r="C37" s="185" t="s">
        <v>1279</v>
      </c>
      <c r="D37" s="180"/>
      <c r="E37" s="181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2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85" t="s">
        <v>1280</v>
      </c>
      <c r="D38" s="180"/>
      <c r="E38" s="181">
        <v>2.8320000000000003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2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86" t="s">
        <v>306</v>
      </c>
      <c r="D39" s="182"/>
      <c r="E39" s="183">
        <v>2.8320000000000003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3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84" t="s">
        <v>307</v>
      </c>
      <c r="D40" s="180"/>
      <c r="E40" s="181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5" t="s">
        <v>1281</v>
      </c>
      <c r="D41" s="146"/>
      <c r="E41" s="147">
        <v>1.4160000000000001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0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6" t="s">
        <v>201</v>
      </c>
      <c r="D42" s="148"/>
      <c r="E42" s="149">
        <v>1.4160000000000001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1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64">
        <v>6</v>
      </c>
      <c r="B43" s="165" t="s">
        <v>1018</v>
      </c>
      <c r="C43" s="173" t="s">
        <v>1019</v>
      </c>
      <c r="D43" s="166" t="s">
        <v>292</v>
      </c>
      <c r="E43" s="167">
        <v>1.4160000000000001</v>
      </c>
      <c r="F43" s="168"/>
      <c r="G43" s="169">
        <f>ROUND(E43*F43,2)</f>
        <v>0</v>
      </c>
      <c r="H43" s="168"/>
      <c r="I43" s="169">
        <f>ROUND(E43*H43,2)</f>
        <v>0</v>
      </c>
      <c r="J43" s="168"/>
      <c r="K43" s="169">
        <f>ROUND(E43*J43,2)</f>
        <v>0</v>
      </c>
      <c r="L43" s="169">
        <v>21</v>
      </c>
      <c r="M43" s="169">
        <f>G43*(1+L43/100)</f>
        <v>0</v>
      </c>
      <c r="N43" s="169">
        <v>0</v>
      </c>
      <c r="O43" s="169">
        <f>ROUND(E43*N43,2)</f>
        <v>0</v>
      </c>
      <c r="P43" s="169">
        <v>0</v>
      </c>
      <c r="Q43" s="170">
        <f>ROUND(E43*P43,2)</f>
        <v>0</v>
      </c>
      <c r="R43" s="145"/>
      <c r="S43" s="145" t="s">
        <v>254</v>
      </c>
      <c r="T43" s="145" t="s">
        <v>255</v>
      </c>
      <c r="U43" s="145">
        <v>0.49500000000000005</v>
      </c>
      <c r="V43" s="145">
        <f>ROUND(E43*U43,2)</f>
        <v>0.7</v>
      </c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194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ht="22.5" outlineLevel="1" x14ac:dyDescent="0.2">
      <c r="A44" s="157">
        <v>7</v>
      </c>
      <c r="B44" s="158" t="s">
        <v>1282</v>
      </c>
      <c r="C44" s="174" t="s">
        <v>1283</v>
      </c>
      <c r="D44" s="159" t="s">
        <v>292</v>
      </c>
      <c r="E44" s="160">
        <v>164.40325000000001</v>
      </c>
      <c r="F44" s="161"/>
      <c r="G44" s="162">
        <f>ROUND(E44*F44,2)</f>
        <v>0</v>
      </c>
      <c r="H44" s="161"/>
      <c r="I44" s="162">
        <f>ROUND(E44*H44,2)</f>
        <v>0</v>
      </c>
      <c r="J44" s="161"/>
      <c r="K44" s="162">
        <f>ROUND(E44*J44,2)</f>
        <v>0</v>
      </c>
      <c r="L44" s="162">
        <v>21</v>
      </c>
      <c r="M44" s="162">
        <f>G44*(1+L44/100)</f>
        <v>0</v>
      </c>
      <c r="N44" s="162">
        <v>0</v>
      </c>
      <c r="O44" s="162">
        <f>ROUND(E44*N44,2)</f>
        <v>0</v>
      </c>
      <c r="P44" s="162">
        <v>0</v>
      </c>
      <c r="Q44" s="163">
        <f>ROUND(E44*P44,2)</f>
        <v>0</v>
      </c>
      <c r="R44" s="145"/>
      <c r="S44" s="145" t="s">
        <v>254</v>
      </c>
      <c r="T44" s="145" t="s">
        <v>255</v>
      </c>
      <c r="U44" s="145">
        <v>0.16</v>
      </c>
      <c r="V44" s="145">
        <f>ROUND(E44*U44,2)</f>
        <v>26.3</v>
      </c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194</v>
      </c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5" t="s">
        <v>204</v>
      </c>
      <c r="D45" s="146"/>
      <c r="E45" s="147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0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ht="22.5" outlineLevel="1" x14ac:dyDescent="0.2">
      <c r="A46" s="143"/>
      <c r="B46" s="144"/>
      <c r="C46" s="175" t="s">
        <v>293</v>
      </c>
      <c r="D46" s="146"/>
      <c r="E46" s="147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ht="22.5" outlineLevel="1" x14ac:dyDescent="0.2">
      <c r="A47" s="143"/>
      <c r="B47" s="144"/>
      <c r="C47" s="175" t="s">
        <v>1277</v>
      </c>
      <c r="D47" s="146"/>
      <c r="E47" s="147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84" t="s">
        <v>296</v>
      </c>
      <c r="D48" s="180"/>
      <c r="E48" s="181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85" t="s">
        <v>1191</v>
      </c>
      <c r="D49" s="180"/>
      <c r="E49" s="181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2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ht="33.75" outlineLevel="1" x14ac:dyDescent="0.2">
      <c r="A50" s="143"/>
      <c r="B50" s="144"/>
      <c r="C50" s="185" t="s">
        <v>301</v>
      </c>
      <c r="D50" s="180"/>
      <c r="E50" s="181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2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85" t="s">
        <v>1284</v>
      </c>
      <c r="D51" s="180"/>
      <c r="E51" s="181">
        <v>11.770000000000001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2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85" t="s">
        <v>1285</v>
      </c>
      <c r="D52" s="180"/>
      <c r="E52" s="181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2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ht="33.75" outlineLevel="1" x14ac:dyDescent="0.2">
      <c r="A53" s="143"/>
      <c r="B53" s="144"/>
      <c r="C53" s="185" t="s">
        <v>1286</v>
      </c>
      <c r="D53" s="180"/>
      <c r="E53" s="181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2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85" t="s">
        <v>1287</v>
      </c>
      <c r="D54" s="180"/>
      <c r="E54" s="181">
        <v>55.629200000000004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2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85" t="s">
        <v>1288</v>
      </c>
      <c r="D55" s="180"/>
      <c r="E55" s="181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2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ht="22.5" outlineLevel="1" x14ac:dyDescent="0.2">
      <c r="A56" s="143"/>
      <c r="B56" s="144"/>
      <c r="C56" s="185" t="s">
        <v>1279</v>
      </c>
      <c r="D56" s="180"/>
      <c r="E56" s="181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2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85" t="s">
        <v>1289</v>
      </c>
      <c r="D57" s="180"/>
      <c r="E57" s="181">
        <v>183.24130000000002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2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85" t="s">
        <v>1290</v>
      </c>
      <c r="D58" s="180"/>
      <c r="E58" s="181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2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ht="22.5" outlineLevel="1" x14ac:dyDescent="0.2">
      <c r="A59" s="143"/>
      <c r="B59" s="144"/>
      <c r="C59" s="185" t="s">
        <v>1279</v>
      </c>
      <c r="D59" s="180"/>
      <c r="E59" s="181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2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85" t="s">
        <v>1291</v>
      </c>
      <c r="D60" s="180"/>
      <c r="E60" s="181">
        <v>78.166000000000011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2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86" t="s">
        <v>306</v>
      </c>
      <c r="D61" s="182"/>
      <c r="E61" s="183">
        <v>328.80650000000003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3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84" t="s">
        <v>307</v>
      </c>
      <c r="D62" s="180"/>
      <c r="E62" s="181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5" t="s">
        <v>1292</v>
      </c>
      <c r="D63" s="146"/>
      <c r="E63" s="147">
        <v>164.40325000000001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6" t="s">
        <v>201</v>
      </c>
      <c r="D64" s="148"/>
      <c r="E64" s="149">
        <v>164.40325000000001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1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57">
        <v>8</v>
      </c>
      <c r="B65" s="158" t="s">
        <v>314</v>
      </c>
      <c r="C65" s="174" t="s">
        <v>315</v>
      </c>
      <c r="D65" s="159" t="s">
        <v>292</v>
      </c>
      <c r="E65" s="160">
        <v>41.454810000000002</v>
      </c>
      <c r="F65" s="161"/>
      <c r="G65" s="162">
        <f>ROUND(E65*F65,2)</f>
        <v>0</v>
      </c>
      <c r="H65" s="161"/>
      <c r="I65" s="162">
        <f>ROUND(E65*H65,2)</f>
        <v>0</v>
      </c>
      <c r="J65" s="161"/>
      <c r="K65" s="162">
        <f>ROUND(E65*J65,2)</f>
        <v>0</v>
      </c>
      <c r="L65" s="162">
        <v>21</v>
      </c>
      <c r="M65" s="162">
        <f>G65*(1+L65/100)</f>
        <v>0</v>
      </c>
      <c r="N65" s="162">
        <v>0</v>
      </c>
      <c r="O65" s="162">
        <f>ROUND(E65*N65,2)</f>
        <v>0</v>
      </c>
      <c r="P65" s="162">
        <v>0</v>
      </c>
      <c r="Q65" s="163">
        <f>ROUND(E65*P65,2)</f>
        <v>0</v>
      </c>
      <c r="R65" s="145"/>
      <c r="S65" s="145" t="s">
        <v>254</v>
      </c>
      <c r="T65" s="145" t="s">
        <v>255</v>
      </c>
      <c r="U65" s="145">
        <v>8.4000000000000005E-2</v>
      </c>
      <c r="V65" s="145">
        <f>ROUND(E65*U65,2)</f>
        <v>3.48</v>
      </c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194</v>
      </c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5" t="s">
        <v>1293</v>
      </c>
      <c r="D66" s="146"/>
      <c r="E66" s="147">
        <v>41.454810000000002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6" t="s">
        <v>201</v>
      </c>
      <c r="D67" s="148"/>
      <c r="E67" s="149">
        <v>41.454810000000002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1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ht="22.5" outlineLevel="1" x14ac:dyDescent="0.2">
      <c r="A68" s="157">
        <v>9</v>
      </c>
      <c r="B68" s="158" t="s">
        <v>1294</v>
      </c>
      <c r="C68" s="174" t="s">
        <v>1295</v>
      </c>
      <c r="D68" s="159" t="s">
        <v>292</v>
      </c>
      <c r="E68" s="160">
        <v>131.52260000000001</v>
      </c>
      <c r="F68" s="161"/>
      <c r="G68" s="162">
        <f>ROUND(E68*F68,2)</f>
        <v>0</v>
      </c>
      <c r="H68" s="161"/>
      <c r="I68" s="162">
        <f>ROUND(E68*H68,2)</f>
        <v>0</v>
      </c>
      <c r="J68" s="161"/>
      <c r="K68" s="162">
        <f>ROUND(E68*J68,2)</f>
        <v>0</v>
      </c>
      <c r="L68" s="162">
        <v>21</v>
      </c>
      <c r="M68" s="162">
        <f>G68*(1+L68/100)</f>
        <v>0</v>
      </c>
      <c r="N68" s="162">
        <v>0</v>
      </c>
      <c r="O68" s="162">
        <f>ROUND(E68*N68,2)</f>
        <v>0</v>
      </c>
      <c r="P68" s="162">
        <v>0</v>
      </c>
      <c r="Q68" s="163">
        <f>ROUND(E68*P68,2)</f>
        <v>0</v>
      </c>
      <c r="R68" s="145"/>
      <c r="S68" s="145" t="s">
        <v>254</v>
      </c>
      <c r="T68" s="145" t="s">
        <v>255</v>
      </c>
      <c r="U68" s="145">
        <v>0.30000000000000004</v>
      </c>
      <c r="V68" s="145">
        <f>ROUND(E68*U68,2)</f>
        <v>39.46</v>
      </c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194</v>
      </c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5" t="s">
        <v>1296</v>
      </c>
      <c r="D69" s="146"/>
      <c r="E69" s="147">
        <v>131.52260000000001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6" t="s">
        <v>201</v>
      </c>
      <c r="D70" s="148"/>
      <c r="E70" s="149">
        <v>131.52260000000001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1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57">
        <v>10</v>
      </c>
      <c r="B71" s="158" t="s">
        <v>321</v>
      </c>
      <c r="C71" s="174" t="s">
        <v>322</v>
      </c>
      <c r="D71" s="159" t="s">
        <v>292</v>
      </c>
      <c r="E71" s="160">
        <v>33.234650000000002</v>
      </c>
      <c r="F71" s="161"/>
      <c r="G71" s="162">
        <f>ROUND(E71*F71,2)</f>
        <v>0</v>
      </c>
      <c r="H71" s="161"/>
      <c r="I71" s="162">
        <f>ROUND(E71*H71,2)</f>
        <v>0</v>
      </c>
      <c r="J71" s="161"/>
      <c r="K71" s="162">
        <f>ROUND(E71*J71,2)</f>
        <v>0</v>
      </c>
      <c r="L71" s="162">
        <v>21</v>
      </c>
      <c r="M71" s="162">
        <f>G71*(1+L71/100)</f>
        <v>0</v>
      </c>
      <c r="N71" s="162">
        <v>0</v>
      </c>
      <c r="O71" s="162">
        <f>ROUND(E71*N71,2)</f>
        <v>0</v>
      </c>
      <c r="P71" s="162">
        <v>0</v>
      </c>
      <c r="Q71" s="163">
        <f>ROUND(E71*P71,2)</f>
        <v>0</v>
      </c>
      <c r="R71" s="145"/>
      <c r="S71" s="145" t="s">
        <v>254</v>
      </c>
      <c r="T71" s="145" t="s">
        <v>255</v>
      </c>
      <c r="U71" s="145">
        <v>0.14830000000000002</v>
      </c>
      <c r="V71" s="145">
        <f>ROUND(E71*U71,2)</f>
        <v>4.93</v>
      </c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194</v>
      </c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1297</v>
      </c>
      <c r="D72" s="146"/>
      <c r="E72" s="147">
        <v>33.234650000000002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6" t="s">
        <v>201</v>
      </c>
      <c r="D73" s="148"/>
      <c r="E73" s="149">
        <v>33.234650000000002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1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57">
        <v>11</v>
      </c>
      <c r="B74" s="158" t="s">
        <v>324</v>
      </c>
      <c r="C74" s="174" t="s">
        <v>325</v>
      </c>
      <c r="D74" s="159" t="s">
        <v>292</v>
      </c>
      <c r="E74" s="160">
        <v>32.880650000000003</v>
      </c>
      <c r="F74" s="161"/>
      <c r="G74" s="162">
        <f>ROUND(E74*F74,2)</f>
        <v>0</v>
      </c>
      <c r="H74" s="161"/>
      <c r="I74" s="162">
        <f>ROUND(E74*H74,2)</f>
        <v>0</v>
      </c>
      <c r="J74" s="161"/>
      <c r="K74" s="162">
        <f>ROUND(E74*J74,2)</f>
        <v>0</v>
      </c>
      <c r="L74" s="162">
        <v>21</v>
      </c>
      <c r="M74" s="162">
        <f>G74*(1+L74/100)</f>
        <v>0</v>
      </c>
      <c r="N74" s="162">
        <v>0</v>
      </c>
      <c r="O74" s="162">
        <f>ROUND(E74*N74,2)</f>
        <v>0</v>
      </c>
      <c r="P74" s="162">
        <v>0</v>
      </c>
      <c r="Q74" s="163">
        <f>ROUND(E74*P74,2)</f>
        <v>0</v>
      </c>
      <c r="R74" s="145"/>
      <c r="S74" s="145" t="s">
        <v>254</v>
      </c>
      <c r="T74" s="145" t="s">
        <v>255</v>
      </c>
      <c r="U74" s="145">
        <v>0.53</v>
      </c>
      <c r="V74" s="145">
        <f>ROUND(E74*U74,2)</f>
        <v>17.43</v>
      </c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194</v>
      </c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1298</v>
      </c>
      <c r="D75" s="146"/>
      <c r="E75" s="147">
        <v>32.880650000000003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6" t="s">
        <v>201</v>
      </c>
      <c r="D76" s="148"/>
      <c r="E76" s="149">
        <v>32.880650000000003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1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57">
        <v>12</v>
      </c>
      <c r="B77" s="158" t="s">
        <v>1021</v>
      </c>
      <c r="C77" s="174" t="s">
        <v>1022</v>
      </c>
      <c r="D77" s="159" t="s">
        <v>253</v>
      </c>
      <c r="E77" s="160">
        <v>16</v>
      </c>
      <c r="F77" s="161"/>
      <c r="G77" s="162">
        <f>ROUND(E77*F77,2)</f>
        <v>0</v>
      </c>
      <c r="H77" s="161"/>
      <c r="I77" s="162">
        <f>ROUND(E77*H77,2)</f>
        <v>0</v>
      </c>
      <c r="J77" s="161"/>
      <c r="K77" s="162">
        <f>ROUND(E77*J77,2)</f>
        <v>0</v>
      </c>
      <c r="L77" s="162">
        <v>21</v>
      </c>
      <c r="M77" s="162">
        <f>G77*(1+L77/100)</f>
        <v>0</v>
      </c>
      <c r="N77" s="162">
        <v>9.9000000000000021E-4</v>
      </c>
      <c r="O77" s="162">
        <f>ROUND(E77*N77,2)</f>
        <v>0.02</v>
      </c>
      <c r="P77" s="162">
        <v>0</v>
      </c>
      <c r="Q77" s="163">
        <f>ROUND(E77*P77,2)</f>
        <v>0</v>
      </c>
      <c r="R77" s="145"/>
      <c r="S77" s="145" t="s">
        <v>254</v>
      </c>
      <c r="T77" s="145" t="s">
        <v>193</v>
      </c>
      <c r="U77" s="145">
        <v>0.23600000000000002</v>
      </c>
      <c r="V77" s="145">
        <f>ROUND(E77*U77,2)</f>
        <v>3.78</v>
      </c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194</v>
      </c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1299</v>
      </c>
      <c r="D78" s="146"/>
      <c r="E78" s="147">
        <v>16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6" t="s">
        <v>201</v>
      </c>
      <c r="D79" s="148"/>
      <c r="E79" s="149">
        <v>16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1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57">
        <v>13</v>
      </c>
      <c r="B80" s="158" t="s">
        <v>335</v>
      </c>
      <c r="C80" s="174" t="s">
        <v>336</v>
      </c>
      <c r="D80" s="159" t="s">
        <v>253</v>
      </c>
      <c r="E80" s="160">
        <v>693.10400000000004</v>
      </c>
      <c r="F80" s="161"/>
      <c r="G80" s="162">
        <f>ROUND(E80*F80,2)</f>
        <v>0</v>
      </c>
      <c r="H80" s="161"/>
      <c r="I80" s="162">
        <f>ROUND(E80*H80,2)</f>
        <v>0</v>
      </c>
      <c r="J80" s="161"/>
      <c r="K80" s="162">
        <f>ROUND(E80*J80,2)</f>
        <v>0</v>
      </c>
      <c r="L80" s="162">
        <v>21</v>
      </c>
      <c r="M80" s="162">
        <f>G80*(1+L80/100)</f>
        <v>0</v>
      </c>
      <c r="N80" s="162">
        <v>8.6000000000000009E-4</v>
      </c>
      <c r="O80" s="162">
        <f>ROUND(E80*N80,2)</f>
        <v>0.6</v>
      </c>
      <c r="P80" s="162">
        <v>0</v>
      </c>
      <c r="Q80" s="163">
        <f>ROUND(E80*P80,2)</f>
        <v>0</v>
      </c>
      <c r="R80" s="145"/>
      <c r="S80" s="145" t="s">
        <v>254</v>
      </c>
      <c r="T80" s="145" t="s">
        <v>193</v>
      </c>
      <c r="U80" s="145">
        <v>0.47900000000000004</v>
      </c>
      <c r="V80" s="145">
        <f>ROUND(E80*U80,2)</f>
        <v>332</v>
      </c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194</v>
      </c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1300</v>
      </c>
      <c r="D81" s="146"/>
      <c r="E81" s="147">
        <v>26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1301</v>
      </c>
      <c r="D82" s="146"/>
      <c r="E82" s="147">
        <v>106.78400000000001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1302</v>
      </c>
      <c r="D83" s="146"/>
      <c r="E83" s="147">
        <v>390.32000000000005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1303</v>
      </c>
      <c r="D84" s="146"/>
      <c r="E84" s="147">
        <v>170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6" t="s">
        <v>201</v>
      </c>
      <c r="D85" s="148"/>
      <c r="E85" s="149">
        <v>693.10400000000004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1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64">
        <v>14</v>
      </c>
      <c r="B86" s="165" t="s">
        <v>1027</v>
      </c>
      <c r="C86" s="173" t="s">
        <v>1028</v>
      </c>
      <c r="D86" s="166" t="s">
        <v>253</v>
      </c>
      <c r="E86" s="167">
        <v>16</v>
      </c>
      <c r="F86" s="168"/>
      <c r="G86" s="169">
        <f>ROUND(E86*F86,2)</f>
        <v>0</v>
      </c>
      <c r="H86" s="168"/>
      <c r="I86" s="169">
        <f>ROUND(E86*H86,2)</f>
        <v>0</v>
      </c>
      <c r="J86" s="168"/>
      <c r="K86" s="169">
        <f>ROUND(E86*J86,2)</f>
        <v>0</v>
      </c>
      <c r="L86" s="169">
        <v>21</v>
      </c>
      <c r="M86" s="169">
        <f>G86*(1+L86/100)</f>
        <v>0</v>
      </c>
      <c r="N86" s="169">
        <v>0</v>
      </c>
      <c r="O86" s="169">
        <f>ROUND(E86*N86,2)</f>
        <v>0</v>
      </c>
      <c r="P86" s="169">
        <v>0</v>
      </c>
      <c r="Q86" s="170">
        <f>ROUND(E86*P86,2)</f>
        <v>0</v>
      </c>
      <c r="R86" s="145"/>
      <c r="S86" s="145" t="s">
        <v>254</v>
      </c>
      <c r="T86" s="145" t="s">
        <v>193</v>
      </c>
      <c r="U86" s="145">
        <v>7.0000000000000007E-2</v>
      </c>
      <c r="V86" s="145">
        <f>ROUND(E86*U86,2)</f>
        <v>1.1200000000000001</v>
      </c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194</v>
      </c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64">
        <v>15</v>
      </c>
      <c r="B87" s="165" t="s">
        <v>341</v>
      </c>
      <c r="C87" s="173" t="s">
        <v>342</v>
      </c>
      <c r="D87" s="166" t="s">
        <v>253</v>
      </c>
      <c r="E87" s="167">
        <v>693.10400000000004</v>
      </c>
      <c r="F87" s="168"/>
      <c r="G87" s="169">
        <f>ROUND(E87*F87,2)</f>
        <v>0</v>
      </c>
      <c r="H87" s="168"/>
      <c r="I87" s="169">
        <f>ROUND(E87*H87,2)</f>
        <v>0</v>
      </c>
      <c r="J87" s="168"/>
      <c r="K87" s="169">
        <f>ROUND(E87*J87,2)</f>
        <v>0</v>
      </c>
      <c r="L87" s="169">
        <v>21</v>
      </c>
      <c r="M87" s="169">
        <f>G87*(1+L87/100)</f>
        <v>0</v>
      </c>
      <c r="N87" s="169">
        <v>0</v>
      </c>
      <c r="O87" s="169">
        <f>ROUND(E87*N87,2)</f>
        <v>0</v>
      </c>
      <c r="P87" s="169">
        <v>0</v>
      </c>
      <c r="Q87" s="170">
        <f>ROUND(E87*P87,2)</f>
        <v>0</v>
      </c>
      <c r="R87" s="145"/>
      <c r="S87" s="145" t="s">
        <v>254</v>
      </c>
      <c r="T87" s="145" t="s">
        <v>193</v>
      </c>
      <c r="U87" s="145">
        <v>0.32700000000000001</v>
      </c>
      <c r="V87" s="145">
        <f>ROUND(E87*U87,2)</f>
        <v>226.65</v>
      </c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194</v>
      </c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57">
        <v>16</v>
      </c>
      <c r="B88" s="158" t="s">
        <v>343</v>
      </c>
      <c r="C88" s="174" t="s">
        <v>344</v>
      </c>
      <c r="D88" s="159" t="s">
        <v>292</v>
      </c>
      <c r="E88" s="160">
        <v>38.006700000000002</v>
      </c>
      <c r="F88" s="161"/>
      <c r="G88" s="162">
        <f>ROUND(E88*F88,2)</f>
        <v>0</v>
      </c>
      <c r="H88" s="161"/>
      <c r="I88" s="162">
        <f>ROUND(E88*H88,2)</f>
        <v>0</v>
      </c>
      <c r="J88" s="161"/>
      <c r="K88" s="162">
        <f>ROUND(E88*J88,2)</f>
        <v>0</v>
      </c>
      <c r="L88" s="162">
        <v>21</v>
      </c>
      <c r="M88" s="162">
        <f>G88*(1+L88/100)</f>
        <v>0</v>
      </c>
      <c r="N88" s="162">
        <v>0</v>
      </c>
      <c r="O88" s="162">
        <f>ROUND(E88*N88,2)</f>
        <v>0</v>
      </c>
      <c r="P88" s="162">
        <v>0</v>
      </c>
      <c r="Q88" s="163">
        <f>ROUND(E88*P88,2)</f>
        <v>0</v>
      </c>
      <c r="R88" s="145"/>
      <c r="S88" s="145" t="s">
        <v>254</v>
      </c>
      <c r="T88" s="145" t="s">
        <v>255</v>
      </c>
      <c r="U88" s="145">
        <v>0.34500000000000003</v>
      </c>
      <c r="V88" s="145">
        <f>ROUND(E88*U88,2)</f>
        <v>13.11</v>
      </c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194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1304</v>
      </c>
      <c r="D89" s="146"/>
      <c r="E89" s="147">
        <v>2.8320000000000003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1305</v>
      </c>
      <c r="D90" s="146"/>
      <c r="E90" s="147">
        <v>35.174700000000001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6" t="s">
        <v>201</v>
      </c>
      <c r="D91" s="148"/>
      <c r="E91" s="149">
        <v>38.006700000000002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1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57">
        <v>17</v>
      </c>
      <c r="B92" s="158" t="s">
        <v>346</v>
      </c>
      <c r="C92" s="174" t="s">
        <v>347</v>
      </c>
      <c r="D92" s="159" t="s">
        <v>292</v>
      </c>
      <c r="E92" s="160">
        <v>112.78822000000001</v>
      </c>
      <c r="F92" s="161"/>
      <c r="G92" s="162">
        <f>ROUND(E92*F92,2)</f>
        <v>0</v>
      </c>
      <c r="H92" s="161"/>
      <c r="I92" s="162">
        <f>ROUND(E92*H92,2)</f>
        <v>0</v>
      </c>
      <c r="J92" s="161"/>
      <c r="K92" s="162">
        <f>ROUND(E92*J92,2)</f>
        <v>0</v>
      </c>
      <c r="L92" s="162">
        <v>21</v>
      </c>
      <c r="M92" s="162">
        <f>G92*(1+L92/100)</f>
        <v>0</v>
      </c>
      <c r="N92" s="162">
        <v>0</v>
      </c>
      <c r="O92" s="162">
        <f>ROUND(E92*N92,2)</f>
        <v>0</v>
      </c>
      <c r="P92" s="162">
        <v>0</v>
      </c>
      <c r="Q92" s="163">
        <f>ROUND(E92*P92,2)</f>
        <v>0</v>
      </c>
      <c r="R92" s="145"/>
      <c r="S92" s="145" t="s">
        <v>254</v>
      </c>
      <c r="T92" s="145" t="s">
        <v>255</v>
      </c>
      <c r="U92" s="145">
        <v>0.51900000000000002</v>
      </c>
      <c r="V92" s="145">
        <f>ROUND(E92*U92,2)</f>
        <v>58.54</v>
      </c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194</v>
      </c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5" t="s">
        <v>1306</v>
      </c>
      <c r="D93" s="146"/>
      <c r="E93" s="147">
        <v>112.78823000000001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6" t="s">
        <v>201</v>
      </c>
      <c r="D94" s="148"/>
      <c r="E94" s="149">
        <v>112.78823000000001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1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57">
        <v>18</v>
      </c>
      <c r="B95" s="158" t="s">
        <v>1307</v>
      </c>
      <c r="C95" s="174" t="s">
        <v>1308</v>
      </c>
      <c r="D95" s="159" t="s">
        <v>292</v>
      </c>
      <c r="E95" s="160">
        <v>3.9083000000000001</v>
      </c>
      <c r="F95" s="161"/>
      <c r="G95" s="162">
        <f>ROUND(E95*F95,2)</f>
        <v>0</v>
      </c>
      <c r="H95" s="161"/>
      <c r="I95" s="162">
        <f>ROUND(E95*H95,2)</f>
        <v>0</v>
      </c>
      <c r="J95" s="161"/>
      <c r="K95" s="162">
        <f>ROUND(E95*J95,2)</f>
        <v>0</v>
      </c>
      <c r="L95" s="162">
        <v>21</v>
      </c>
      <c r="M95" s="162">
        <f>G95*(1+L95/100)</f>
        <v>0</v>
      </c>
      <c r="N95" s="162">
        <v>0</v>
      </c>
      <c r="O95" s="162">
        <f>ROUND(E95*N95,2)</f>
        <v>0</v>
      </c>
      <c r="P95" s="162">
        <v>0</v>
      </c>
      <c r="Q95" s="163">
        <f>ROUND(E95*P95,2)</f>
        <v>0</v>
      </c>
      <c r="R95" s="145"/>
      <c r="S95" s="145" t="s">
        <v>254</v>
      </c>
      <c r="T95" s="145" t="s">
        <v>255</v>
      </c>
      <c r="U95" s="145">
        <v>0.48400000000000004</v>
      </c>
      <c r="V95" s="145">
        <f>ROUND(E95*U95,2)</f>
        <v>1.89</v>
      </c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194</v>
      </c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5" t="s">
        <v>1309</v>
      </c>
      <c r="D96" s="146"/>
      <c r="E96" s="147">
        <v>3.9083000000000001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6" t="s">
        <v>201</v>
      </c>
      <c r="D97" s="148"/>
      <c r="E97" s="149">
        <v>3.9083000000000001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1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57">
        <v>19</v>
      </c>
      <c r="B98" s="158" t="s">
        <v>350</v>
      </c>
      <c r="C98" s="174" t="s">
        <v>351</v>
      </c>
      <c r="D98" s="159" t="s">
        <v>292</v>
      </c>
      <c r="E98" s="160">
        <v>12.532030000000001</v>
      </c>
      <c r="F98" s="161"/>
      <c r="G98" s="162">
        <f>ROUND(E98*F98,2)</f>
        <v>0</v>
      </c>
      <c r="H98" s="161"/>
      <c r="I98" s="162">
        <f>ROUND(E98*H98,2)</f>
        <v>0</v>
      </c>
      <c r="J98" s="161"/>
      <c r="K98" s="162">
        <f>ROUND(E98*J98,2)</f>
        <v>0</v>
      </c>
      <c r="L98" s="162">
        <v>21</v>
      </c>
      <c r="M98" s="162">
        <f>G98*(1+L98/100)</f>
        <v>0</v>
      </c>
      <c r="N98" s="162">
        <v>0</v>
      </c>
      <c r="O98" s="162">
        <f>ROUND(E98*N98,2)</f>
        <v>0</v>
      </c>
      <c r="P98" s="162">
        <v>0</v>
      </c>
      <c r="Q98" s="163">
        <f>ROUND(E98*P98,2)</f>
        <v>0</v>
      </c>
      <c r="R98" s="145"/>
      <c r="S98" s="145" t="s">
        <v>254</v>
      </c>
      <c r="T98" s="145" t="s">
        <v>255</v>
      </c>
      <c r="U98" s="145">
        <v>0.72900000000000009</v>
      </c>
      <c r="V98" s="145">
        <f>ROUND(E98*U98,2)</f>
        <v>9.14</v>
      </c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194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1310</v>
      </c>
      <c r="D99" s="146"/>
      <c r="E99" s="147">
        <v>12.532030000000001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6" t="s">
        <v>201</v>
      </c>
      <c r="D100" s="148"/>
      <c r="E100" s="149">
        <v>12.532030000000001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1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ht="22.5" outlineLevel="1" x14ac:dyDescent="0.2">
      <c r="A101" s="164">
        <v>20</v>
      </c>
      <c r="B101" s="165" t="s">
        <v>353</v>
      </c>
      <c r="C101" s="173" t="s">
        <v>354</v>
      </c>
      <c r="D101" s="166" t="s">
        <v>292</v>
      </c>
      <c r="E101" s="167">
        <v>89.654540000000011</v>
      </c>
      <c r="F101" s="168"/>
      <c r="G101" s="169">
        <f>ROUND(E101*F101,2)</f>
        <v>0</v>
      </c>
      <c r="H101" s="168"/>
      <c r="I101" s="169">
        <f>ROUND(E101*H101,2)</f>
        <v>0</v>
      </c>
      <c r="J101" s="168"/>
      <c r="K101" s="169">
        <f>ROUND(E101*J101,2)</f>
        <v>0</v>
      </c>
      <c r="L101" s="169">
        <v>21</v>
      </c>
      <c r="M101" s="169">
        <f>G101*(1+L101/100)</f>
        <v>0</v>
      </c>
      <c r="N101" s="169">
        <v>0</v>
      </c>
      <c r="O101" s="169">
        <f>ROUND(E101*N101,2)</f>
        <v>0</v>
      </c>
      <c r="P101" s="169">
        <v>0</v>
      </c>
      <c r="Q101" s="170">
        <f>ROUND(E101*P101,2)</f>
        <v>0</v>
      </c>
      <c r="R101" s="145"/>
      <c r="S101" s="145" t="s">
        <v>254</v>
      </c>
      <c r="T101" s="145" t="s">
        <v>255</v>
      </c>
      <c r="U101" s="145">
        <v>1.1000000000000001E-2</v>
      </c>
      <c r="V101" s="145">
        <f>ROUND(E101*U101,2)</f>
        <v>0.99</v>
      </c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194</v>
      </c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57">
        <v>21</v>
      </c>
      <c r="B102" s="158" t="s">
        <v>357</v>
      </c>
      <c r="C102" s="174" t="s">
        <v>358</v>
      </c>
      <c r="D102" s="159" t="s">
        <v>292</v>
      </c>
      <c r="E102" s="160">
        <v>448.27270000000004</v>
      </c>
      <c r="F102" s="161"/>
      <c r="G102" s="162">
        <f>ROUND(E102*F102,2)</f>
        <v>0</v>
      </c>
      <c r="H102" s="161"/>
      <c r="I102" s="162">
        <f>ROUND(E102*H102,2)</f>
        <v>0</v>
      </c>
      <c r="J102" s="161"/>
      <c r="K102" s="162">
        <f>ROUND(E102*J102,2)</f>
        <v>0</v>
      </c>
      <c r="L102" s="162">
        <v>21</v>
      </c>
      <c r="M102" s="162">
        <f>G102*(1+L102/100)</f>
        <v>0</v>
      </c>
      <c r="N102" s="162">
        <v>0</v>
      </c>
      <c r="O102" s="162">
        <f>ROUND(E102*N102,2)</f>
        <v>0</v>
      </c>
      <c r="P102" s="162">
        <v>0</v>
      </c>
      <c r="Q102" s="163">
        <f>ROUND(E102*P102,2)</f>
        <v>0</v>
      </c>
      <c r="R102" s="145"/>
      <c r="S102" s="145" t="s">
        <v>254</v>
      </c>
      <c r="T102" s="145" t="s">
        <v>255</v>
      </c>
      <c r="U102" s="145">
        <v>0</v>
      </c>
      <c r="V102" s="145">
        <f>ROUND(E102*U102,2)</f>
        <v>0</v>
      </c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194</v>
      </c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204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359</v>
      </c>
      <c r="D104" s="146"/>
      <c r="E104" s="147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ht="22.5" outlineLevel="1" x14ac:dyDescent="0.2">
      <c r="A105" s="143"/>
      <c r="B105" s="144"/>
      <c r="C105" s="175" t="s">
        <v>360</v>
      </c>
      <c r="D105" s="146"/>
      <c r="E105" s="14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5" t="s">
        <v>1311</v>
      </c>
      <c r="D106" s="146"/>
      <c r="E106" s="147">
        <v>448.27270000000004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6" t="s">
        <v>201</v>
      </c>
      <c r="D107" s="148"/>
      <c r="E107" s="149">
        <v>448.27270000000004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1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57">
        <v>22</v>
      </c>
      <c r="B108" s="158" t="s">
        <v>368</v>
      </c>
      <c r="C108" s="174" t="s">
        <v>369</v>
      </c>
      <c r="D108" s="159" t="s">
        <v>292</v>
      </c>
      <c r="E108" s="160">
        <v>89.654540000000011</v>
      </c>
      <c r="F108" s="161"/>
      <c r="G108" s="162">
        <f>ROUND(E108*F108,2)</f>
        <v>0</v>
      </c>
      <c r="H108" s="161"/>
      <c r="I108" s="162">
        <f>ROUND(E108*H108,2)</f>
        <v>0</v>
      </c>
      <c r="J108" s="161"/>
      <c r="K108" s="162">
        <f>ROUND(E108*J108,2)</f>
        <v>0</v>
      </c>
      <c r="L108" s="162">
        <v>21</v>
      </c>
      <c r="M108" s="162">
        <f>G108*(1+L108/100)</f>
        <v>0</v>
      </c>
      <c r="N108" s="162">
        <v>0</v>
      </c>
      <c r="O108" s="162">
        <f>ROUND(E108*N108,2)</f>
        <v>0</v>
      </c>
      <c r="P108" s="162">
        <v>0</v>
      </c>
      <c r="Q108" s="163">
        <f>ROUND(E108*P108,2)</f>
        <v>0</v>
      </c>
      <c r="R108" s="145"/>
      <c r="S108" s="145" t="s">
        <v>254</v>
      </c>
      <c r="T108" s="145" t="s">
        <v>255</v>
      </c>
      <c r="U108" s="145">
        <v>9.0000000000000011E-3</v>
      </c>
      <c r="V108" s="145">
        <f>ROUND(E108*U108,2)</f>
        <v>0.81</v>
      </c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194</v>
      </c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1206</v>
      </c>
      <c r="D109" s="146"/>
      <c r="E109" s="147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1312</v>
      </c>
      <c r="D110" s="146"/>
      <c r="E110" s="147">
        <v>0.55000000000000004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1313</v>
      </c>
      <c r="D111" s="146"/>
      <c r="E111" s="147">
        <v>2.5017900000000002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1314</v>
      </c>
      <c r="D112" s="146"/>
      <c r="E112" s="147">
        <v>0.44071000000000005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3.4925000000000002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5" t="s">
        <v>1315</v>
      </c>
      <c r="D114" s="146"/>
      <c r="E114" s="147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0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1270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1272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1273</v>
      </c>
      <c r="D117" s="146"/>
      <c r="E117" s="147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1316</v>
      </c>
      <c r="D118" s="146"/>
      <c r="E118" s="147">
        <v>13.955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5" t="s">
        <v>1317</v>
      </c>
      <c r="D119" s="146"/>
      <c r="E119" s="147">
        <v>59.951320000000003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1318</v>
      </c>
      <c r="D120" s="146"/>
      <c r="E120" s="147">
        <v>9.7539300000000004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6" t="s">
        <v>201</v>
      </c>
      <c r="D121" s="148"/>
      <c r="E121" s="149">
        <v>83.660250000000005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1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5" t="s">
        <v>376</v>
      </c>
      <c r="D122" s="146"/>
      <c r="E122" s="147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0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5" t="s">
        <v>1319</v>
      </c>
      <c r="D123" s="146"/>
      <c r="E123" s="147">
        <v>2.5017900000000002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6" t="s">
        <v>201</v>
      </c>
      <c r="D124" s="148"/>
      <c r="E124" s="149">
        <v>2.5017900000000002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1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57">
        <v>23</v>
      </c>
      <c r="B125" s="158" t="s">
        <v>378</v>
      </c>
      <c r="C125" s="174" t="s">
        <v>379</v>
      </c>
      <c r="D125" s="159" t="s">
        <v>292</v>
      </c>
      <c r="E125" s="160">
        <v>244.48575000000002</v>
      </c>
      <c r="F125" s="161"/>
      <c r="G125" s="162">
        <f>ROUND(E125*F125,2)</f>
        <v>0</v>
      </c>
      <c r="H125" s="161"/>
      <c r="I125" s="162">
        <f>ROUND(E125*H125,2)</f>
        <v>0</v>
      </c>
      <c r="J125" s="161"/>
      <c r="K125" s="162">
        <f>ROUND(E125*J125,2)</f>
        <v>0</v>
      </c>
      <c r="L125" s="162">
        <v>21</v>
      </c>
      <c r="M125" s="162">
        <f>G125*(1+L125/100)</f>
        <v>0</v>
      </c>
      <c r="N125" s="162">
        <v>0</v>
      </c>
      <c r="O125" s="162">
        <f>ROUND(E125*N125,2)</f>
        <v>0</v>
      </c>
      <c r="P125" s="162">
        <v>0</v>
      </c>
      <c r="Q125" s="163">
        <f>ROUND(E125*P125,2)</f>
        <v>0</v>
      </c>
      <c r="R125" s="145"/>
      <c r="S125" s="145" t="s">
        <v>254</v>
      </c>
      <c r="T125" s="145" t="s">
        <v>255</v>
      </c>
      <c r="U125" s="145">
        <v>0.20200000000000001</v>
      </c>
      <c r="V125" s="145">
        <f>ROUND(E125*U125,2)</f>
        <v>49.39</v>
      </c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194</v>
      </c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43"/>
      <c r="B126" s="144"/>
      <c r="C126" s="175" t="s">
        <v>204</v>
      </c>
      <c r="D126" s="146"/>
      <c r="E126" s="147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0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380</v>
      </c>
      <c r="D127" s="146"/>
      <c r="E127" s="147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1206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ht="33.75" outlineLevel="1" x14ac:dyDescent="0.2">
      <c r="A129" s="143"/>
      <c r="B129" s="144"/>
      <c r="C129" s="175" t="s">
        <v>672</v>
      </c>
      <c r="D129" s="146"/>
      <c r="E129" s="147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5" t="s">
        <v>1320</v>
      </c>
      <c r="D130" s="146"/>
      <c r="E130" s="147">
        <v>11.770000000000001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5" t="s">
        <v>1321</v>
      </c>
      <c r="D131" s="146"/>
      <c r="E131" s="147">
        <v>-3.4924999999999997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0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6" t="s">
        <v>201</v>
      </c>
      <c r="D132" s="148"/>
      <c r="E132" s="149">
        <v>8.2775000000000016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1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955</v>
      </c>
      <c r="D133" s="146"/>
      <c r="E133" s="147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5" t="s">
        <v>1315</v>
      </c>
      <c r="D134" s="146"/>
      <c r="E134" s="147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ht="33.75" outlineLevel="1" x14ac:dyDescent="0.2">
      <c r="A135" s="143"/>
      <c r="B135" s="144"/>
      <c r="C135" s="175" t="s">
        <v>1322</v>
      </c>
      <c r="D135" s="146"/>
      <c r="E135" s="147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1270</v>
      </c>
      <c r="D136" s="146"/>
      <c r="E136" s="147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ht="22.5" outlineLevel="1" x14ac:dyDescent="0.2">
      <c r="A137" s="143"/>
      <c r="B137" s="144"/>
      <c r="C137" s="175" t="s">
        <v>1271</v>
      </c>
      <c r="D137" s="146"/>
      <c r="E137" s="147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0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5" t="s">
        <v>1272</v>
      </c>
      <c r="D138" s="146"/>
      <c r="E138" s="147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ht="22.5" outlineLevel="1" x14ac:dyDescent="0.2">
      <c r="A139" s="143"/>
      <c r="B139" s="144"/>
      <c r="C139" s="175" t="s">
        <v>1271</v>
      </c>
      <c r="D139" s="146"/>
      <c r="E139" s="147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0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1273</v>
      </c>
      <c r="D140" s="146"/>
      <c r="E140" s="147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ht="22.5" outlineLevel="1" x14ac:dyDescent="0.2">
      <c r="A141" s="143"/>
      <c r="B141" s="144"/>
      <c r="C141" s="175" t="s">
        <v>1271</v>
      </c>
      <c r="D141" s="146"/>
      <c r="E141" s="147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1323</v>
      </c>
      <c r="D142" s="146"/>
      <c r="E142" s="147">
        <v>319.86850000000004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5" t="s">
        <v>1324</v>
      </c>
      <c r="D143" s="146"/>
      <c r="E143" s="147">
        <v>-83.660249999999991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0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6" t="s">
        <v>201</v>
      </c>
      <c r="D144" s="148"/>
      <c r="E144" s="149">
        <v>236.20825000000002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1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57">
        <v>24</v>
      </c>
      <c r="B145" s="158" t="s">
        <v>383</v>
      </c>
      <c r="C145" s="174" t="s">
        <v>384</v>
      </c>
      <c r="D145" s="159" t="s">
        <v>292</v>
      </c>
      <c r="E145" s="160">
        <v>62.453120000000006</v>
      </c>
      <c r="F145" s="161"/>
      <c r="G145" s="162">
        <f>ROUND(E145*F145,2)</f>
        <v>0</v>
      </c>
      <c r="H145" s="161"/>
      <c r="I145" s="162">
        <f>ROUND(E145*H145,2)</f>
        <v>0</v>
      </c>
      <c r="J145" s="161"/>
      <c r="K145" s="162">
        <f>ROUND(E145*J145,2)</f>
        <v>0</v>
      </c>
      <c r="L145" s="162">
        <v>21</v>
      </c>
      <c r="M145" s="162">
        <f>G145*(1+L145/100)</f>
        <v>0</v>
      </c>
      <c r="N145" s="162">
        <v>0</v>
      </c>
      <c r="O145" s="162">
        <f>ROUND(E145*N145,2)</f>
        <v>0</v>
      </c>
      <c r="P145" s="162">
        <v>0</v>
      </c>
      <c r="Q145" s="163">
        <f>ROUND(E145*P145,2)</f>
        <v>0</v>
      </c>
      <c r="R145" s="145"/>
      <c r="S145" s="145" t="s">
        <v>254</v>
      </c>
      <c r="T145" s="145" t="s">
        <v>255</v>
      </c>
      <c r="U145" s="145">
        <v>1.5870000000000002</v>
      </c>
      <c r="V145" s="145">
        <f>ROUND(E145*U145,2)</f>
        <v>99.11</v>
      </c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194</v>
      </c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204</v>
      </c>
      <c r="D146" s="146"/>
      <c r="E146" s="147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ht="45" outlineLevel="1" x14ac:dyDescent="0.2">
      <c r="A147" s="143"/>
      <c r="B147" s="144"/>
      <c r="C147" s="175" t="s">
        <v>390</v>
      </c>
      <c r="D147" s="146"/>
      <c r="E147" s="147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0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ht="22.5" outlineLevel="1" x14ac:dyDescent="0.2">
      <c r="A148" s="143"/>
      <c r="B148" s="144"/>
      <c r="C148" s="175" t="s">
        <v>1325</v>
      </c>
      <c r="D148" s="146"/>
      <c r="E148" s="147">
        <v>2.9425000000000003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0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1326</v>
      </c>
      <c r="D149" s="146"/>
      <c r="E149" s="147">
        <v>-0.44070999999999999</v>
      </c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6" t="s">
        <v>201</v>
      </c>
      <c r="D150" s="148"/>
      <c r="E150" s="149">
        <v>2.5017900000000002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1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ht="22.5" outlineLevel="1" x14ac:dyDescent="0.2">
      <c r="A151" s="143"/>
      <c r="B151" s="144"/>
      <c r="C151" s="175" t="s">
        <v>1327</v>
      </c>
      <c r="D151" s="146"/>
      <c r="E151" s="147">
        <v>11.063800000000001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0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ht="22.5" outlineLevel="1" x14ac:dyDescent="0.2">
      <c r="A152" s="143"/>
      <c r="B152" s="144"/>
      <c r="C152" s="175" t="s">
        <v>1328</v>
      </c>
      <c r="D152" s="146"/>
      <c r="E152" s="147">
        <v>41.018450000000001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0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ht="22.5" outlineLevel="1" x14ac:dyDescent="0.2">
      <c r="A153" s="143"/>
      <c r="B153" s="144"/>
      <c r="C153" s="175" t="s">
        <v>1329</v>
      </c>
      <c r="D153" s="146"/>
      <c r="E153" s="147">
        <v>15.895000000000001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0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ht="22.5" outlineLevel="1" x14ac:dyDescent="0.2">
      <c r="A154" s="143"/>
      <c r="B154" s="144"/>
      <c r="C154" s="175" t="s">
        <v>1330</v>
      </c>
      <c r="D154" s="146"/>
      <c r="E154" s="147">
        <v>1.7280000000000002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199</v>
      </c>
      <c r="AH154" s="136">
        <v>0</v>
      </c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6" t="s">
        <v>201</v>
      </c>
      <c r="D155" s="148"/>
      <c r="E155" s="149">
        <v>69.705250000000007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1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5" t="s">
        <v>1331</v>
      </c>
      <c r="D156" s="146"/>
      <c r="E156" s="147">
        <v>-8.2412099999999988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0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43"/>
      <c r="B157" s="144"/>
      <c r="C157" s="175" t="s">
        <v>1332</v>
      </c>
      <c r="D157" s="146"/>
      <c r="E157" s="147">
        <v>-1.3518699999999999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199</v>
      </c>
      <c r="AH157" s="136">
        <v>0</v>
      </c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5" t="s">
        <v>1333</v>
      </c>
      <c r="D158" s="146"/>
      <c r="E158" s="147">
        <v>-0.16084999999999999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0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43"/>
      <c r="B159" s="144"/>
      <c r="C159" s="176" t="s">
        <v>201</v>
      </c>
      <c r="D159" s="148"/>
      <c r="E159" s="149">
        <v>-9.7539299999999987</v>
      </c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199</v>
      </c>
      <c r="AH159" s="136">
        <v>1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57">
        <v>25</v>
      </c>
      <c r="B160" s="158" t="s">
        <v>406</v>
      </c>
      <c r="C160" s="174" t="s">
        <v>407</v>
      </c>
      <c r="D160" s="159" t="s">
        <v>403</v>
      </c>
      <c r="E160" s="160">
        <v>121.03415000000001</v>
      </c>
      <c r="F160" s="161"/>
      <c r="G160" s="162">
        <f>ROUND(E160*F160,2)</f>
        <v>0</v>
      </c>
      <c r="H160" s="161"/>
      <c r="I160" s="162">
        <f>ROUND(E160*H160,2)</f>
        <v>0</v>
      </c>
      <c r="J160" s="161"/>
      <c r="K160" s="162">
        <f>ROUND(E160*J160,2)</f>
        <v>0</v>
      </c>
      <c r="L160" s="162">
        <v>21</v>
      </c>
      <c r="M160" s="162">
        <f>G160*(1+L160/100)</f>
        <v>0</v>
      </c>
      <c r="N160" s="162">
        <v>1</v>
      </c>
      <c r="O160" s="162">
        <f>ROUND(E160*N160,2)</f>
        <v>121.03</v>
      </c>
      <c r="P160" s="162">
        <v>0</v>
      </c>
      <c r="Q160" s="163">
        <f>ROUND(E160*P160,2)</f>
        <v>0</v>
      </c>
      <c r="R160" s="145"/>
      <c r="S160" s="145" t="s">
        <v>192</v>
      </c>
      <c r="T160" s="145" t="s">
        <v>193</v>
      </c>
      <c r="U160" s="145">
        <v>0</v>
      </c>
      <c r="V160" s="145">
        <f>ROUND(E160*U160,2)</f>
        <v>0</v>
      </c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404</v>
      </c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5" t="s">
        <v>204</v>
      </c>
      <c r="D161" s="146"/>
      <c r="E161" s="147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0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ht="22.5" outlineLevel="1" x14ac:dyDescent="0.2">
      <c r="A162" s="143"/>
      <c r="B162" s="144"/>
      <c r="C162" s="175" t="s">
        <v>1334</v>
      </c>
      <c r="D162" s="146"/>
      <c r="E162" s="147">
        <v>121.03415000000001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0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43"/>
      <c r="B163" s="144"/>
      <c r="C163" s="176" t="s">
        <v>201</v>
      </c>
      <c r="D163" s="148"/>
      <c r="E163" s="149">
        <v>121.03415000000001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199</v>
      </c>
      <c r="AH163" s="136">
        <v>1</v>
      </c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57">
        <v>26</v>
      </c>
      <c r="B164" s="158" t="s">
        <v>409</v>
      </c>
      <c r="C164" s="174" t="s">
        <v>410</v>
      </c>
      <c r="D164" s="159" t="s">
        <v>403</v>
      </c>
      <c r="E164" s="160">
        <v>5.0035800000000004</v>
      </c>
      <c r="F164" s="161"/>
      <c r="G164" s="162">
        <f>ROUND(E164*F164,2)</f>
        <v>0</v>
      </c>
      <c r="H164" s="161"/>
      <c r="I164" s="162">
        <f>ROUND(E164*H164,2)</f>
        <v>0</v>
      </c>
      <c r="J164" s="161"/>
      <c r="K164" s="162">
        <f>ROUND(E164*J164,2)</f>
        <v>0</v>
      </c>
      <c r="L164" s="162">
        <v>21</v>
      </c>
      <c r="M164" s="162">
        <f>G164*(1+L164/100)</f>
        <v>0</v>
      </c>
      <c r="N164" s="162">
        <v>1</v>
      </c>
      <c r="O164" s="162">
        <f>ROUND(E164*N164,2)</f>
        <v>5</v>
      </c>
      <c r="P164" s="162">
        <v>0</v>
      </c>
      <c r="Q164" s="163">
        <f>ROUND(E164*P164,2)</f>
        <v>0</v>
      </c>
      <c r="R164" s="145" t="s">
        <v>411</v>
      </c>
      <c r="S164" s="145" t="s">
        <v>254</v>
      </c>
      <c r="T164" s="145" t="s">
        <v>193</v>
      </c>
      <c r="U164" s="145">
        <v>0</v>
      </c>
      <c r="V164" s="145">
        <f>ROUND(E164*U164,2)</f>
        <v>0</v>
      </c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404</v>
      </c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43"/>
      <c r="B165" s="144"/>
      <c r="C165" s="175" t="s">
        <v>204</v>
      </c>
      <c r="D165" s="146"/>
      <c r="E165" s="147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199</v>
      </c>
      <c r="AH165" s="136">
        <v>0</v>
      </c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75" t="s">
        <v>380</v>
      </c>
      <c r="D166" s="146"/>
      <c r="E166" s="147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0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43"/>
      <c r="B167" s="144"/>
      <c r="C167" s="175" t="s">
        <v>1206</v>
      </c>
      <c r="D167" s="146"/>
      <c r="E167" s="147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0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5" t="s">
        <v>1335</v>
      </c>
      <c r="D168" s="146"/>
      <c r="E168" s="147">
        <v>5.0035800000000004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0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6" t="s">
        <v>201</v>
      </c>
      <c r="D169" s="148"/>
      <c r="E169" s="149">
        <v>5.0035800000000004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1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x14ac:dyDescent="0.2">
      <c r="A170" s="151" t="s">
        <v>187</v>
      </c>
      <c r="B170" s="152" t="s">
        <v>139</v>
      </c>
      <c r="C170" s="172" t="s">
        <v>140</v>
      </c>
      <c r="D170" s="153"/>
      <c r="E170" s="154"/>
      <c r="F170" s="155"/>
      <c r="G170" s="155">
        <f>SUMIF(AG171:AG180,"&lt;&gt;NOR",G171:G180)</f>
        <v>0</v>
      </c>
      <c r="H170" s="155"/>
      <c r="I170" s="155">
        <f>SUM(I171:I180)</f>
        <v>0</v>
      </c>
      <c r="J170" s="155"/>
      <c r="K170" s="155">
        <f>SUM(K171:K180)</f>
        <v>0</v>
      </c>
      <c r="L170" s="155"/>
      <c r="M170" s="155">
        <f>SUM(M171:M180)</f>
        <v>0</v>
      </c>
      <c r="N170" s="155"/>
      <c r="O170" s="155">
        <f>SUM(O171:O180)</f>
        <v>24.71</v>
      </c>
      <c r="P170" s="155"/>
      <c r="Q170" s="156">
        <f>SUM(Q171:Q180)</f>
        <v>0</v>
      </c>
      <c r="R170" s="150"/>
      <c r="S170" s="150"/>
      <c r="T170" s="150"/>
      <c r="U170" s="150"/>
      <c r="V170" s="150">
        <f>SUM(V171:V180)</f>
        <v>18.899999999999999</v>
      </c>
      <c r="W170" s="150"/>
      <c r="AG170" t="s">
        <v>188</v>
      </c>
    </row>
    <row r="171" spans="1:60" outlineLevel="1" x14ac:dyDescent="0.2">
      <c r="A171" s="157">
        <v>27</v>
      </c>
      <c r="B171" s="158" t="s">
        <v>427</v>
      </c>
      <c r="C171" s="174" t="s">
        <v>428</v>
      </c>
      <c r="D171" s="159" t="s">
        <v>292</v>
      </c>
      <c r="E171" s="160">
        <v>14.505000000000001</v>
      </c>
      <c r="F171" s="161"/>
      <c r="G171" s="162">
        <f>ROUND(E171*F171,2)</f>
        <v>0</v>
      </c>
      <c r="H171" s="161"/>
      <c r="I171" s="162">
        <f>ROUND(E171*H171,2)</f>
        <v>0</v>
      </c>
      <c r="J171" s="161"/>
      <c r="K171" s="162">
        <f>ROUND(E171*J171,2)</f>
        <v>0</v>
      </c>
      <c r="L171" s="162">
        <v>21</v>
      </c>
      <c r="M171" s="162">
        <f>G171*(1+L171/100)</f>
        <v>0</v>
      </c>
      <c r="N171" s="162">
        <v>1.7034</v>
      </c>
      <c r="O171" s="162">
        <f>ROUND(E171*N171,2)</f>
        <v>24.71</v>
      </c>
      <c r="P171" s="162">
        <v>0</v>
      </c>
      <c r="Q171" s="163">
        <f>ROUND(E171*P171,2)</f>
        <v>0</v>
      </c>
      <c r="R171" s="145"/>
      <c r="S171" s="145" t="s">
        <v>254</v>
      </c>
      <c r="T171" s="145" t="s">
        <v>255</v>
      </c>
      <c r="U171" s="145">
        <v>1.3030000000000002</v>
      </c>
      <c r="V171" s="145">
        <f>ROUND(E171*U171,2)</f>
        <v>18.899999999999999</v>
      </c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194</v>
      </c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5" t="s">
        <v>204</v>
      </c>
      <c r="D172" s="146"/>
      <c r="E172" s="147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0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ht="33.75" outlineLevel="1" x14ac:dyDescent="0.2">
      <c r="A173" s="143"/>
      <c r="B173" s="144"/>
      <c r="C173" s="175" t="s">
        <v>688</v>
      </c>
      <c r="D173" s="146"/>
      <c r="E173" s="147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199</v>
      </c>
      <c r="AH173" s="136">
        <v>0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5" t="s">
        <v>1336</v>
      </c>
      <c r="D174" s="146"/>
      <c r="E174" s="147">
        <v>0.55000000000000004</v>
      </c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0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43"/>
      <c r="B175" s="144"/>
      <c r="C175" s="176" t="s">
        <v>201</v>
      </c>
      <c r="D175" s="148"/>
      <c r="E175" s="149">
        <v>0.55000000000000004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199</v>
      </c>
      <c r="AH175" s="136">
        <v>1</v>
      </c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ht="22.5" outlineLevel="1" x14ac:dyDescent="0.2">
      <c r="A176" s="143"/>
      <c r="B176" s="144"/>
      <c r="C176" s="175" t="s">
        <v>1337</v>
      </c>
      <c r="D176" s="146"/>
      <c r="E176" s="147">
        <v>2.0680000000000001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0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ht="22.5" outlineLevel="1" x14ac:dyDescent="0.2">
      <c r="A177" s="143"/>
      <c r="B177" s="144"/>
      <c r="C177" s="175" t="s">
        <v>1338</v>
      </c>
      <c r="D177" s="146"/>
      <c r="E177" s="147">
        <v>7.6670000000000007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199</v>
      </c>
      <c r="AH177" s="136">
        <v>0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ht="22.5" outlineLevel="1" x14ac:dyDescent="0.2">
      <c r="A178" s="143"/>
      <c r="B178" s="144"/>
      <c r="C178" s="175" t="s">
        <v>1339</v>
      </c>
      <c r="D178" s="146"/>
      <c r="E178" s="147">
        <v>3.74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0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ht="22.5" outlineLevel="1" x14ac:dyDescent="0.2">
      <c r="A179" s="143"/>
      <c r="B179" s="144"/>
      <c r="C179" s="175" t="s">
        <v>1340</v>
      </c>
      <c r="D179" s="146"/>
      <c r="E179" s="147">
        <v>0.48000000000000004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199</v>
      </c>
      <c r="AH179" s="136">
        <v>0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43"/>
      <c r="B180" s="144"/>
      <c r="C180" s="176" t="s">
        <v>201</v>
      </c>
      <c r="D180" s="148"/>
      <c r="E180" s="149">
        <v>13.955</v>
      </c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199</v>
      </c>
      <c r="AH180" s="136">
        <v>1</v>
      </c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x14ac:dyDescent="0.2">
      <c r="A181" s="151" t="s">
        <v>187</v>
      </c>
      <c r="B181" s="152" t="s">
        <v>141</v>
      </c>
      <c r="C181" s="172" t="s">
        <v>142</v>
      </c>
      <c r="D181" s="153"/>
      <c r="E181" s="154"/>
      <c r="F181" s="155"/>
      <c r="G181" s="155">
        <f>SUMIF(AG182:AG190,"&lt;&gt;NOR",G182:G190)</f>
        <v>0</v>
      </c>
      <c r="H181" s="155"/>
      <c r="I181" s="155">
        <f>SUM(I182:I190)</f>
        <v>0</v>
      </c>
      <c r="J181" s="155"/>
      <c r="K181" s="155">
        <f>SUM(K182:K190)</f>
        <v>0</v>
      </c>
      <c r="L181" s="155"/>
      <c r="M181" s="155">
        <f>SUM(M182:M190)</f>
        <v>0</v>
      </c>
      <c r="N181" s="155"/>
      <c r="O181" s="155">
        <f>SUM(O182:O190)</f>
        <v>123.77</v>
      </c>
      <c r="P181" s="155"/>
      <c r="Q181" s="156">
        <f>SUM(Q182:Q190)</f>
        <v>0</v>
      </c>
      <c r="R181" s="150"/>
      <c r="S181" s="150"/>
      <c r="T181" s="150"/>
      <c r="U181" s="150"/>
      <c r="V181" s="150">
        <f>SUM(V182:V190)</f>
        <v>24.490000000000002</v>
      </c>
      <c r="W181" s="150"/>
      <c r="AG181" t="s">
        <v>188</v>
      </c>
    </row>
    <row r="182" spans="1:60" ht="22.5" outlineLevel="1" x14ac:dyDescent="0.2">
      <c r="A182" s="157">
        <v>28</v>
      </c>
      <c r="B182" s="158" t="s">
        <v>442</v>
      </c>
      <c r="C182" s="174" t="s">
        <v>443</v>
      </c>
      <c r="D182" s="159" t="s">
        <v>253</v>
      </c>
      <c r="E182" s="160">
        <v>237.74</v>
      </c>
      <c r="F182" s="161"/>
      <c r="G182" s="162">
        <f>ROUND(E182*F182,2)</f>
        <v>0</v>
      </c>
      <c r="H182" s="161"/>
      <c r="I182" s="162">
        <f>ROUND(E182*H182,2)</f>
        <v>0</v>
      </c>
      <c r="J182" s="161"/>
      <c r="K182" s="162">
        <f>ROUND(E182*J182,2)</f>
        <v>0</v>
      </c>
      <c r="L182" s="162">
        <v>21</v>
      </c>
      <c r="M182" s="162">
        <f>G182*(1+L182/100)</f>
        <v>0</v>
      </c>
      <c r="N182" s="162">
        <v>0.378</v>
      </c>
      <c r="O182" s="162">
        <f>ROUND(E182*N182,2)</f>
        <v>89.87</v>
      </c>
      <c r="P182" s="162">
        <v>0</v>
      </c>
      <c r="Q182" s="163">
        <f>ROUND(E182*P182,2)</f>
        <v>0</v>
      </c>
      <c r="R182" s="145"/>
      <c r="S182" s="145" t="s">
        <v>254</v>
      </c>
      <c r="T182" s="145" t="s">
        <v>255</v>
      </c>
      <c r="U182" s="145">
        <v>2.6000000000000002E-2</v>
      </c>
      <c r="V182" s="145">
        <f>ROUND(E182*U182,2)</f>
        <v>6.18</v>
      </c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194</v>
      </c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outlineLevel="1" x14ac:dyDescent="0.2">
      <c r="A183" s="143"/>
      <c r="B183" s="144"/>
      <c r="C183" s="175" t="s">
        <v>1341</v>
      </c>
      <c r="D183" s="146"/>
      <c r="E183" s="147">
        <v>237.74</v>
      </c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199</v>
      </c>
      <c r="AH183" s="136">
        <v>0</v>
      </c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43"/>
      <c r="B184" s="144"/>
      <c r="C184" s="176" t="s">
        <v>201</v>
      </c>
      <c r="D184" s="148"/>
      <c r="E184" s="149">
        <v>237.74</v>
      </c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199</v>
      </c>
      <c r="AH184" s="136">
        <v>1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57">
        <v>29</v>
      </c>
      <c r="B185" s="158" t="s">
        <v>1057</v>
      </c>
      <c r="C185" s="174" t="s">
        <v>1058</v>
      </c>
      <c r="D185" s="159" t="s">
        <v>253</v>
      </c>
      <c r="E185" s="160">
        <v>118.87</v>
      </c>
      <c r="F185" s="161"/>
      <c r="G185" s="162">
        <f>ROUND(E185*F185,2)</f>
        <v>0</v>
      </c>
      <c r="H185" s="161"/>
      <c r="I185" s="162">
        <f>ROUND(E185*H185,2)</f>
        <v>0</v>
      </c>
      <c r="J185" s="161"/>
      <c r="K185" s="162">
        <f>ROUND(E185*J185,2)</f>
        <v>0</v>
      </c>
      <c r="L185" s="162">
        <v>21</v>
      </c>
      <c r="M185" s="162">
        <f>G185*(1+L185/100)</f>
        <v>0</v>
      </c>
      <c r="N185" s="162">
        <v>0.12966000000000003</v>
      </c>
      <c r="O185" s="162">
        <f>ROUND(E185*N185,2)</f>
        <v>15.41</v>
      </c>
      <c r="P185" s="162">
        <v>0</v>
      </c>
      <c r="Q185" s="163">
        <f>ROUND(E185*P185,2)</f>
        <v>0</v>
      </c>
      <c r="R185" s="145"/>
      <c r="S185" s="145" t="s">
        <v>254</v>
      </c>
      <c r="T185" s="145" t="s">
        <v>255</v>
      </c>
      <c r="U185" s="145">
        <v>7.2000000000000008E-2</v>
      </c>
      <c r="V185" s="145">
        <f>ROUND(E185*U185,2)</f>
        <v>8.56</v>
      </c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194</v>
      </c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43"/>
      <c r="B186" s="144"/>
      <c r="C186" s="175" t="s">
        <v>204</v>
      </c>
      <c r="D186" s="146"/>
      <c r="E186" s="147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199</v>
      </c>
      <c r="AH186" s="136">
        <v>0</v>
      </c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ht="33.75" outlineLevel="1" x14ac:dyDescent="0.2">
      <c r="A187" s="143"/>
      <c r="B187" s="144"/>
      <c r="C187" s="175" t="s">
        <v>1342</v>
      </c>
      <c r="D187" s="146"/>
      <c r="E187" s="147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199</v>
      </c>
      <c r="AH187" s="136">
        <v>0</v>
      </c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5" t="s">
        <v>1343</v>
      </c>
      <c r="D188" s="146"/>
      <c r="E188" s="147">
        <v>118.87</v>
      </c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outlineLevel="1" x14ac:dyDescent="0.2">
      <c r="A189" s="143"/>
      <c r="B189" s="144"/>
      <c r="C189" s="176" t="s">
        <v>201</v>
      </c>
      <c r="D189" s="148"/>
      <c r="E189" s="149">
        <v>118.87</v>
      </c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199</v>
      </c>
      <c r="AH189" s="136">
        <v>1</v>
      </c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outlineLevel="1" x14ac:dyDescent="0.2">
      <c r="A190" s="164">
        <v>30</v>
      </c>
      <c r="B190" s="165" t="s">
        <v>1061</v>
      </c>
      <c r="C190" s="173" t="s">
        <v>1062</v>
      </c>
      <c r="D190" s="166" t="s">
        <v>253</v>
      </c>
      <c r="E190" s="167">
        <v>118.87</v>
      </c>
      <c r="F190" s="168"/>
      <c r="G190" s="169">
        <f>ROUND(E190*F190,2)</f>
        <v>0</v>
      </c>
      <c r="H190" s="168"/>
      <c r="I190" s="169">
        <f>ROUND(E190*H190,2)</f>
        <v>0</v>
      </c>
      <c r="J190" s="168"/>
      <c r="K190" s="169">
        <f>ROUND(E190*J190,2)</f>
        <v>0</v>
      </c>
      <c r="L190" s="169">
        <v>21</v>
      </c>
      <c r="M190" s="169">
        <f>G190*(1+L190/100)</f>
        <v>0</v>
      </c>
      <c r="N190" s="169">
        <v>0.15559000000000001</v>
      </c>
      <c r="O190" s="169">
        <f>ROUND(E190*N190,2)</f>
        <v>18.489999999999998</v>
      </c>
      <c r="P190" s="169">
        <v>0</v>
      </c>
      <c r="Q190" s="170">
        <f>ROUND(E190*P190,2)</f>
        <v>0</v>
      </c>
      <c r="R190" s="145"/>
      <c r="S190" s="145" t="s">
        <v>254</v>
      </c>
      <c r="T190" s="145" t="s">
        <v>255</v>
      </c>
      <c r="U190" s="145">
        <v>8.2000000000000003E-2</v>
      </c>
      <c r="V190" s="145">
        <f>ROUND(E190*U190,2)</f>
        <v>9.75</v>
      </c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194</v>
      </c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x14ac:dyDescent="0.2">
      <c r="A191" s="151" t="s">
        <v>187</v>
      </c>
      <c r="B191" s="152" t="s">
        <v>145</v>
      </c>
      <c r="C191" s="172" t="s">
        <v>146</v>
      </c>
      <c r="D191" s="153"/>
      <c r="E191" s="154"/>
      <c r="F191" s="155"/>
      <c r="G191" s="155">
        <f>SUMIF(AG192:AG293,"&lt;&gt;NOR",G192:G293)</f>
        <v>0</v>
      </c>
      <c r="H191" s="155"/>
      <c r="I191" s="155">
        <f>SUM(I192:I293)</f>
        <v>0</v>
      </c>
      <c r="J191" s="155"/>
      <c r="K191" s="155">
        <f>SUM(K192:K293)</f>
        <v>0</v>
      </c>
      <c r="L191" s="155"/>
      <c r="M191" s="155">
        <f>SUM(M192:M293)</f>
        <v>0</v>
      </c>
      <c r="N191" s="155"/>
      <c r="O191" s="155">
        <f>SUM(O192:O293)</f>
        <v>23.23</v>
      </c>
      <c r="P191" s="155"/>
      <c r="Q191" s="156">
        <f>SUM(Q192:Q293)</f>
        <v>0</v>
      </c>
      <c r="R191" s="150"/>
      <c r="S191" s="150"/>
      <c r="T191" s="150"/>
      <c r="U191" s="150"/>
      <c r="V191" s="150">
        <f>SUM(V192:V293)</f>
        <v>96.91</v>
      </c>
      <c r="W191" s="150"/>
      <c r="AG191" t="s">
        <v>188</v>
      </c>
    </row>
    <row r="192" spans="1:60" outlineLevel="1" x14ac:dyDescent="0.2">
      <c r="A192" s="157">
        <v>31</v>
      </c>
      <c r="B192" s="158" t="s">
        <v>464</v>
      </c>
      <c r="C192" s="174" t="s">
        <v>465</v>
      </c>
      <c r="D192" s="159" t="s">
        <v>197</v>
      </c>
      <c r="E192" s="160">
        <v>8</v>
      </c>
      <c r="F192" s="161"/>
      <c r="G192" s="162">
        <f>ROUND(E192*F192,2)</f>
        <v>0</v>
      </c>
      <c r="H192" s="161"/>
      <c r="I192" s="162">
        <f>ROUND(E192*H192,2)</f>
        <v>0</v>
      </c>
      <c r="J192" s="161"/>
      <c r="K192" s="162">
        <f>ROUND(E192*J192,2)</f>
        <v>0</v>
      </c>
      <c r="L192" s="162">
        <v>21</v>
      </c>
      <c r="M192" s="162">
        <f>G192*(1+L192/100)</f>
        <v>0</v>
      </c>
      <c r="N192" s="162">
        <v>0</v>
      </c>
      <c r="O192" s="162">
        <f>ROUND(E192*N192,2)</f>
        <v>0</v>
      </c>
      <c r="P192" s="162">
        <v>0</v>
      </c>
      <c r="Q192" s="163">
        <f>ROUND(E192*P192,2)</f>
        <v>0</v>
      </c>
      <c r="R192" s="145"/>
      <c r="S192" s="145" t="s">
        <v>254</v>
      </c>
      <c r="T192" s="145" t="s">
        <v>255</v>
      </c>
      <c r="U192" s="145">
        <v>6.6000000000000003E-2</v>
      </c>
      <c r="V192" s="145">
        <f>ROUND(E192*U192,2)</f>
        <v>0.53</v>
      </c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194</v>
      </c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43"/>
      <c r="B193" s="144"/>
      <c r="C193" s="175" t="s">
        <v>204</v>
      </c>
      <c r="D193" s="146"/>
      <c r="E193" s="147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199</v>
      </c>
      <c r="AH193" s="136">
        <v>0</v>
      </c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43"/>
      <c r="B194" s="144"/>
      <c r="C194" s="175" t="s">
        <v>1344</v>
      </c>
      <c r="D194" s="146"/>
      <c r="E194" s="147">
        <v>8</v>
      </c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199</v>
      </c>
      <c r="AH194" s="136">
        <v>0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76" t="s">
        <v>201</v>
      </c>
      <c r="D195" s="148"/>
      <c r="E195" s="149">
        <v>8</v>
      </c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199</v>
      </c>
      <c r="AH195" s="136">
        <v>1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57">
        <v>32</v>
      </c>
      <c r="B196" s="158" t="s">
        <v>908</v>
      </c>
      <c r="C196" s="174" t="s">
        <v>909</v>
      </c>
      <c r="D196" s="159" t="s">
        <v>197</v>
      </c>
      <c r="E196" s="160">
        <v>34</v>
      </c>
      <c r="F196" s="161"/>
      <c r="G196" s="162">
        <f>ROUND(E196*F196,2)</f>
        <v>0</v>
      </c>
      <c r="H196" s="161"/>
      <c r="I196" s="162">
        <f>ROUND(E196*H196,2)</f>
        <v>0</v>
      </c>
      <c r="J196" s="161"/>
      <c r="K196" s="162">
        <f>ROUND(E196*J196,2)</f>
        <v>0</v>
      </c>
      <c r="L196" s="162">
        <v>21</v>
      </c>
      <c r="M196" s="162">
        <f>G196*(1+L196/100)</f>
        <v>0</v>
      </c>
      <c r="N196" s="162">
        <v>1.0000000000000001E-5</v>
      </c>
      <c r="O196" s="162">
        <f>ROUND(E196*N196,2)</f>
        <v>0</v>
      </c>
      <c r="P196" s="162">
        <v>0</v>
      </c>
      <c r="Q196" s="163">
        <f>ROUND(E196*P196,2)</f>
        <v>0</v>
      </c>
      <c r="R196" s="145"/>
      <c r="S196" s="145" t="s">
        <v>254</v>
      </c>
      <c r="T196" s="145" t="s">
        <v>255</v>
      </c>
      <c r="U196" s="145">
        <v>0.08</v>
      </c>
      <c r="V196" s="145">
        <f>ROUND(E196*U196,2)</f>
        <v>2.72</v>
      </c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194</v>
      </c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43"/>
      <c r="B197" s="144"/>
      <c r="C197" s="175" t="s">
        <v>204</v>
      </c>
      <c r="D197" s="146"/>
      <c r="E197" s="147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199</v>
      </c>
      <c r="AH197" s="136">
        <v>0</v>
      </c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outlineLevel="1" x14ac:dyDescent="0.2">
      <c r="A198" s="143"/>
      <c r="B198" s="144"/>
      <c r="C198" s="175" t="s">
        <v>1345</v>
      </c>
      <c r="D198" s="146"/>
      <c r="E198" s="147">
        <v>34</v>
      </c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199</v>
      </c>
      <c r="AH198" s="136">
        <v>0</v>
      </c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outlineLevel="1" x14ac:dyDescent="0.2">
      <c r="A199" s="143"/>
      <c r="B199" s="144"/>
      <c r="C199" s="176" t="s">
        <v>201</v>
      </c>
      <c r="D199" s="148"/>
      <c r="E199" s="149">
        <v>34</v>
      </c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199</v>
      </c>
      <c r="AH199" s="136">
        <v>1</v>
      </c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outlineLevel="1" x14ac:dyDescent="0.2">
      <c r="A200" s="157">
        <v>33</v>
      </c>
      <c r="B200" s="158" t="s">
        <v>692</v>
      </c>
      <c r="C200" s="174" t="s">
        <v>693</v>
      </c>
      <c r="D200" s="159" t="s">
        <v>197</v>
      </c>
      <c r="E200" s="160">
        <v>93.5</v>
      </c>
      <c r="F200" s="161"/>
      <c r="G200" s="162">
        <f>ROUND(E200*F200,2)</f>
        <v>0</v>
      </c>
      <c r="H200" s="161"/>
      <c r="I200" s="162">
        <f>ROUND(E200*H200,2)</f>
        <v>0</v>
      </c>
      <c r="J200" s="161"/>
      <c r="K200" s="162">
        <f>ROUND(E200*J200,2)</f>
        <v>0</v>
      </c>
      <c r="L200" s="162">
        <v>21</v>
      </c>
      <c r="M200" s="162">
        <f>G200*(1+L200/100)</f>
        <v>0</v>
      </c>
      <c r="N200" s="162">
        <v>1.0000000000000001E-5</v>
      </c>
      <c r="O200" s="162">
        <f>ROUND(E200*N200,2)</f>
        <v>0</v>
      </c>
      <c r="P200" s="162">
        <v>0</v>
      </c>
      <c r="Q200" s="163">
        <f>ROUND(E200*P200,2)</f>
        <v>0</v>
      </c>
      <c r="R200" s="145"/>
      <c r="S200" s="145" t="s">
        <v>254</v>
      </c>
      <c r="T200" s="145" t="s">
        <v>255</v>
      </c>
      <c r="U200" s="145">
        <v>9.7000000000000003E-2</v>
      </c>
      <c r="V200" s="145">
        <f>ROUND(E200*U200,2)</f>
        <v>9.07</v>
      </c>
      <c r="W200" s="145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 t="s">
        <v>194</v>
      </c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outlineLevel="1" x14ac:dyDescent="0.2">
      <c r="A201" s="143"/>
      <c r="B201" s="144"/>
      <c r="C201" s="175" t="s">
        <v>204</v>
      </c>
      <c r="D201" s="146"/>
      <c r="E201" s="147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199</v>
      </c>
      <c r="AH201" s="136">
        <v>0</v>
      </c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43"/>
      <c r="B202" s="144"/>
      <c r="C202" s="175" t="s">
        <v>1346</v>
      </c>
      <c r="D202" s="146"/>
      <c r="E202" s="147">
        <v>93.5</v>
      </c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199</v>
      </c>
      <c r="AH202" s="136">
        <v>0</v>
      </c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43"/>
      <c r="B203" s="144"/>
      <c r="C203" s="176" t="s">
        <v>201</v>
      </c>
      <c r="D203" s="148"/>
      <c r="E203" s="149">
        <v>93.5</v>
      </c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199</v>
      </c>
      <c r="AH203" s="136">
        <v>1</v>
      </c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57">
        <v>34</v>
      </c>
      <c r="B204" s="158" t="s">
        <v>1347</v>
      </c>
      <c r="C204" s="174" t="s">
        <v>1348</v>
      </c>
      <c r="D204" s="159" t="s">
        <v>224</v>
      </c>
      <c r="E204" s="160">
        <v>1</v>
      </c>
      <c r="F204" s="161"/>
      <c r="G204" s="162">
        <f>ROUND(E204*F204,2)</f>
        <v>0</v>
      </c>
      <c r="H204" s="161"/>
      <c r="I204" s="162">
        <f>ROUND(E204*H204,2)</f>
        <v>0</v>
      </c>
      <c r="J204" s="161"/>
      <c r="K204" s="162">
        <f>ROUND(E204*J204,2)</f>
        <v>0</v>
      </c>
      <c r="L204" s="162">
        <v>21</v>
      </c>
      <c r="M204" s="162">
        <f>G204*(1+L204/100)</f>
        <v>0</v>
      </c>
      <c r="N204" s="162">
        <v>3.0000000000000001E-5</v>
      </c>
      <c r="O204" s="162">
        <f>ROUND(E204*N204,2)</f>
        <v>0</v>
      </c>
      <c r="P204" s="162">
        <v>0</v>
      </c>
      <c r="Q204" s="163">
        <f>ROUND(E204*P204,2)</f>
        <v>0</v>
      </c>
      <c r="R204" s="145"/>
      <c r="S204" s="145" t="s">
        <v>254</v>
      </c>
      <c r="T204" s="145" t="s">
        <v>255</v>
      </c>
      <c r="U204" s="145">
        <v>0.33</v>
      </c>
      <c r="V204" s="145">
        <f>ROUND(E204*U204,2)</f>
        <v>0.33</v>
      </c>
      <c r="W204" s="145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 t="s">
        <v>194</v>
      </c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outlineLevel="1" x14ac:dyDescent="0.2">
      <c r="A205" s="143"/>
      <c r="B205" s="144"/>
      <c r="C205" s="175" t="s">
        <v>204</v>
      </c>
      <c r="D205" s="146"/>
      <c r="E205" s="147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199</v>
      </c>
      <c r="AH205" s="136">
        <v>0</v>
      </c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outlineLevel="1" x14ac:dyDescent="0.2">
      <c r="A206" s="143"/>
      <c r="B206" s="144"/>
      <c r="C206" s="175" t="s">
        <v>971</v>
      </c>
      <c r="D206" s="146"/>
      <c r="E206" s="147">
        <v>1</v>
      </c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 t="s">
        <v>199</v>
      </c>
      <c r="AH206" s="136">
        <v>0</v>
      </c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outlineLevel="1" x14ac:dyDescent="0.2">
      <c r="A207" s="143"/>
      <c r="B207" s="144"/>
      <c r="C207" s="176" t="s">
        <v>201</v>
      </c>
      <c r="D207" s="148"/>
      <c r="E207" s="149">
        <v>1</v>
      </c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 t="s">
        <v>199</v>
      </c>
      <c r="AH207" s="136">
        <v>1</v>
      </c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outlineLevel="1" x14ac:dyDescent="0.2">
      <c r="A208" s="157">
        <v>35</v>
      </c>
      <c r="B208" s="158" t="s">
        <v>1349</v>
      </c>
      <c r="C208" s="174" t="s">
        <v>1350</v>
      </c>
      <c r="D208" s="159" t="s">
        <v>224</v>
      </c>
      <c r="E208" s="160">
        <v>1</v>
      </c>
      <c r="F208" s="161"/>
      <c r="G208" s="162">
        <f>ROUND(E208*F208,2)</f>
        <v>0</v>
      </c>
      <c r="H208" s="161"/>
      <c r="I208" s="162">
        <f>ROUND(E208*H208,2)</f>
        <v>0</v>
      </c>
      <c r="J208" s="161"/>
      <c r="K208" s="162">
        <f>ROUND(E208*J208,2)</f>
        <v>0</v>
      </c>
      <c r="L208" s="162">
        <v>21</v>
      </c>
      <c r="M208" s="162">
        <f>G208*(1+L208/100)</f>
        <v>0</v>
      </c>
      <c r="N208" s="162">
        <v>5.0000000000000002E-5</v>
      </c>
      <c r="O208" s="162">
        <f>ROUND(E208*N208,2)</f>
        <v>0</v>
      </c>
      <c r="P208" s="162">
        <v>0</v>
      </c>
      <c r="Q208" s="163">
        <f>ROUND(E208*P208,2)</f>
        <v>0</v>
      </c>
      <c r="R208" s="145"/>
      <c r="S208" s="145" t="s">
        <v>254</v>
      </c>
      <c r="T208" s="145" t="s">
        <v>255</v>
      </c>
      <c r="U208" s="145">
        <v>0.42000000000000004</v>
      </c>
      <c r="V208" s="145">
        <f>ROUND(E208*U208,2)</f>
        <v>0.42</v>
      </c>
      <c r="W208" s="145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 t="s">
        <v>194</v>
      </c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60" outlineLevel="1" x14ac:dyDescent="0.2">
      <c r="A209" s="143"/>
      <c r="B209" s="144"/>
      <c r="C209" s="175" t="s">
        <v>204</v>
      </c>
      <c r="D209" s="146"/>
      <c r="E209" s="147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 t="s">
        <v>199</v>
      </c>
      <c r="AH209" s="136">
        <v>0</v>
      </c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</row>
    <row r="210" spans="1:60" outlineLevel="1" x14ac:dyDescent="0.2">
      <c r="A210" s="143"/>
      <c r="B210" s="144"/>
      <c r="C210" s="175" t="s">
        <v>971</v>
      </c>
      <c r="D210" s="146"/>
      <c r="E210" s="147">
        <v>1</v>
      </c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 t="s">
        <v>199</v>
      </c>
      <c r="AH210" s="136">
        <v>0</v>
      </c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</row>
    <row r="211" spans="1:60" outlineLevel="1" x14ac:dyDescent="0.2">
      <c r="A211" s="143"/>
      <c r="B211" s="144"/>
      <c r="C211" s="176" t="s">
        <v>201</v>
      </c>
      <c r="D211" s="148"/>
      <c r="E211" s="149">
        <v>1</v>
      </c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 t="s">
        <v>199</v>
      </c>
      <c r="AH211" s="136">
        <v>1</v>
      </c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</row>
    <row r="212" spans="1:60" outlineLevel="1" x14ac:dyDescent="0.2">
      <c r="A212" s="157">
        <v>36</v>
      </c>
      <c r="B212" s="158" t="s">
        <v>1351</v>
      </c>
      <c r="C212" s="174" t="s">
        <v>1352</v>
      </c>
      <c r="D212" s="159" t="s">
        <v>224</v>
      </c>
      <c r="E212" s="160">
        <v>2</v>
      </c>
      <c r="F212" s="161"/>
      <c r="G212" s="162">
        <f>ROUND(E212*F212,2)</f>
        <v>0</v>
      </c>
      <c r="H212" s="161"/>
      <c r="I212" s="162">
        <f>ROUND(E212*H212,2)</f>
        <v>0</v>
      </c>
      <c r="J212" s="161"/>
      <c r="K212" s="162">
        <f>ROUND(E212*J212,2)</f>
        <v>0</v>
      </c>
      <c r="L212" s="162">
        <v>21</v>
      </c>
      <c r="M212" s="162">
        <f>G212*(1+L212/100)</f>
        <v>0</v>
      </c>
      <c r="N212" s="162">
        <v>3.0000000000000001E-5</v>
      </c>
      <c r="O212" s="162">
        <f>ROUND(E212*N212,2)</f>
        <v>0</v>
      </c>
      <c r="P212" s="162">
        <v>0</v>
      </c>
      <c r="Q212" s="163">
        <f>ROUND(E212*P212,2)</f>
        <v>0</v>
      </c>
      <c r="R212" s="145"/>
      <c r="S212" s="145" t="s">
        <v>254</v>
      </c>
      <c r="T212" s="145" t="s">
        <v>255</v>
      </c>
      <c r="U212" s="145">
        <v>0.30000000000000004</v>
      </c>
      <c r="V212" s="145">
        <f>ROUND(E212*U212,2)</f>
        <v>0.6</v>
      </c>
      <c r="W212" s="145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 t="s">
        <v>194</v>
      </c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</row>
    <row r="213" spans="1:60" outlineLevel="1" x14ac:dyDescent="0.2">
      <c r="A213" s="143"/>
      <c r="B213" s="144"/>
      <c r="C213" s="175" t="s">
        <v>204</v>
      </c>
      <c r="D213" s="146"/>
      <c r="E213" s="147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 t="s">
        <v>199</v>
      </c>
      <c r="AH213" s="136">
        <v>0</v>
      </c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</row>
    <row r="214" spans="1:60" outlineLevel="1" x14ac:dyDescent="0.2">
      <c r="A214" s="143"/>
      <c r="B214" s="144"/>
      <c r="C214" s="175" t="s">
        <v>1353</v>
      </c>
      <c r="D214" s="146"/>
      <c r="E214" s="147">
        <v>2</v>
      </c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 t="s">
        <v>199</v>
      </c>
      <c r="AH214" s="136">
        <v>0</v>
      </c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</row>
    <row r="215" spans="1:60" outlineLevel="1" x14ac:dyDescent="0.2">
      <c r="A215" s="143"/>
      <c r="B215" s="144"/>
      <c r="C215" s="176" t="s">
        <v>201</v>
      </c>
      <c r="D215" s="148"/>
      <c r="E215" s="149">
        <v>2</v>
      </c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 t="s">
        <v>199</v>
      </c>
      <c r="AH215" s="136">
        <v>1</v>
      </c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</row>
    <row r="216" spans="1:60" outlineLevel="1" x14ac:dyDescent="0.2">
      <c r="A216" s="157">
        <v>37</v>
      </c>
      <c r="B216" s="158" t="s">
        <v>1066</v>
      </c>
      <c r="C216" s="174" t="s">
        <v>1067</v>
      </c>
      <c r="D216" s="159" t="s">
        <v>224</v>
      </c>
      <c r="E216" s="160">
        <v>1</v>
      </c>
      <c r="F216" s="161"/>
      <c r="G216" s="162">
        <f>ROUND(E216*F216,2)</f>
        <v>0</v>
      </c>
      <c r="H216" s="161"/>
      <c r="I216" s="162">
        <f>ROUND(E216*H216,2)</f>
        <v>0</v>
      </c>
      <c r="J216" s="161"/>
      <c r="K216" s="162">
        <f>ROUND(E216*J216,2)</f>
        <v>0</v>
      </c>
      <c r="L216" s="162">
        <v>21</v>
      </c>
      <c r="M216" s="162">
        <f>G216*(1+L216/100)</f>
        <v>0</v>
      </c>
      <c r="N216" s="162">
        <v>4.0000000000000003E-5</v>
      </c>
      <c r="O216" s="162">
        <f>ROUND(E216*N216,2)</f>
        <v>0</v>
      </c>
      <c r="P216" s="162">
        <v>0</v>
      </c>
      <c r="Q216" s="163">
        <f>ROUND(E216*P216,2)</f>
        <v>0</v>
      </c>
      <c r="R216" s="145"/>
      <c r="S216" s="145" t="s">
        <v>254</v>
      </c>
      <c r="T216" s="145" t="s">
        <v>255</v>
      </c>
      <c r="U216" s="145">
        <v>0.35500000000000004</v>
      </c>
      <c r="V216" s="145">
        <f>ROUND(E216*U216,2)</f>
        <v>0.36</v>
      </c>
      <c r="W216" s="145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 t="s">
        <v>194</v>
      </c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</row>
    <row r="217" spans="1:60" outlineLevel="1" x14ac:dyDescent="0.2">
      <c r="A217" s="143"/>
      <c r="B217" s="144"/>
      <c r="C217" s="175" t="s">
        <v>204</v>
      </c>
      <c r="D217" s="146"/>
      <c r="E217" s="147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 t="s">
        <v>199</v>
      </c>
      <c r="AH217" s="136">
        <v>0</v>
      </c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</row>
    <row r="218" spans="1:60" outlineLevel="1" x14ac:dyDescent="0.2">
      <c r="A218" s="143"/>
      <c r="B218" s="144"/>
      <c r="C218" s="175" t="s">
        <v>971</v>
      </c>
      <c r="D218" s="146"/>
      <c r="E218" s="147">
        <v>1</v>
      </c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 t="s">
        <v>199</v>
      </c>
      <c r="AH218" s="136">
        <v>0</v>
      </c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</row>
    <row r="219" spans="1:60" outlineLevel="1" x14ac:dyDescent="0.2">
      <c r="A219" s="143"/>
      <c r="B219" s="144"/>
      <c r="C219" s="176" t="s">
        <v>201</v>
      </c>
      <c r="D219" s="148"/>
      <c r="E219" s="149">
        <v>1</v>
      </c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 t="s">
        <v>199</v>
      </c>
      <c r="AH219" s="136">
        <v>1</v>
      </c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</row>
    <row r="220" spans="1:60" outlineLevel="1" x14ac:dyDescent="0.2">
      <c r="A220" s="157">
        <v>38</v>
      </c>
      <c r="B220" s="158" t="s">
        <v>912</v>
      </c>
      <c r="C220" s="174" t="s">
        <v>913</v>
      </c>
      <c r="D220" s="159" t="s">
        <v>197</v>
      </c>
      <c r="E220" s="160">
        <v>34</v>
      </c>
      <c r="F220" s="161"/>
      <c r="G220" s="162">
        <f>ROUND(E220*F220,2)</f>
        <v>0</v>
      </c>
      <c r="H220" s="161"/>
      <c r="I220" s="162">
        <f>ROUND(E220*H220,2)</f>
        <v>0</v>
      </c>
      <c r="J220" s="161"/>
      <c r="K220" s="162">
        <f>ROUND(E220*J220,2)</f>
        <v>0</v>
      </c>
      <c r="L220" s="162">
        <v>21</v>
      </c>
      <c r="M220" s="162">
        <f>G220*(1+L220/100)</f>
        <v>0</v>
      </c>
      <c r="N220" s="162">
        <v>0</v>
      </c>
      <c r="O220" s="162">
        <f>ROUND(E220*N220,2)</f>
        <v>0</v>
      </c>
      <c r="P220" s="162">
        <v>0</v>
      </c>
      <c r="Q220" s="163">
        <f>ROUND(E220*P220,2)</f>
        <v>0</v>
      </c>
      <c r="R220" s="145"/>
      <c r="S220" s="145" t="s">
        <v>254</v>
      </c>
      <c r="T220" s="145" t="s">
        <v>255</v>
      </c>
      <c r="U220" s="145">
        <v>5.9000000000000004E-2</v>
      </c>
      <c r="V220" s="145">
        <f>ROUND(E220*U220,2)</f>
        <v>2.0099999999999998</v>
      </c>
      <c r="W220" s="145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 t="s">
        <v>194</v>
      </c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</row>
    <row r="221" spans="1:60" outlineLevel="1" x14ac:dyDescent="0.2">
      <c r="A221" s="143"/>
      <c r="B221" s="144"/>
      <c r="C221" s="175" t="s">
        <v>204</v>
      </c>
      <c r="D221" s="146"/>
      <c r="E221" s="147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 t="s">
        <v>199</v>
      </c>
      <c r="AH221" s="136">
        <v>0</v>
      </c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</row>
    <row r="222" spans="1:60" outlineLevel="1" x14ac:dyDescent="0.2">
      <c r="A222" s="143"/>
      <c r="B222" s="144"/>
      <c r="C222" s="175" t="s">
        <v>1354</v>
      </c>
      <c r="D222" s="146"/>
      <c r="E222" s="147">
        <v>34</v>
      </c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 t="s">
        <v>199</v>
      </c>
      <c r="AH222" s="136">
        <v>0</v>
      </c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</row>
    <row r="223" spans="1:60" outlineLevel="1" x14ac:dyDescent="0.2">
      <c r="A223" s="143"/>
      <c r="B223" s="144"/>
      <c r="C223" s="176" t="s">
        <v>201</v>
      </c>
      <c r="D223" s="148"/>
      <c r="E223" s="149">
        <v>34</v>
      </c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 t="s">
        <v>199</v>
      </c>
      <c r="AH223" s="136">
        <v>1</v>
      </c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</row>
    <row r="224" spans="1:60" outlineLevel="1" x14ac:dyDescent="0.2">
      <c r="A224" s="157">
        <v>39</v>
      </c>
      <c r="B224" s="158" t="s">
        <v>698</v>
      </c>
      <c r="C224" s="174" t="s">
        <v>699</v>
      </c>
      <c r="D224" s="159" t="s">
        <v>197</v>
      </c>
      <c r="E224" s="160">
        <v>93.5</v>
      </c>
      <c r="F224" s="161"/>
      <c r="G224" s="162">
        <f>ROUND(E224*F224,2)</f>
        <v>0</v>
      </c>
      <c r="H224" s="161"/>
      <c r="I224" s="162">
        <f>ROUND(E224*H224,2)</f>
        <v>0</v>
      </c>
      <c r="J224" s="161"/>
      <c r="K224" s="162">
        <f>ROUND(E224*J224,2)</f>
        <v>0</v>
      </c>
      <c r="L224" s="162">
        <v>21</v>
      </c>
      <c r="M224" s="162">
        <f>G224*(1+L224/100)</f>
        <v>0</v>
      </c>
      <c r="N224" s="162">
        <v>0</v>
      </c>
      <c r="O224" s="162">
        <f>ROUND(E224*N224,2)</f>
        <v>0</v>
      </c>
      <c r="P224" s="162">
        <v>0</v>
      </c>
      <c r="Q224" s="163">
        <f>ROUND(E224*P224,2)</f>
        <v>0</v>
      </c>
      <c r="R224" s="145"/>
      <c r="S224" s="145" t="s">
        <v>254</v>
      </c>
      <c r="T224" s="145" t="s">
        <v>255</v>
      </c>
      <c r="U224" s="145">
        <v>7.9000000000000001E-2</v>
      </c>
      <c r="V224" s="145">
        <f>ROUND(E224*U224,2)</f>
        <v>7.39</v>
      </c>
      <c r="W224" s="145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 t="s">
        <v>194</v>
      </c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</row>
    <row r="225" spans="1:60" outlineLevel="1" x14ac:dyDescent="0.2">
      <c r="A225" s="143"/>
      <c r="B225" s="144"/>
      <c r="C225" s="175" t="s">
        <v>204</v>
      </c>
      <c r="D225" s="146"/>
      <c r="E225" s="147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 t="s">
        <v>199</v>
      </c>
      <c r="AH225" s="136">
        <v>0</v>
      </c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</row>
    <row r="226" spans="1:60" outlineLevel="1" x14ac:dyDescent="0.2">
      <c r="A226" s="143"/>
      <c r="B226" s="144"/>
      <c r="C226" s="175" t="s">
        <v>1355</v>
      </c>
      <c r="D226" s="146"/>
      <c r="E226" s="147">
        <v>93.5</v>
      </c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 t="s">
        <v>199</v>
      </c>
      <c r="AH226" s="136">
        <v>0</v>
      </c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</row>
    <row r="227" spans="1:60" outlineLevel="1" x14ac:dyDescent="0.2">
      <c r="A227" s="143"/>
      <c r="B227" s="144"/>
      <c r="C227" s="176" t="s">
        <v>201</v>
      </c>
      <c r="D227" s="148"/>
      <c r="E227" s="149">
        <v>93.5</v>
      </c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 t="s">
        <v>199</v>
      </c>
      <c r="AH227" s="136">
        <v>1</v>
      </c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</row>
    <row r="228" spans="1:60" outlineLevel="1" x14ac:dyDescent="0.2">
      <c r="A228" s="157">
        <v>40</v>
      </c>
      <c r="B228" s="158" t="s">
        <v>1071</v>
      </c>
      <c r="C228" s="174" t="s">
        <v>1072</v>
      </c>
      <c r="D228" s="159" t="s">
        <v>471</v>
      </c>
      <c r="E228" s="160">
        <v>1</v>
      </c>
      <c r="F228" s="161"/>
      <c r="G228" s="162">
        <f>ROUND(E228*F228,2)</f>
        <v>0</v>
      </c>
      <c r="H228" s="161"/>
      <c r="I228" s="162">
        <f>ROUND(E228*H228,2)</f>
        <v>0</v>
      </c>
      <c r="J228" s="161"/>
      <c r="K228" s="162">
        <f>ROUND(E228*J228,2)</f>
        <v>0</v>
      </c>
      <c r="L228" s="162">
        <v>21</v>
      </c>
      <c r="M228" s="162">
        <f>G228*(1+L228/100)</f>
        <v>0</v>
      </c>
      <c r="N228" s="162">
        <v>1.3000000000000002E-4</v>
      </c>
      <c r="O228" s="162">
        <f>ROUND(E228*N228,2)</f>
        <v>0</v>
      </c>
      <c r="P228" s="162">
        <v>0</v>
      </c>
      <c r="Q228" s="163">
        <f>ROUND(E228*P228,2)</f>
        <v>0</v>
      </c>
      <c r="R228" s="145"/>
      <c r="S228" s="145" t="s">
        <v>254</v>
      </c>
      <c r="T228" s="145" t="s">
        <v>255</v>
      </c>
      <c r="U228" s="145">
        <v>6.2</v>
      </c>
      <c r="V228" s="145">
        <f>ROUND(E228*U228,2)</f>
        <v>6.2</v>
      </c>
      <c r="W228" s="145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 t="s">
        <v>194</v>
      </c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</row>
    <row r="229" spans="1:60" outlineLevel="1" x14ac:dyDescent="0.2">
      <c r="A229" s="143"/>
      <c r="B229" s="144"/>
      <c r="C229" s="175" t="s">
        <v>973</v>
      </c>
      <c r="D229" s="146"/>
      <c r="E229" s="147">
        <v>1</v>
      </c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 t="s">
        <v>199</v>
      </c>
      <c r="AH229" s="136">
        <v>0</v>
      </c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</row>
    <row r="230" spans="1:60" outlineLevel="1" x14ac:dyDescent="0.2">
      <c r="A230" s="157">
        <v>41</v>
      </c>
      <c r="B230" s="158" t="s">
        <v>700</v>
      </c>
      <c r="C230" s="174" t="s">
        <v>701</v>
      </c>
      <c r="D230" s="159" t="s">
        <v>471</v>
      </c>
      <c r="E230" s="160">
        <v>1</v>
      </c>
      <c r="F230" s="161"/>
      <c r="G230" s="162">
        <f>ROUND(E230*F230,2)</f>
        <v>0</v>
      </c>
      <c r="H230" s="161"/>
      <c r="I230" s="162">
        <f>ROUND(E230*H230,2)</f>
        <v>0</v>
      </c>
      <c r="J230" s="161"/>
      <c r="K230" s="162">
        <f>ROUND(E230*J230,2)</f>
        <v>0</v>
      </c>
      <c r="L230" s="162">
        <v>21</v>
      </c>
      <c r="M230" s="162">
        <f>G230*(1+L230/100)</f>
        <v>0</v>
      </c>
      <c r="N230" s="162">
        <v>1.7000000000000001E-4</v>
      </c>
      <c r="O230" s="162">
        <f>ROUND(E230*N230,2)</f>
        <v>0</v>
      </c>
      <c r="P230" s="162">
        <v>0</v>
      </c>
      <c r="Q230" s="163">
        <f>ROUND(E230*P230,2)</f>
        <v>0</v>
      </c>
      <c r="R230" s="145"/>
      <c r="S230" s="145" t="s">
        <v>254</v>
      </c>
      <c r="T230" s="145" t="s">
        <v>255</v>
      </c>
      <c r="U230" s="145">
        <v>7.1000000000000005</v>
      </c>
      <c r="V230" s="145">
        <f>ROUND(E230*U230,2)</f>
        <v>7.1</v>
      </c>
      <c r="W230" s="145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 t="s">
        <v>194</v>
      </c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</row>
    <row r="231" spans="1:60" outlineLevel="1" x14ac:dyDescent="0.2">
      <c r="A231" s="143"/>
      <c r="B231" s="144"/>
      <c r="C231" s="175" t="s">
        <v>973</v>
      </c>
      <c r="D231" s="146"/>
      <c r="E231" s="147">
        <v>1</v>
      </c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 t="s">
        <v>199</v>
      </c>
      <c r="AH231" s="136">
        <v>0</v>
      </c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</row>
    <row r="232" spans="1:60" ht="22.5" outlineLevel="1" x14ac:dyDescent="0.2">
      <c r="A232" s="157">
        <v>42</v>
      </c>
      <c r="B232" s="158" t="s">
        <v>630</v>
      </c>
      <c r="C232" s="174" t="s">
        <v>631</v>
      </c>
      <c r="D232" s="159" t="s">
        <v>224</v>
      </c>
      <c r="E232" s="160">
        <v>4</v>
      </c>
      <c r="F232" s="161"/>
      <c r="G232" s="162">
        <f>ROUND(E232*F232,2)</f>
        <v>0</v>
      </c>
      <c r="H232" s="161"/>
      <c r="I232" s="162">
        <f>ROUND(E232*H232,2)</f>
        <v>0</v>
      </c>
      <c r="J232" s="161"/>
      <c r="K232" s="162">
        <f>ROUND(E232*J232,2)</f>
        <v>0</v>
      </c>
      <c r="L232" s="162">
        <v>21</v>
      </c>
      <c r="M232" s="162">
        <f>G232*(1+L232/100)</f>
        <v>0</v>
      </c>
      <c r="N232" s="162">
        <v>0</v>
      </c>
      <c r="O232" s="162">
        <f>ROUND(E232*N232,2)</f>
        <v>0</v>
      </c>
      <c r="P232" s="162">
        <v>0</v>
      </c>
      <c r="Q232" s="163">
        <f>ROUND(E232*P232,2)</f>
        <v>0</v>
      </c>
      <c r="R232" s="145"/>
      <c r="S232" s="145" t="s">
        <v>254</v>
      </c>
      <c r="T232" s="145" t="s">
        <v>255</v>
      </c>
      <c r="U232" s="145">
        <v>0.79</v>
      </c>
      <c r="V232" s="145">
        <f>ROUND(E232*U232,2)</f>
        <v>3.16</v>
      </c>
      <c r="W232" s="145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 t="s">
        <v>194</v>
      </c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</row>
    <row r="233" spans="1:60" outlineLevel="1" x14ac:dyDescent="0.2">
      <c r="A233" s="143"/>
      <c r="B233" s="144"/>
      <c r="C233" s="175" t="s">
        <v>204</v>
      </c>
      <c r="D233" s="146"/>
      <c r="E233" s="147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 t="s">
        <v>199</v>
      </c>
      <c r="AH233" s="136">
        <v>0</v>
      </c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</row>
    <row r="234" spans="1:60" outlineLevel="1" x14ac:dyDescent="0.2">
      <c r="A234" s="143"/>
      <c r="B234" s="144"/>
      <c r="C234" s="175" t="s">
        <v>978</v>
      </c>
      <c r="D234" s="146"/>
      <c r="E234" s="147">
        <v>1</v>
      </c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 t="s">
        <v>199</v>
      </c>
      <c r="AH234" s="136">
        <v>0</v>
      </c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</row>
    <row r="235" spans="1:60" outlineLevel="1" x14ac:dyDescent="0.2">
      <c r="A235" s="143"/>
      <c r="B235" s="144"/>
      <c r="C235" s="175" t="s">
        <v>1356</v>
      </c>
      <c r="D235" s="146"/>
      <c r="E235" s="147">
        <v>3</v>
      </c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 t="s">
        <v>199</v>
      </c>
      <c r="AH235" s="136">
        <v>0</v>
      </c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</row>
    <row r="236" spans="1:60" outlineLevel="1" x14ac:dyDescent="0.2">
      <c r="A236" s="143"/>
      <c r="B236" s="144"/>
      <c r="C236" s="176" t="s">
        <v>201</v>
      </c>
      <c r="D236" s="148"/>
      <c r="E236" s="149">
        <v>4</v>
      </c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 t="s">
        <v>199</v>
      </c>
      <c r="AH236" s="136">
        <v>1</v>
      </c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</row>
    <row r="237" spans="1:60" ht="22.5" outlineLevel="1" x14ac:dyDescent="0.2">
      <c r="A237" s="157">
        <v>43</v>
      </c>
      <c r="B237" s="158" t="s">
        <v>472</v>
      </c>
      <c r="C237" s="174" t="s">
        <v>473</v>
      </c>
      <c r="D237" s="159" t="s">
        <v>224</v>
      </c>
      <c r="E237" s="160">
        <v>2</v>
      </c>
      <c r="F237" s="161"/>
      <c r="G237" s="162">
        <f>ROUND(E237*F237,2)</f>
        <v>0</v>
      </c>
      <c r="H237" s="161"/>
      <c r="I237" s="162">
        <f>ROUND(E237*H237,2)</f>
        <v>0</v>
      </c>
      <c r="J237" s="161"/>
      <c r="K237" s="162">
        <f>ROUND(E237*J237,2)</f>
        <v>0</v>
      </c>
      <c r="L237" s="162">
        <v>21</v>
      </c>
      <c r="M237" s="162">
        <f>G237*(1+L237/100)</f>
        <v>0</v>
      </c>
      <c r="N237" s="162">
        <v>0</v>
      </c>
      <c r="O237" s="162">
        <f>ROUND(E237*N237,2)</f>
        <v>0</v>
      </c>
      <c r="P237" s="162">
        <v>0</v>
      </c>
      <c r="Q237" s="163">
        <f>ROUND(E237*P237,2)</f>
        <v>0</v>
      </c>
      <c r="R237" s="145"/>
      <c r="S237" s="145" t="s">
        <v>254</v>
      </c>
      <c r="T237" s="145" t="s">
        <v>255</v>
      </c>
      <c r="U237" s="145">
        <v>0.94600000000000006</v>
      </c>
      <c r="V237" s="145">
        <f>ROUND(E237*U237,2)</f>
        <v>1.89</v>
      </c>
      <c r="W237" s="145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 t="s">
        <v>194</v>
      </c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</row>
    <row r="238" spans="1:60" outlineLevel="1" x14ac:dyDescent="0.2">
      <c r="A238" s="143"/>
      <c r="B238" s="144"/>
      <c r="C238" s="175" t="s">
        <v>204</v>
      </c>
      <c r="D238" s="146"/>
      <c r="E238" s="147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 t="s">
        <v>199</v>
      </c>
      <c r="AH238" s="136">
        <v>0</v>
      </c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</row>
    <row r="239" spans="1:60" outlineLevel="1" x14ac:dyDescent="0.2">
      <c r="A239" s="143"/>
      <c r="B239" s="144"/>
      <c r="C239" s="175" t="s">
        <v>1357</v>
      </c>
      <c r="D239" s="146"/>
      <c r="E239" s="147">
        <v>2</v>
      </c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 t="s">
        <v>199</v>
      </c>
      <c r="AH239" s="136">
        <v>0</v>
      </c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</row>
    <row r="240" spans="1:60" outlineLevel="1" x14ac:dyDescent="0.2">
      <c r="A240" s="143"/>
      <c r="B240" s="144"/>
      <c r="C240" s="176" t="s">
        <v>201</v>
      </c>
      <c r="D240" s="148"/>
      <c r="E240" s="149">
        <v>2</v>
      </c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 t="s">
        <v>199</v>
      </c>
      <c r="AH240" s="136">
        <v>1</v>
      </c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</row>
    <row r="241" spans="1:60" ht="22.5" outlineLevel="1" x14ac:dyDescent="0.2">
      <c r="A241" s="157">
        <v>44</v>
      </c>
      <c r="B241" s="158" t="s">
        <v>476</v>
      </c>
      <c r="C241" s="174" t="s">
        <v>477</v>
      </c>
      <c r="D241" s="159" t="s">
        <v>224</v>
      </c>
      <c r="E241" s="160">
        <v>4</v>
      </c>
      <c r="F241" s="161"/>
      <c r="G241" s="162">
        <f>ROUND(E241*F241,2)</f>
        <v>0</v>
      </c>
      <c r="H241" s="161"/>
      <c r="I241" s="162">
        <f>ROUND(E241*H241,2)</f>
        <v>0</v>
      </c>
      <c r="J241" s="161"/>
      <c r="K241" s="162">
        <f>ROUND(E241*J241,2)</f>
        <v>0</v>
      </c>
      <c r="L241" s="162">
        <v>21</v>
      </c>
      <c r="M241" s="162">
        <f>G241*(1+L241/100)</f>
        <v>0</v>
      </c>
      <c r="N241" s="162">
        <v>0</v>
      </c>
      <c r="O241" s="162">
        <f>ROUND(E241*N241,2)</f>
        <v>0</v>
      </c>
      <c r="P241" s="162">
        <v>0</v>
      </c>
      <c r="Q241" s="163">
        <f>ROUND(E241*P241,2)</f>
        <v>0</v>
      </c>
      <c r="R241" s="145"/>
      <c r="S241" s="145" t="s">
        <v>254</v>
      </c>
      <c r="T241" s="145" t="s">
        <v>255</v>
      </c>
      <c r="U241" s="145">
        <v>0.9</v>
      </c>
      <c r="V241" s="145">
        <f>ROUND(E241*U241,2)</f>
        <v>3.6</v>
      </c>
      <c r="W241" s="145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 t="s">
        <v>194</v>
      </c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</row>
    <row r="242" spans="1:60" outlineLevel="1" x14ac:dyDescent="0.2">
      <c r="A242" s="143"/>
      <c r="B242" s="144"/>
      <c r="C242" s="175" t="s">
        <v>204</v>
      </c>
      <c r="D242" s="146"/>
      <c r="E242" s="147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 t="s">
        <v>199</v>
      </c>
      <c r="AH242" s="136">
        <v>0</v>
      </c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</row>
    <row r="243" spans="1:60" outlineLevel="1" x14ac:dyDescent="0.2">
      <c r="A243" s="143"/>
      <c r="B243" s="144"/>
      <c r="C243" s="175" t="s">
        <v>1358</v>
      </c>
      <c r="D243" s="146"/>
      <c r="E243" s="147">
        <v>4</v>
      </c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 t="s">
        <v>199</v>
      </c>
      <c r="AH243" s="136">
        <v>0</v>
      </c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</row>
    <row r="244" spans="1:60" outlineLevel="1" x14ac:dyDescent="0.2">
      <c r="A244" s="143"/>
      <c r="B244" s="144"/>
      <c r="C244" s="176" t="s">
        <v>201</v>
      </c>
      <c r="D244" s="148"/>
      <c r="E244" s="149">
        <v>4</v>
      </c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 t="s">
        <v>199</v>
      </c>
      <c r="AH244" s="136">
        <v>1</v>
      </c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</row>
    <row r="245" spans="1:60" ht="22.5" outlineLevel="1" x14ac:dyDescent="0.2">
      <c r="A245" s="157">
        <v>45</v>
      </c>
      <c r="B245" s="158" t="s">
        <v>703</v>
      </c>
      <c r="C245" s="174" t="s">
        <v>704</v>
      </c>
      <c r="D245" s="159" t="s">
        <v>224</v>
      </c>
      <c r="E245" s="160">
        <v>3</v>
      </c>
      <c r="F245" s="161"/>
      <c r="G245" s="162">
        <f>ROUND(E245*F245,2)</f>
        <v>0</v>
      </c>
      <c r="H245" s="161"/>
      <c r="I245" s="162">
        <f>ROUND(E245*H245,2)</f>
        <v>0</v>
      </c>
      <c r="J245" s="161"/>
      <c r="K245" s="162">
        <f>ROUND(E245*J245,2)</f>
        <v>0</v>
      </c>
      <c r="L245" s="162">
        <v>21</v>
      </c>
      <c r="M245" s="162">
        <f>G245*(1+L245/100)</f>
        <v>0</v>
      </c>
      <c r="N245" s="162">
        <v>0</v>
      </c>
      <c r="O245" s="162">
        <f>ROUND(E245*N245,2)</f>
        <v>0</v>
      </c>
      <c r="P245" s="162">
        <v>0</v>
      </c>
      <c r="Q245" s="163">
        <f>ROUND(E245*P245,2)</f>
        <v>0</v>
      </c>
      <c r="R245" s="145"/>
      <c r="S245" s="145" t="s">
        <v>254</v>
      </c>
      <c r="T245" s="145" t="s">
        <v>255</v>
      </c>
      <c r="U245" s="145">
        <v>1.752</v>
      </c>
      <c r="V245" s="145">
        <f>ROUND(E245*U245,2)</f>
        <v>5.26</v>
      </c>
      <c r="W245" s="145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 t="s">
        <v>194</v>
      </c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</row>
    <row r="246" spans="1:60" outlineLevel="1" x14ac:dyDescent="0.2">
      <c r="A246" s="143"/>
      <c r="B246" s="144"/>
      <c r="C246" s="175" t="s">
        <v>204</v>
      </c>
      <c r="D246" s="146"/>
      <c r="E246" s="147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 t="s">
        <v>199</v>
      </c>
      <c r="AH246" s="136">
        <v>0</v>
      </c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</row>
    <row r="247" spans="1:60" outlineLevel="1" x14ac:dyDescent="0.2">
      <c r="A247" s="143"/>
      <c r="B247" s="144"/>
      <c r="C247" s="175" t="s">
        <v>1359</v>
      </c>
      <c r="D247" s="146"/>
      <c r="E247" s="147">
        <v>3</v>
      </c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 t="s">
        <v>199</v>
      </c>
      <c r="AH247" s="136">
        <v>0</v>
      </c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</row>
    <row r="248" spans="1:60" outlineLevel="1" x14ac:dyDescent="0.2">
      <c r="A248" s="143"/>
      <c r="B248" s="144"/>
      <c r="C248" s="176" t="s">
        <v>201</v>
      </c>
      <c r="D248" s="148"/>
      <c r="E248" s="149">
        <v>3</v>
      </c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 t="s">
        <v>199</v>
      </c>
      <c r="AH248" s="136">
        <v>1</v>
      </c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</row>
    <row r="249" spans="1:60" outlineLevel="1" x14ac:dyDescent="0.2">
      <c r="A249" s="157">
        <v>46</v>
      </c>
      <c r="B249" s="158" t="s">
        <v>488</v>
      </c>
      <c r="C249" s="174" t="s">
        <v>489</v>
      </c>
      <c r="D249" s="159" t="s">
        <v>224</v>
      </c>
      <c r="E249" s="160">
        <v>4</v>
      </c>
      <c r="F249" s="161"/>
      <c r="G249" s="162">
        <f>ROUND(E249*F249,2)</f>
        <v>0</v>
      </c>
      <c r="H249" s="161"/>
      <c r="I249" s="162">
        <f>ROUND(E249*H249,2)</f>
        <v>0</v>
      </c>
      <c r="J249" s="161"/>
      <c r="K249" s="162">
        <f>ROUND(E249*J249,2)</f>
        <v>0</v>
      </c>
      <c r="L249" s="162">
        <v>21</v>
      </c>
      <c r="M249" s="162">
        <f>G249*(1+L249/100)</f>
        <v>0</v>
      </c>
      <c r="N249" s="162">
        <v>7.0200000000000002E-3</v>
      </c>
      <c r="O249" s="162">
        <f>ROUND(E249*N249,2)</f>
        <v>0.03</v>
      </c>
      <c r="P249" s="162">
        <v>0</v>
      </c>
      <c r="Q249" s="163">
        <f>ROUND(E249*P249,2)</f>
        <v>0</v>
      </c>
      <c r="R249" s="145"/>
      <c r="S249" s="145" t="s">
        <v>254</v>
      </c>
      <c r="T249" s="145" t="s">
        <v>255</v>
      </c>
      <c r="U249" s="145">
        <v>1.3140000000000001</v>
      </c>
      <c r="V249" s="145">
        <f>ROUND(E249*U249,2)</f>
        <v>5.26</v>
      </c>
      <c r="W249" s="145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 t="s">
        <v>194</v>
      </c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</row>
    <row r="250" spans="1:60" outlineLevel="1" x14ac:dyDescent="0.2">
      <c r="A250" s="143"/>
      <c r="B250" s="144"/>
      <c r="C250" s="175" t="s">
        <v>204</v>
      </c>
      <c r="D250" s="146"/>
      <c r="E250" s="147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 t="s">
        <v>199</v>
      </c>
      <c r="AH250" s="136">
        <v>0</v>
      </c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</row>
    <row r="251" spans="1:60" outlineLevel="1" x14ac:dyDescent="0.2">
      <c r="A251" s="143"/>
      <c r="B251" s="144"/>
      <c r="C251" s="175" t="s">
        <v>139</v>
      </c>
      <c r="D251" s="146"/>
      <c r="E251" s="147">
        <v>4</v>
      </c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 t="s">
        <v>199</v>
      </c>
      <c r="AH251" s="136">
        <v>0</v>
      </c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</row>
    <row r="252" spans="1:60" outlineLevel="1" x14ac:dyDescent="0.2">
      <c r="A252" s="143"/>
      <c r="B252" s="144"/>
      <c r="C252" s="176" t="s">
        <v>201</v>
      </c>
      <c r="D252" s="148"/>
      <c r="E252" s="149">
        <v>4</v>
      </c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 t="s">
        <v>199</v>
      </c>
      <c r="AH252" s="136">
        <v>1</v>
      </c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</row>
    <row r="253" spans="1:60" outlineLevel="1" x14ac:dyDescent="0.2">
      <c r="A253" s="164">
        <v>47</v>
      </c>
      <c r="B253" s="165" t="s">
        <v>496</v>
      </c>
      <c r="C253" s="173" t="s">
        <v>497</v>
      </c>
      <c r="D253" s="166" t="s">
        <v>197</v>
      </c>
      <c r="E253" s="167">
        <v>127.5</v>
      </c>
      <c r="F253" s="168"/>
      <c r="G253" s="169">
        <f>ROUND(E253*F253,2)</f>
        <v>0</v>
      </c>
      <c r="H253" s="168"/>
      <c r="I253" s="169">
        <f>ROUND(E253*H253,2)</f>
        <v>0</v>
      </c>
      <c r="J253" s="168"/>
      <c r="K253" s="169">
        <f>ROUND(E253*J253,2)</f>
        <v>0</v>
      </c>
      <c r="L253" s="169">
        <v>21</v>
      </c>
      <c r="M253" s="169">
        <f>G253*(1+L253/100)</f>
        <v>0</v>
      </c>
      <c r="N253" s="169">
        <v>0</v>
      </c>
      <c r="O253" s="169">
        <f>ROUND(E253*N253,2)</f>
        <v>0</v>
      </c>
      <c r="P253" s="169">
        <v>0</v>
      </c>
      <c r="Q253" s="170">
        <f>ROUND(E253*P253,2)</f>
        <v>0</v>
      </c>
      <c r="R253" s="145"/>
      <c r="S253" s="145" t="s">
        <v>254</v>
      </c>
      <c r="T253" s="145" t="s">
        <v>255</v>
      </c>
      <c r="U253" s="145">
        <v>2.6000000000000002E-2</v>
      </c>
      <c r="V253" s="145">
        <f>ROUND(E253*U253,2)</f>
        <v>3.32</v>
      </c>
      <c r="W253" s="145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 t="s">
        <v>194</v>
      </c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</row>
    <row r="254" spans="1:60" ht="22.5" outlineLevel="1" x14ac:dyDescent="0.2">
      <c r="A254" s="157">
        <v>48</v>
      </c>
      <c r="B254" s="158" t="s">
        <v>974</v>
      </c>
      <c r="C254" s="174" t="s">
        <v>975</v>
      </c>
      <c r="D254" s="159" t="s">
        <v>224</v>
      </c>
      <c r="E254" s="160">
        <v>1</v>
      </c>
      <c r="F254" s="161"/>
      <c r="G254" s="162">
        <f>ROUND(E254*F254,2)</f>
        <v>0</v>
      </c>
      <c r="H254" s="161"/>
      <c r="I254" s="162">
        <f>ROUND(E254*H254,2)</f>
        <v>0</v>
      </c>
      <c r="J254" s="161"/>
      <c r="K254" s="162">
        <f>ROUND(E254*J254,2)</f>
        <v>0</v>
      </c>
      <c r="L254" s="162">
        <v>21</v>
      </c>
      <c r="M254" s="162">
        <f>G254*(1+L254/100)</f>
        <v>0</v>
      </c>
      <c r="N254" s="162">
        <v>13.171970000000002</v>
      </c>
      <c r="O254" s="162">
        <f>ROUND(E254*N254,2)</f>
        <v>13.17</v>
      </c>
      <c r="P254" s="162">
        <v>0</v>
      </c>
      <c r="Q254" s="163">
        <f>ROUND(E254*P254,2)</f>
        <v>0</v>
      </c>
      <c r="R254" s="145"/>
      <c r="S254" s="145" t="s">
        <v>192</v>
      </c>
      <c r="T254" s="145" t="s">
        <v>193</v>
      </c>
      <c r="U254" s="145">
        <v>37.685000000000002</v>
      </c>
      <c r="V254" s="145">
        <f>ROUND(E254*U254,2)</f>
        <v>37.69</v>
      </c>
      <c r="W254" s="145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 t="s">
        <v>194</v>
      </c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</row>
    <row r="255" spans="1:60" outlineLevel="1" x14ac:dyDescent="0.2">
      <c r="A255" s="143"/>
      <c r="B255" s="144"/>
      <c r="C255" s="175" t="s">
        <v>204</v>
      </c>
      <c r="D255" s="146"/>
      <c r="E255" s="147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 t="s">
        <v>199</v>
      </c>
      <c r="AH255" s="136">
        <v>0</v>
      </c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</row>
    <row r="256" spans="1:60" outlineLevel="1" x14ac:dyDescent="0.2">
      <c r="A256" s="143"/>
      <c r="B256" s="144"/>
      <c r="C256" s="175" t="s">
        <v>976</v>
      </c>
      <c r="D256" s="146"/>
      <c r="E256" s="147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 t="s">
        <v>199</v>
      </c>
      <c r="AH256" s="136">
        <v>0</v>
      </c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</row>
    <row r="257" spans="1:60" outlineLevel="1" x14ac:dyDescent="0.2">
      <c r="A257" s="143"/>
      <c r="B257" s="144"/>
      <c r="C257" s="175" t="s">
        <v>977</v>
      </c>
      <c r="D257" s="146"/>
      <c r="E257" s="147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 t="s">
        <v>199</v>
      </c>
      <c r="AH257" s="136">
        <v>0</v>
      </c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</row>
    <row r="258" spans="1:60" outlineLevel="1" x14ac:dyDescent="0.2">
      <c r="A258" s="143"/>
      <c r="B258" s="144"/>
      <c r="C258" s="175" t="s">
        <v>133</v>
      </c>
      <c r="D258" s="146"/>
      <c r="E258" s="147">
        <v>1</v>
      </c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 t="s">
        <v>199</v>
      </c>
      <c r="AH258" s="136">
        <v>0</v>
      </c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</row>
    <row r="259" spans="1:60" outlineLevel="1" x14ac:dyDescent="0.2">
      <c r="A259" s="143"/>
      <c r="B259" s="144"/>
      <c r="C259" s="176" t="s">
        <v>201</v>
      </c>
      <c r="D259" s="148"/>
      <c r="E259" s="149">
        <v>1</v>
      </c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 t="s">
        <v>199</v>
      </c>
      <c r="AH259" s="136">
        <v>1</v>
      </c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</row>
    <row r="260" spans="1:60" ht="22.5" outlineLevel="1" x14ac:dyDescent="0.2">
      <c r="A260" s="157">
        <v>49</v>
      </c>
      <c r="B260" s="158" t="s">
        <v>917</v>
      </c>
      <c r="C260" s="174" t="s">
        <v>918</v>
      </c>
      <c r="D260" s="159" t="s">
        <v>224</v>
      </c>
      <c r="E260" s="160">
        <v>5.7516700000000007</v>
      </c>
      <c r="F260" s="161"/>
      <c r="G260" s="162">
        <f>ROUND(E260*F260,2)</f>
        <v>0</v>
      </c>
      <c r="H260" s="161"/>
      <c r="I260" s="162">
        <f>ROUND(E260*H260,2)</f>
        <v>0</v>
      </c>
      <c r="J260" s="161"/>
      <c r="K260" s="162">
        <f>ROUND(E260*J260,2)</f>
        <v>0</v>
      </c>
      <c r="L260" s="162">
        <v>21</v>
      </c>
      <c r="M260" s="162">
        <f>G260*(1+L260/100)</f>
        <v>0</v>
      </c>
      <c r="N260" s="162">
        <v>2.4300000000000002E-2</v>
      </c>
      <c r="O260" s="162">
        <f>ROUND(E260*N260,2)</f>
        <v>0.14000000000000001</v>
      </c>
      <c r="P260" s="162">
        <v>0</v>
      </c>
      <c r="Q260" s="163">
        <f>ROUND(E260*P260,2)</f>
        <v>0</v>
      </c>
      <c r="R260" s="145" t="s">
        <v>411</v>
      </c>
      <c r="S260" s="145" t="s">
        <v>254</v>
      </c>
      <c r="T260" s="145" t="s">
        <v>193</v>
      </c>
      <c r="U260" s="145">
        <v>0</v>
      </c>
      <c r="V260" s="145">
        <f>ROUND(E260*U260,2)</f>
        <v>0</v>
      </c>
      <c r="W260" s="145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 t="s">
        <v>404</v>
      </c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</row>
    <row r="261" spans="1:60" outlineLevel="1" x14ac:dyDescent="0.2">
      <c r="A261" s="143"/>
      <c r="B261" s="144"/>
      <c r="C261" s="175" t="s">
        <v>1360</v>
      </c>
      <c r="D261" s="146"/>
      <c r="E261" s="147">
        <v>5.7516700000000007</v>
      </c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 t="s">
        <v>199</v>
      </c>
      <c r="AH261" s="136">
        <v>0</v>
      </c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</row>
    <row r="262" spans="1:60" outlineLevel="1" x14ac:dyDescent="0.2">
      <c r="A262" s="143"/>
      <c r="B262" s="144"/>
      <c r="C262" s="176" t="s">
        <v>201</v>
      </c>
      <c r="D262" s="148"/>
      <c r="E262" s="149">
        <v>5.7516700000000007</v>
      </c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 t="s">
        <v>199</v>
      </c>
      <c r="AH262" s="136">
        <v>1</v>
      </c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</row>
    <row r="263" spans="1:60" ht="22.5" outlineLevel="1" x14ac:dyDescent="0.2">
      <c r="A263" s="157">
        <v>50</v>
      </c>
      <c r="B263" s="158" t="s">
        <v>709</v>
      </c>
      <c r="C263" s="174" t="s">
        <v>710</v>
      </c>
      <c r="D263" s="159" t="s">
        <v>224</v>
      </c>
      <c r="E263" s="160">
        <v>16.050830000000001</v>
      </c>
      <c r="F263" s="161"/>
      <c r="G263" s="162">
        <f>ROUND(E263*F263,2)</f>
        <v>0</v>
      </c>
      <c r="H263" s="161"/>
      <c r="I263" s="162">
        <f>ROUND(E263*H263,2)</f>
        <v>0</v>
      </c>
      <c r="J263" s="161"/>
      <c r="K263" s="162">
        <f>ROUND(E263*J263,2)</f>
        <v>0</v>
      </c>
      <c r="L263" s="162">
        <v>21</v>
      </c>
      <c r="M263" s="162">
        <f>G263*(1+L263/100)</f>
        <v>0</v>
      </c>
      <c r="N263" s="162">
        <v>5.04E-2</v>
      </c>
      <c r="O263" s="162">
        <f>ROUND(E263*N263,2)</f>
        <v>0.81</v>
      </c>
      <c r="P263" s="162">
        <v>0</v>
      </c>
      <c r="Q263" s="163">
        <f>ROUND(E263*P263,2)</f>
        <v>0</v>
      </c>
      <c r="R263" s="145" t="s">
        <v>411</v>
      </c>
      <c r="S263" s="145" t="s">
        <v>254</v>
      </c>
      <c r="T263" s="145" t="s">
        <v>193</v>
      </c>
      <c r="U263" s="145">
        <v>0</v>
      </c>
      <c r="V263" s="145">
        <f>ROUND(E263*U263,2)</f>
        <v>0</v>
      </c>
      <c r="W263" s="145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 t="s">
        <v>404</v>
      </c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</row>
    <row r="264" spans="1:60" outlineLevel="1" x14ac:dyDescent="0.2">
      <c r="A264" s="143"/>
      <c r="B264" s="144"/>
      <c r="C264" s="175" t="s">
        <v>1361</v>
      </c>
      <c r="D264" s="146"/>
      <c r="E264" s="147">
        <v>16.050830000000001</v>
      </c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 t="s">
        <v>199</v>
      </c>
      <c r="AH264" s="136">
        <v>0</v>
      </c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</row>
    <row r="265" spans="1:60" outlineLevel="1" x14ac:dyDescent="0.2">
      <c r="A265" s="143"/>
      <c r="B265" s="144"/>
      <c r="C265" s="176" t="s">
        <v>201</v>
      </c>
      <c r="D265" s="148"/>
      <c r="E265" s="149">
        <v>16.050830000000001</v>
      </c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 t="s">
        <v>199</v>
      </c>
      <c r="AH265" s="136">
        <v>1</v>
      </c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</row>
    <row r="266" spans="1:60" ht="22.5" outlineLevel="1" x14ac:dyDescent="0.2">
      <c r="A266" s="157">
        <v>51</v>
      </c>
      <c r="B266" s="158" t="s">
        <v>1077</v>
      </c>
      <c r="C266" s="174" t="s">
        <v>1078</v>
      </c>
      <c r="D266" s="159" t="s">
        <v>224</v>
      </c>
      <c r="E266" s="160">
        <v>1.6240000000000001</v>
      </c>
      <c r="F266" s="161"/>
      <c r="G266" s="162">
        <f>ROUND(E266*F266,2)</f>
        <v>0</v>
      </c>
      <c r="H266" s="161"/>
      <c r="I266" s="162">
        <f>ROUND(E266*H266,2)</f>
        <v>0</v>
      </c>
      <c r="J266" s="161"/>
      <c r="K266" s="162">
        <f>ROUND(E266*J266,2)</f>
        <v>0</v>
      </c>
      <c r="L266" s="162">
        <v>21</v>
      </c>
      <c r="M266" s="162">
        <f>G266*(1+L266/100)</f>
        <v>0</v>
      </c>
      <c r="N266" s="162">
        <v>1.5760000000000003E-2</v>
      </c>
      <c r="O266" s="162">
        <f>ROUND(E266*N266,2)</f>
        <v>0.03</v>
      </c>
      <c r="P266" s="162">
        <v>0</v>
      </c>
      <c r="Q266" s="163">
        <f>ROUND(E266*P266,2)</f>
        <v>0</v>
      </c>
      <c r="R266" s="145" t="s">
        <v>411</v>
      </c>
      <c r="S266" s="145" t="s">
        <v>254</v>
      </c>
      <c r="T266" s="145" t="s">
        <v>255</v>
      </c>
      <c r="U266" s="145">
        <v>0</v>
      </c>
      <c r="V266" s="145">
        <f>ROUND(E266*U266,2)</f>
        <v>0</v>
      </c>
      <c r="W266" s="145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 t="s">
        <v>404</v>
      </c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</row>
    <row r="267" spans="1:60" outlineLevel="1" x14ac:dyDescent="0.2">
      <c r="A267" s="143"/>
      <c r="B267" s="144"/>
      <c r="C267" s="175" t="s">
        <v>1362</v>
      </c>
      <c r="D267" s="146"/>
      <c r="E267" s="147">
        <v>1.6240000000000001</v>
      </c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 t="s">
        <v>199</v>
      </c>
      <c r="AH267" s="136">
        <v>0</v>
      </c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</row>
    <row r="268" spans="1:60" outlineLevel="1" x14ac:dyDescent="0.2">
      <c r="A268" s="143"/>
      <c r="B268" s="144"/>
      <c r="C268" s="176" t="s">
        <v>201</v>
      </c>
      <c r="D268" s="148"/>
      <c r="E268" s="149">
        <v>1.6240000000000001</v>
      </c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 t="s">
        <v>199</v>
      </c>
      <c r="AH268" s="136">
        <v>1</v>
      </c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</row>
    <row r="269" spans="1:60" outlineLevel="1" x14ac:dyDescent="0.2">
      <c r="A269" s="164">
        <v>52</v>
      </c>
      <c r="B269" s="165" t="s">
        <v>521</v>
      </c>
      <c r="C269" s="173" t="s">
        <v>522</v>
      </c>
      <c r="D269" s="166" t="s">
        <v>224</v>
      </c>
      <c r="E269" s="167">
        <v>1</v>
      </c>
      <c r="F269" s="168"/>
      <c r="G269" s="169">
        <f>ROUND(E269*F269,2)</f>
        <v>0</v>
      </c>
      <c r="H269" s="168"/>
      <c r="I269" s="169">
        <f>ROUND(E269*H269,2)</f>
        <v>0</v>
      </c>
      <c r="J269" s="168"/>
      <c r="K269" s="169">
        <f>ROUND(E269*J269,2)</f>
        <v>0</v>
      </c>
      <c r="L269" s="169">
        <v>21</v>
      </c>
      <c r="M269" s="169">
        <f>G269*(1+L269/100)</f>
        <v>0</v>
      </c>
      <c r="N269" s="169">
        <v>3.9000000000000007E-2</v>
      </c>
      <c r="O269" s="169">
        <f>ROUND(E269*N269,2)</f>
        <v>0.04</v>
      </c>
      <c r="P269" s="169">
        <v>0</v>
      </c>
      <c r="Q269" s="170">
        <f>ROUND(E269*P269,2)</f>
        <v>0</v>
      </c>
      <c r="R269" s="145"/>
      <c r="S269" s="145" t="s">
        <v>192</v>
      </c>
      <c r="T269" s="145" t="s">
        <v>193</v>
      </c>
      <c r="U269" s="145">
        <v>0</v>
      </c>
      <c r="V269" s="145">
        <f>ROUND(E269*U269,2)</f>
        <v>0</v>
      </c>
      <c r="W269" s="145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 t="s">
        <v>520</v>
      </c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</row>
    <row r="270" spans="1:60" outlineLevel="1" x14ac:dyDescent="0.2">
      <c r="A270" s="164">
        <v>53</v>
      </c>
      <c r="B270" s="165" t="s">
        <v>525</v>
      </c>
      <c r="C270" s="173" t="s">
        <v>526</v>
      </c>
      <c r="D270" s="166" t="s">
        <v>224</v>
      </c>
      <c r="E270" s="167">
        <v>1</v>
      </c>
      <c r="F270" s="168"/>
      <c r="G270" s="169">
        <f>ROUND(E270*F270,2)</f>
        <v>0</v>
      </c>
      <c r="H270" s="168"/>
      <c r="I270" s="169">
        <f>ROUND(E270*H270,2)</f>
        <v>0</v>
      </c>
      <c r="J270" s="168"/>
      <c r="K270" s="169">
        <f>ROUND(E270*J270,2)</f>
        <v>0</v>
      </c>
      <c r="L270" s="169">
        <v>21</v>
      </c>
      <c r="M270" s="169">
        <f>G270*(1+L270/100)</f>
        <v>0</v>
      </c>
      <c r="N270" s="169">
        <v>3.9000000000000007E-2</v>
      </c>
      <c r="O270" s="169">
        <f>ROUND(E270*N270,2)</f>
        <v>0.04</v>
      </c>
      <c r="P270" s="169">
        <v>0</v>
      </c>
      <c r="Q270" s="170">
        <f>ROUND(E270*P270,2)</f>
        <v>0</v>
      </c>
      <c r="R270" s="145"/>
      <c r="S270" s="145" t="s">
        <v>192</v>
      </c>
      <c r="T270" s="145" t="s">
        <v>193</v>
      </c>
      <c r="U270" s="145">
        <v>0</v>
      </c>
      <c r="V270" s="145">
        <f>ROUND(E270*U270,2)</f>
        <v>0</v>
      </c>
      <c r="W270" s="145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 t="s">
        <v>520</v>
      </c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</row>
    <row r="271" spans="1:60" outlineLevel="1" x14ac:dyDescent="0.2">
      <c r="A271" s="164">
        <v>54</v>
      </c>
      <c r="B271" s="165" t="s">
        <v>1363</v>
      </c>
      <c r="C271" s="173" t="s">
        <v>524</v>
      </c>
      <c r="D271" s="166" t="s">
        <v>224</v>
      </c>
      <c r="E271" s="167">
        <v>2</v>
      </c>
      <c r="F271" s="168"/>
      <c r="G271" s="169">
        <f>ROUND(E271*F271,2)</f>
        <v>0</v>
      </c>
      <c r="H271" s="168"/>
      <c r="I271" s="169">
        <f>ROUND(E271*H271,2)</f>
        <v>0</v>
      </c>
      <c r="J271" s="168"/>
      <c r="K271" s="169">
        <f>ROUND(E271*J271,2)</f>
        <v>0</v>
      </c>
      <c r="L271" s="169">
        <v>21</v>
      </c>
      <c r="M271" s="169">
        <f>G271*(1+L271/100)</f>
        <v>0</v>
      </c>
      <c r="N271" s="169">
        <v>3.9000000000000007E-2</v>
      </c>
      <c r="O271" s="169">
        <f>ROUND(E271*N271,2)</f>
        <v>0.08</v>
      </c>
      <c r="P271" s="169">
        <v>0</v>
      </c>
      <c r="Q271" s="170">
        <f>ROUND(E271*P271,2)</f>
        <v>0</v>
      </c>
      <c r="R271" s="145"/>
      <c r="S271" s="145" t="s">
        <v>192</v>
      </c>
      <c r="T271" s="145" t="s">
        <v>193</v>
      </c>
      <c r="U271" s="145">
        <v>0</v>
      </c>
      <c r="V271" s="145">
        <f>ROUND(E271*U271,2)</f>
        <v>0</v>
      </c>
      <c r="W271" s="145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 t="s">
        <v>520</v>
      </c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</row>
    <row r="272" spans="1:60" outlineLevel="1" x14ac:dyDescent="0.2">
      <c r="A272" s="157">
        <v>55</v>
      </c>
      <c r="B272" s="158" t="s">
        <v>1364</v>
      </c>
      <c r="C272" s="174" t="s">
        <v>1365</v>
      </c>
      <c r="D272" s="159" t="s">
        <v>224</v>
      </c>
      <c r="E272" s="160">
        <v>2.0300000000000002</v>
      </c>
      <c r="F272" s="161"/>
      <c r="G272" s="162">
        <f>ROUND(E272*F272,2)</f>
        <v>0</v>
      </c>
      <c r="H272" s="161"/>
      <c r="I272" s="162">
        <f>ROUND(E272*H272,2)</f>
        <v>0</v>
      </c>
      <c r="J272" s="161"/>
      <c r="K272" s="162">
        <f>ROUND(E272*J272,2)</f>
        <v>0</v>
      </c>
      <c r="L272" s="162">
        <v>21</v>
      </c>
      <c r="M272" s="162">
        <f>G272*(1+L272/100)</f>
        <v>0</v>
      </c>
      <c r="N272" s="162">
        <v>2.8000000000000003E-4</v>
      </c>
      <c r="O272" s="162">
        <f>ROUND(E272*N272,2)</f>
        <v>0</v>
      </c>
      <c r="P272" s="162">
        <v>0</v>
      </c>
      <c r="Q272" s="163">
        <f>ROUND(E272*P272,2)</f>
        <v>0</v>
      </c>
      <c r="R272" s="145" t="s">
        <v>411</v>
      </c>
      <c r="S272" s="145" t="s">
        <v>254</v>
      </c>
      <c r="T272" s="145" t="s">
        <v>193</v>
      </c>
      <c r="U272" s="145">
        <v>0</v>
      </c>
      <c r="V272" s="145">
        <f>ROUND(E272*U272,2)</f>
        <v>0</v>
      </c>
      <c r="W272" s="145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 t="s">
        <v>404</v>
      </c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</row>
    <row r="273" spans="1:60" outlineLevel="1" x14ac:dyDescent="0.2">
      <c r="A273" s="143"/>
      <c r="B273" s="144"/>
      <c r="C273" s="175" t="s">
        <v>1366</v>
      </c>
      <c r="D273" s="146"/>
      <c r="E273" s="147">
        <v>2.0300000000000002</v>
      </c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 t="s">
        <v>199</v>
      </c>
      <c r="AH273" s="136">
        <v>0</v>
      </c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</row>
    <row r="274" spans="1:60" outlineLevel="1" x14ac:dyDescent="0.2">
      <c r="A274" s="143"/>
      <c r="B274" s="144"/>
      <c r="C274" s="176" t="s">
        <v>201</v>
      </c>
      <c r="D274" s="148"/>
      <c r="E274" s="149">
        <v>2.0300000000000002</v>
      </c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 t="s">
        <v>199</v>
      </c>
      <c r="AH274" s="136">
        <v>1</v>
      </c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</row>
    <row r="275" spans="1:60" outlineLevel="1" x14ac:dyDescent="0.2">
      <c r="A275" s="157">
        <v>56</v>
      </c>
      <c r="B275" s="158" t="s">
        <v>1080</v>
      </c>
      <c r="C275" s="174" t="s">
        <v>1081</v>
      </c>
      <c r="D275" s="159" t="s">
        <v>224</v>
      </c>
      <c r="E275" s="160">
        <v>1.0150000000000001</v>
      </c>
      <c r="F275" s="161"/>
      <c r="G275" s="162">
        <f>ROUND(E275*F275,2)</f>
        <v>0</v>
      </c>
      <c r="H275" s="161"/>
      <c r="I275" s="162">
        <f>ROUND(E275*H275,2)</f>
        <v>0</v>
      </c>
      <c r="J275" s="161"/>
      <c r="K275" s="162">
        <f>ROUND(E275*J275,2)</f>
        <v>0</v>
      </c>
      <c r="L275" s="162">
        <v>21</v>
      </c>
      <c r="M275" s="162">
        <f>G275*(1+L275/100)</f>
        <v>0</v>
      </c>
      <c r="N275" s="162">
        <v>8.4000000000000003E-4</v>
      </c>
      <c r="O275" s="162">
        <f>ROUND(E275*N275,2)</f>
        <v>0</v>
      </c>
      <c r="P275" s="162">
        <v>0</v>
      </c>
      <c r="Q275" s="163">
        <f>ROUND(E275*P275,2)</f>
        <v>0</v>
      </c>
      <c r="R275" s="145" t="s">
        <v>411</v>
      </c>
      <c r="S275" s="145" t="s">
        <v>254</v>
      </c>
      <c r="T275" s="145" t="s">
        <v>193</v>
      </c>
      <c r="U275" s="145">
        <v>0</v>
      </c>
      <c r="V275" s="145">
        <f>ROUND(E275*U275,2)</f>
        <v>0</v>
      </c>
      <c r="W275" s="145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 t="s">
        <v>404</v>
      </c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</row>
    <row r="276" spans="1:60" outlineLevel="1" x14ac:dyDescent="0.2">
      <c r="A276" s="143"/>
      <c r="B276" s="144"/>
      <c r="C276" s="175" t="s">
        <v>555</v>
      </c>
      <c r="D276" s="146"/>
      <c r="E276" s="147">
        <v>1.0150000000000001</v>
      </c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 t="s">
        <v>199</v>
      </c>
      <c r="AH276" s="136">
        <v>0</v>
      </c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</row>
    <row r="277" spans="1:60" outlineLevel="1" x14ac:dyDescent="0.2">
      <c r="A277" s="143"/>
      <c r="B277" s="144"/>
      <c r="C277" s="176" t="s">
        <v>201</v>
      </c>
      <c r="D277" s="148"/>
      <c r="E277" s="149">
        <v>1.0150000000000001</v>
      </c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 t="s">
        <v>199</v>
      </c>
      <c r="AH277" s="136">
        <v>1</v>
      </c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</row>
    <row r="278" spans="1:60" ht="33.75" outlineLevel="1" x14ac:dyDescent="0.2">
      <c r="A278" s="164">
        <v>57</v>
      </c>
      <c r="B278" s="165" t="s">
        <v>984</v>
      </c>
      <c r="C278" s="173" t="s">
        <v>985</v>
      </c>
      <c r="D278" s="166" t="s">
        <v>224</v>
      </c>
      <c r="E278" s="167">
        <v>4</v>
      </c>
      <c r="F278" s="168"/>
      <c r="G278" s="169">
        <f>ROUND(E278*F278,2)</f>
        <v>0</v>
      </c>
      <c r="H278" s="168"/>
      <c r="I278" s="169">
        <f>ROUND(E278*H278,2)</f>
        <v>0</v>
      </c>
      <c r="J278" s="168"/>
      <c r="K278" s="169">
        <f>ROUND(E278*J278,2)</f>
        <v>0</v>
      </c>
      <c r="L278" s="169">
        <v>21</v>
      </c>
      <c r="M278" s="169">
        <f>G278*(1+L278/100)</f>
        <v>0</v>
      </c>
      <c r="N278" s="169">
        <v>0.125</v>
      </c>
      <c r="O278" s="169">
        <f>ROUND(E278*N278,2)</f>
        <v>0.5</v>
      </c>
      <c r="P278" s="169">
        <v>0</v>
      </c>
      <c r="Q278" s="170">
        <f>ROUND(E278*P278,2)</f>
        <v>0</v>
      </c>
      <c r="R278" s="145"/>
      <c r="S278" s="145" t="s">
        <v>192</v>
      </c>
      <c r="T278" s="145" t="s">
        <v>457</v>
      </c>
      <c r="U278" s="145">
        <v>0</v>
      </c>
      <c r="V278" s="145">
        <f>ROUND(E278*U278,2)</f>
        <v>0</v>
      </c>
      <c r="W278" s="145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 t="s">
        <v>404</v>
      </c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</row>
    <row r="279" spans="1:60" outlineLevel="1" x14ac:dyDescent="0.2">
      <c r="A279" s="157">
        <v>58</v>
      </c>
      <c r="B279" s="158" t="s">
        <v>507</v>
      </c>
      <c r="C279" s="174" t="s">
        <v>508</v>
      </c>
      <c r="D279" s="159" t="s">
        <v>224</v>
      </c>
      <c r="E279" s="160">
        <v>4.04</v>
      </c>
      <c r="F279" s="161"/>
      <c r="G279" s="162">
        <f>ROUND(E279*F279,2)</f>
        <v>0</v>
      </c>
      <c r="H279" s="161"/>
      <c r="I279" s="162">
        <f>ROUND(E279*H279,2)</f>
        <v>0</v>
      </c>
      <c r="J279" s="161"/>
      <c r="K279" s="162">
        <f>ROUND(E279*J279,2)</f>
        <v>0</v>
      </c>
      <c r="L279" s="162">
        <v>21</v>
      </c>
      <c r="M279" s="162">
        <f>G279*(1+L279/100)</f>
        <v>0</v>
      </c>
      <c r="N279" s="162">
        <v>0.58500000000000008</v>
      </c>
      <c r="O279" s="162">
        <f>ROUND(E279*N279,2)</f>
        <v>2.36</v>
      </c>
      <c r="P279" s="162">
        <v>0</v>
      </c>
      <c r="Q279" s="163">
        <f>ROUND(E279*P279,2)</f>
        <v>0</v>
      </c>
      <c r="R279" s="145" t="s">
        <v>411</v>
      </c>
      <c r="S279" s="145" t="s">
        <v>254</v>
      </c>
      <c r="T279" s="145" t="s">
        <v>193</v>
      </c>
      <c r="U279" s="145">
        <v>0</v>
      </c>
      <c r="V279" s="145">
        <f>ROUND(E279*U279,2)</f>
        <v>0</v>
      </c>
      <c r="W279" s="145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 t="s">
        <v>404</v>
      </c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</row>
    <row r="280" spans="1:60" outlineLevel="1" x14ac:dyDescent="0.2">
      <c r="A280" s="143"/>
      <c r="B280" s="144"/>
      <c r="C280" s="175" t="s">
        <v>898</v>
      </c>
      <c r="D280" s="146"/>
      <c r="E280" s="147">
        <v>4.04</v>
      </c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 t="s">
        <v>199</v>
      </c>
      <c r="AH280" s="136">
        <v>0</v>
      </c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</row>
    <row r="281" spans="1:60" outlineLevel="1" x14ac:dyDescent="0.2">
      <c r="A281" s="143"/>
      <c r="B281" s="144"/>
      <c r="C281" s="176" t="s">
        <v>201</v>
      </c>
      <c r="D281" s="148"/>
      <c r="E281" s="149">
        <v>4.04</v>
      </c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 t="s">
        <v>199</v>
      </c>
      <c r="AH281" s="136">
        <v>1</v>
      </c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</row>
    <row r="282" spans="1:60" outlineLevel="1" x14ac:dyDescent="0.2">
      <c r="A282" s="157">
        <v>59</v>
      </c>
      <c r="B282" s="158" t="s">
        <v>654</v>
      </c>
      <c r="C282" s="174" t="s">
        <v>986</v>
      </c>
      <c r="D282" s="159" t="s">
        <v>224</v>
      </c>
      <c r="E282" s="160">
        <v>1.01</v>
      </c>
      <c r="F282" s="161"/>
      <c r="G282" s="162">
        <f>ROUND(E282*F282,2)</f>
        <v>0</v>
      </c>
      <c r="H282" s="161"/>
      <c r="I282" s="162">
        <f>ROUND(E282*H282,2)</f>
        <v>0</v>
      </c>
      <c r="J282" s="161"/>
      <c r="K282" s="162">
        <f>ROUND(E282*J282,2)</f>
        <v>0</v>
      </c>
      <c r="L282" s="162">
        <v>21</v>
      </c>
      <c r="M282" s="162">
        <f>G282*(1+L282/100)</f>
        <v>0</v>
      </c>
      <c r="N282" s="162">
        <v>0.25</v>
      </c>
      <c r="O282" s="162">
        <f>ROUND(E282*N282,2)</f>
        <v>0.25</v>
      </c>
      <c r="P282" s="162">
        <v>0</v>
      </c>
      <c r="Q282" s="163">
        <f>ROUND(E282*P282,2)</f>
        <v>0</v>
      </c>
      <c r="R282" s="145" t="s">
        <v>411</v>
      </c>
      <c r="S282" s="145" t="s">
        <v>254</v>
      </c>
      <c r="T282" s="145" t="s">
        <v>193</v>
      </c>
      <c r="U282" s="145">
        <v>0</v>
      </c>
      <c r="V282" s="145">
        <f>ROUND(E282*U282,2)</f>
        <v>0</v>
      </c>
      <c r="W282" s="145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 t="s">
        <v>404</v>
      </c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</row>
    <row r="283" spans="1:60" outlineLevel="1" x14ac:dyDescent="0.2">
      <c r="A283" s="143"/>
      <c r="B283" s="144"/>
      <c r="C283" s="175" t="s">
        <v>500</v>
      </c>
      <c r="D283" s="146"/>
      <c r="E283" s="147">
        <v>1.01</v>
      </c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 t="s">
        <v>199</v>
      </c>
      <c r="AH283" s="136">
        <v>0</v>
      </c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</row>
    <row r="284" spans="1:60" outlineLevel="1" x14ac:dyDescent="0.2">
      <c r="A284" s="143"/>
      <c r="B284" s="144"/>
      <c r="C284" s="176" t="s">
        <v>201</v>
      </c>
      <c r="D284" s="148"/>
      <c r="E284" s="149">
        <v>1.01</v>
      </c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 t="s">
        <v>199</v>
      </c>
      <c r="AH284" s="136">
        <v>1</v>
      </c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</row>
    <row r="285" spans="1:60" outlineLevel="1" x14ac:dyDescent="0.2">
      <c r="A285" s="157">
        <v>60</v>
      </c>
      <c r="B285" s="158" t="s">
        <v>656</v>
      </c>
      <c r="C285" s="174" t="s">
        <v>987</v>
      </c>
      <c r="D285" s="159" t="s">
        <v>224</v>
      </c>
      <c r="E285" s="160">
        <v>3.0300000000000002</v>
      </c>
      <c r="F285" s="161"/>
      <c r="G285" s="162">
        <f>ROUND(E285*F285,2)</f>
        <v>0</v>
      </c>
      <c r="H285" s="161"/>
      <c r="I285" s="162">
        <f>ROUND(E285*H285,2)</f>
        <v>0</v>
      </c>
      <c r="J285" s="161"/>
      <c r="K285" s="162">
        <f>ROUND(E285*J285,2)</f>
        <v>0</v>
      </c>
      <c r="L285" s="162">
        <v>21</v>
      </c>
      <c r="M285" s="162">
        <f>G285*(1+L285/100)</f>
        <v>0</v>
      </c>
      <c r="N285" s="162">
        <v>0.5</v>
      </c>
      <c r="O285" s="162">
        <f>ROUND(E285*N285,2)</f>
        <v>1.52</v>
      </c>
      <c r="P285" s="162">
        <v>0</v>
      </c>
      <c r="Q285" s="163">
        <f>ROUND(E285*P285,2)</f>
        <v>0</v>
      </c>
      <c r="R285" s="145" t="s">
        <v>411</v>
      </c>
      <c r="S285" s="145" t="s">
        <v>254</v>
      </c>
      <c r="T285" s="145" t="s">
        <v>193</v>
      </c>
      <c r="U285" s="145">
        <v>0</v>
      </c>
      <c r="V285" s="145">
        <f>ROUND(E285*U285,2)</f>
        <v>0</v>
      </c>
      <c r="W285" s="145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 t="s">
        <v>404</v>
      </c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</row>
    <row r="286" spans="1:60" outlineLevel="1" x14ac:dyDescent="0.2">
      <c r="A286" s="143"/>
      <c r="B286" s="144"/>
      <c r="C286" s="175" t="s">
        <v>517</v>
      </c>
      <c r="D286" s="146"/>
      <c r="E286" s="147">
        <v>3.0300000000000002</v>
      </c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 t="s">
        <v>199</v>
      </c>
      <c r="AH286" s="136">
        <v>0</v>
      </c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</row>
    <row r="287" spans="1:60" outlineLevel="1" x14ac:dyDescent="0.2">
      <c r="A287" s="143"/>
      <c r="B287" s="144"/>
      <c r="C287" s="176" t="s">
        <v>201</v>
      </c>
      <c r="D287" s="148"/>
      <c r="E287" s="149">
        <v>3.0300000000000002</v>
      </c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 t="s">
        <v>199</v>
      </c>
      <c r="AH287" s="136">
        <v>1</v>
      </c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</row>
    <row r="288" spans="1:60" outlineLevel="1" x14ac:dyDescent="0.2">
      <c r="A288" s="157">
        <v>61</v>
      </c>
      <c r="B288" s="158" t="s">
        <v>661</v>
      </c>
      <c r="C288" s="174" t="s">
        <v>1186</v>
      </c>
      <c r="D288" s="159" t="s">
        <v>224</v>
      </c>
      <c r="E288" s="160">
        <v>2.02</v>
      </c>
      <c r="F288" s="161"/>
      <c r="G288" s="162">
        <f>ROUND(E288*F288,2)</f>
        <v>0</v>
      </c>
      <c r="H288" s="161"/>
      <c r="I288" s="162">
        <f>ROUND(E288*H288,2)</f>
        <v>0</v>
      </c>
      <c r="J288" s="161"/>
      <c r="K288" s="162">
        <f>ROUND(E288*J288,2)</f>
        <v>0</v>
      </c>
      <c r="L288" s="162">
        <v>21</v>
      </c>
      <c r="M288" s="162">
        <f>G288*(1+L288/100)</f>
        <v>0</v>
      </c>
      <c r="N288" s="162">
        <v>2.1</v>
      </c>
      <c r="O288" s="162">
        <f>ROUND(E288*N288,2)</f>
        <v>4.24</v>
      </c>
      <c r="P288" s="162">
        <v>0</v>
      </c>
      <c r="Q288" s="163">
        <f>ROUND(E288*P288,2)</f>
        <v>0</v>
      </c>
      <c r="R288" s="145" t="s">
        <v>411</v>
      </c>
      <c r="S288" s="145" t="s">
        <v>254</v>
      </c>
      <c r="T288" s="145" t="s">
        <v>193</v>
      </c>
      <c r="U288" s="145">
        <v>0</v>
      </c>
      <c r="V288" s="145">
        <f>ROUND(E288*U288,2)</f>
        <v>0</v>
      </c>
      <c r="W288" s="145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 t="s">
        <v>404</v>
      </c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</row>
    <row r="289" spans="1:60" outlineLevel="1" x14ac:dyDescent="0.2">
      <c r="A289" s="143"/>
      <c r="B289" s="144"/>
      <c r="C289" s="175" t="s">
        <v>658</v>
      </c>
      <c r="D289" s="146"/>
      <c r="E289" s="147">
        <v>2.02</v>
      </c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 t="s">
        <v>199</v>
      </c>
      <c r="AH289" s="136">
        <v>0</v>
      </c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</row>
    <row r="290" spans="1:60" outlineLevel="1" x14ac:dyDescent="0.2">
      <c r="A290" s="143"/>
      <c r="B290" s="144"/>
      <c r="C290" s="176" t="s">
        <v>201</v>
      </c>
      <c r="D290" s="148"/>
      <c r="E290" s="149">
        <v>2.02</v>
      </c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 t="s">
        <v>199</v>
      </c>
      <c r="AH290" s="136">
        <v>1</v>
      </c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</row>
    <row r="291" spans="1:60" outlineLevel="1" x14ac:dyDescent="0.2">
      <c r="A291" s="157">
        <v>62</v>
      </c>
      <c r="B291" s="158" t="s">
        <v>531</v>
      </c>
      <c r="C291" s="174" t="s">
        <v>532</v>
      </c>
      <c r="D291" s="159" t="s">
        <v>224</v>
      </c>
      <c r="E291" s="160">
        <v>9</v>
      </c>
      <c r="F291" s="161"/>
      <c r="G291" s="162">
        <f>ROUND(E291*F291,2)</f>
        <v>0</v>
      </c>
      <c r="H291" s="161"/>
      <c r="I291" s="162">
        <f>ROUND(E291*H291,2)</f>
        <v>0</v>
      </c>
      <c r="J291" s="161"/>
      <c r="K291" s="162">
        <f>ROUND(E291*J291,2)</f>
        <v>0</v>
      </c>
      <c r="L291" s="162">
        <v>21</v>
      </c>
      <c r="M291" s="162">
        <f>G291*(1+L291/100)</f>
        <v>0</v>
      </c>
      <c r="N291" s="162">
        <v>2E-3</v>
      </c>
      <c r="O291" s="162">
        <f>ROUND(E291*N291,2)</f>
        <v>0.02</v>
      </c>
      <c r="P291" s="162">
        <v>0</v>
      </c>
      <c r="Q291" s="163">
        <f>ROUND(E291*P291,2)</f>
        <v>0</v>
      </c>
      <c r="R291" s="145" t="s">
        <v>411</v>
      </c>
      <c r="S291" s="145" t="s">
        <v>254</v>
      </c>
      <c r="T291" s="145" t="s">
        <v>193</v>
      </c>
      <c r="U291" s="145">
        <v>0</v>
      </c>
      <c r="V291" s="145">
        <f>ROUND(E291*U291,2)</f>
        <v>0</v>
      </c>
      <c r="W291" s="145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 t="s">
        <v>404</v>
      </c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</row>
    <row r="292" spans="1:60" outlineLevel="1" x14ac:dyDescent="0.2">
      <c r="A292" s="143"/>
      <c r="B292" s="144"/>
      <c r="C292" s="175" t="s">
        <v>147</v>
      </c>
      <c r="D292" s="146"/>
      <c r="E292" s="147">
        <v>9</v>
      </c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 t="s">
        <v>199</v>
      </c>
      <c r="AH292" s="136">
        <v>0</v>
      </c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</row>
    <row r="293" spans="1:60" outlineLevel="1" x14ac:dyDescent="0.2">
      <c r="A293" s="143"/>
      <c r="B293" s="144"/>
      <c r="C293" s="176" t="s">
        <v>201</v>
      </c>
      <c r="D293" s="148"/>
      <c r="E293" s="149">
        <v>9</v>
      </c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 t="s">
        <v>199</v>
      </c>
      <c r="AH293" s="136">
        <v>1</v>
      </c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</row>
    <row r="294" spans="1:60" x14ac:dyDescent="0.2">
      <c r="A294" s="151" t="s">
        <v>187</v>
      </c>
      <c r="B294" s="152" t="s">
        <v>147</v>
      </c>
      <c r="C294" s="172" t="s">
        <v>148</v>
      </c>
      <c r="D294" s="153"/>
      <c r="E294" s="154"/>
      <c r="F294" s="155"/>
      <c r="G294" s="155">
        <f>SUMIF(AG295:AG302,"&lt;&gt;NOR",G295:G302)</f>
        <v>0</v>
      </c>
      <c r="H294" s="155"/>
      <c r="I294" s="155">
        <f>SUM(I295:I302)</f>
        <v>0</v>
      </c>
      <c r="J294" s="155"/>
      <c r="K294" s="155">
        <f>SUM(K295:K302)</f>
        <v>0</v>
      </c>
      <c r="L294" s="155"/>
      <c r="M294" s="155">
        <f>SUM(M295:M302)</f>
        <v>0</v>
      </c>
      <c r="N294" s="155"/>
      <c r="O294" s="155">
        <f>SUM(O295:O302)</f>
        <v>0</v>
      </c>
      <c r="P294" s="155"/>
      <c r="Q294" s="156">
        <f>SUM(Q295:Q302)</f>
        <v>0.04</v>
      </c>
      <c r="R294" s="150"/>
      <c r="S294" s="150"/>
      <c r="T294" s="150"/>
      <c r="U294" s="150"/>
      <c r="V294" s="150">
        <f>SUM(V295:V302)</f>
        <v>0.28000000000000003</v>
      </c>
      <c r="W294" s="150"/>
      <c r="AG294" t="s">
        <v>188</v>
      </c>
    </row>
    <row r="295" spans="1:60" outlineLevel="1" x14ac:dyDescent="0.2">
      <c r="A295" s="157">
        <v>63</v>
      </c>
      <c r="B295" s="158" t="s">
        <v>1367</v>
      </c>
      <c r="C295" s="174" t="s">
        <v>823</v>
      </c>
      <c r="D295" s="159" t="s">
        <v>1140</v>
      </c>
      <c r="E295" s="160">
        <v>1</v>
      </c>
      <c r="F295" s="161"/>
      <c r="G295" s="162">
        <f>ROUND(E295*F295,2)</f>
        <v>0</v>
      </c>
      <c r="H295" s="161"/>
      <c r="I295" s="162">
        <f>ROUND(E295*H295,2)</f>
        <v>0</v>
      </c>
      <c r="J295" s="161"/>
      <c r="K295" s="162">
        <f>ROUND(E295*J295,2)</f>
        <v>0</v>
      </c>
      <c r="L295" s="162">
        <v>21</v>
      </c>
      <c r="M295" s="162">
        <f>G295*(1+L295/100)</f>
        <v>0</v>
      </c>
      <c r="N295" s="162">
        <v>0</v>
      </c>
      <c r="O295" s="162">
        <f>ROUND(E295*N295,2)</f>
        <v>0</v>
      </c>
      <c r="P295" s="162">
        <v>0.04</v>
      </c>
      <c r="Q295" s="163">
        <f>ROUND(E295*P295,2)</f>
        <v>0.04</v>
      </c>
      <c r="R295" s="145"/>
      <c r="S295" s="145" t="s">
        <v>192</v>
      </c>
      <c r="T295" s="145" t="s">
        <v>193</v>
      </c>
      <c r="U295" s="145">
        <v>0.28000000000000003</v>
      </c>
      <c r="V295" s="145">
        <f>ROUND(E295*U295,2)</f>
        <v>0.28000000000000003</v>
      </c>
      <c r="W295" s="145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 t="s">
        <v>194</v>
      </c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</row>
    <row r="296" spans="1:60" outlineLevel="1" x14ac:dyDescent="0.2">
      <c r="A296" s="143"/>
      <c r="B296" s="144"/>
      <c r="C296" s="175" t="s">
        <v>204</v>
      </c>
      <c r="D296" s="146"/>
      <c r="E296" s="147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 t="s">
        <v>199</v>
      </c>
      <c r="AH296" s="136">
        <v>0</v>
      </c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</row>
    <row r="297" spans="1:60" ht="22.5" outlineLevel="1" x14ac:dyDescent="0.2">
      <c r="A297" s="143"/>
      <c r="B297" s="144"/>
      <c r="C297" s="175" t="s">
        <v>1368</v>
      </c>
      <c r="D297" s="146"/>
      <c r="E297" s="147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 t="s">
        <v>199</v>
      </c>
      <c r="AH297" s="136">
        <v>0</v>
      </c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</row>
    <row r="298" spans="1:60" outlineLevel="1" x14ac:dyDescent="0.2">
      <c r="A298" s="143"/>
      <c r="B298" s="144"/>
      <c r="C298" s="175" t="s">
        <v>1369</v>
      </c>
      <c r="D298" s="146"/>
      <c r="E298" s="147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 t="s">
        <v>199</v>
      </c>
      <c r="AH298" s="136">
        <v>0</v>
      </c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</row>
    <row r="299" spans="1:60" ht="22.5" outlineLevel="1" x14ac:dyDescent="0.2">
      <c r="A299" s="143"/>
      <c r="B299" s="144"/>
      <c r="C299" s="175" t="s">
        <v>1370</v>
      </c>
      <c r="D299" s="146"/>
      <c r="E299" s="147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 t="s">
        <v>199</v>
      </c>
      <c r="AH299" s="136">
        <v>0</v>
      </c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</row>
    <row r="300" spans="1:60" ht="22.5" outlineLevel="1" x14ac:dyDescent="0.2">
      <c r="A300" s="143"/>
      <c r="B300" s="144"/>
      <c r="C300" s="175" t="s">
        <v>1371</v>
      </c>
      <c r="D300" s="146"/>
      <c r="E300" s="147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 t="s">
        <v>199</v>
      </c>
      <c r="AH300" s="136">
        <v>0</v>
      </c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</row>
    <row r="301" spans="1:60" outlineLevel="1" x14ac:dyDescent="0.2">
      <c r="A301" s="143"/>
      <c r="B301" s="144"/>
      <c r="C301" s="175" t="s">
        <v>133</v>
      </c>
      <c r="D301" s="146"/>
      <c r="E301" s="147">
        <v>1</v>
      </c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 t="s">
        <v>199</v>
      </c>
      <c r="AH301" s="136">
        <v>0</v>
      </c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</row>
    <row r="302" spans="1:60" outlineLevel="1" x14ac:dyDescent="0.2">
      <c r="A302" s="143"/>
      <c r="B302" s="144"/>
      <c r="C302" s="176" t="s">
        <v>201</v>
      </c>
      <c r="D302" s="148"/>
      <c r="E302" s="149">
        <v>1</v>
      </c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 t="s">
        <v>199</v>
      </c>
      <c r="AH302" s="136">
        <v>1</v>
      </c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</row>
    <row r="303" spans="1:60" x14ac:dyDescent="0.2">
      <c r="A303" s="151" t="s">
        <v>187</v>
      </c>
      <c r="B303" s="152" t="s">
        <v>149</v>
      </c>
      <c r="C303" s="172" t="s">
        <v>150</v>
      </c>
      <c r="D303" s="153"/>
      <c r="E303" s="154"/>
      <c r="F303" s="155"/>
      <c r="G303" s="155">
        <f>SUMIF(AG304:AG304,"&lt;&gt;NOR",G304:G304)</f>
        <v>0</v>
      </c>
      <c r="H303" s="155"/>
      <c r="I303" s="155">
        <f>SUM(I304:I304)</f>
        <v>0</v>
      </c>
      <c r="J303" s="155"/>
      <c r="K303" s="155">
        <f>SUM(K304:K304)</f>
        <v>0</v>
      </c>
      <c r="L303" s="155"/>
      <c r="M303" s="155">
        <f>SUM(M304:M304)</f>
        <v>0</v>
      </c>
      <c r="N303" s="155"/>
      <c r="O303" s="155">
        <f>SUM(O304:O304)</f>
        <v>0</v>
      </c>
      <c r="P303" s="155"/>
      <c r="Q303" s="156">
        <f>SUM(Q304:Q304)</f>
        <v>0</v>
      </c>
      <c r="R303" s="150"/>
      <c r="S303" s="150"/>
      <c r="T303" s="150"/>
      <c r="U303" s="150"/>
      <c r="V303" s="150">
        <f>SUM(V304:V304)</f>
        <v>30.6</v>
      </c>
      <c r="W303" s="150"/>
      <c r="AG303" t="s">
        <v>188</v>
      </c>
    </row>
    <row r="304" spans="1:60" outlineLevel="1" x14ac:dyDescent="0.2">
      <c r="A304" s="164">
        <v>64</v>
      </c>
      <c r="B304" s="165" t="s">
        <v>556</v>
      </c>
      <c r="C304" s="173" t="s">
        <v>557</v>
      </c>
      <c r="D304" s="166" t="s">
        <v>197</v>
      </c>
      <c r="E304" s="167">
        <v>255</v>
      </c>
      <c r="F304" s="168"/>
      <c r="G304" s="169">
        <f>ROUND(E304*F304,2)</f>
        <v>0</v>
      </c>
      <c r="H304" s="168"/>
      <c r="I304" s="169">
        <f>ROUND(E304*H304,2)</f>
        <v>0</v>
      </c>
      <c r="J304" s="168"/>
      <c r="K304" s="169">
        <f>ROUND(E304*J304,2)</f>
        <v>0</v>
      </c>
      <c r="L304" s="169">
        <v>21</v>
      </c>
      <c r="M304" s="169">
        <f>G304*(1+L304/100)</f>
        <v>0</v>
      </c>
      <c r="N304" s="169">
        <v>0</v>
      </c>
      <c r="O304" s="169">
        <f>ROUND(E304*N304,2)</f>
        <v>0</v>
      </c>
      <c r="P304" s="169">
        <v>0</v>
      </c>
      <c r="Q304" s="170">
        <f>ROUND(E304*P304,2)</f>
        <v>0</v>
      </c>
      <c r="R304" s="145"/>
      <c r="S304" s="145" t="s">
        <v>254</v>
      </c>
      <c r="T304" s="145" t="s">
        <v>255</v>
      </c>
      <c r="U304" s="145">
        <v>0.12000000000000001</v>
      </c>
      <c r="V304" s="145">
        <f>ROUND(E304*U304,2)</f>
        <v>30.6</v>
      </c>
      <c r="W304" s="145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 t="s">
        <v>194</v>
      </c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</row>
    <row r="305" spans="1:60" x14ac:dyDescent="0.2">
      <c r="A305" s="151" t="s">
        <v>187</v>
      </c>
      <c r="B305" s="152" t="s">
        <v>151</v>
      </c>
      <c r="C305" s="172" t="s">
        <v>152</v>
      </c>
      <c r="D305" s="153"/>
      <c r="E305" s="154"/>
      <c r="F305" s="155"/>
      <c r="G305" s="155">
        <f>SUMIF(AG306:AG306,"&lt;&gt;NOR",G306:G306)</f>
        <v>0</v>
      </c>
      <c r="H305" s="155"/>
      <c r="I305" s="155">
        <f>SUM(I306:I306)</f>
        <v>0</v>
      </c>
      <c r="J305" s="155"/>
      <c r="K305" s="155">
        <f>SUM(K306:K306)</f>
        <v>0</v>
      </c>
      <c r="L305" s="155"/>
      <c r="M305" s="155">
        <f>SUM(M306:M306)</f>
        <v>0</v>
      </c>
      <c r="N305" s="155"/>
      <c r="O305" s="155">
        <f>SUM(O306:O306)</f>
        <v>0</v>
      </c>
      <c r="P305" s="155"/>
      <c r="Q305" s="156">
        <f>SUM(Q306:Q306)</f>
        <v>0</v>
      </c>
      <c r="R305" s="150"/>
      <c r="S305" s="150"/>
      <c r="T305" s="150"/>
      <c r="U305" s="150"/>
      <c r="V305" s="150">
        <f>SUM(V306:V306)</f>
        <v>63.12</v>
      </c>
      <c r="W305" s="150"/>
      <c r="AG305" t="s">
        <v>188</v>
      </c>
    </row>
    <row r="306" spans="1:60" outlineLevel="1" x14ac:dyDescent="0.2">
      <c r="A306" s="164">
        <v>65</v>
      </c>
      <c r="B306" s="165" t="s">
        <v>663</v>
      </c>
      <c r="C306" s="173" t="s">
        <v>664</v>
      </c>
      <c r="D306" s="166" t="s">
        <v>403</v>
      </c>
      <c r="E306" s="167">
        <v>298.45985000000002</v>
      </c>
      <c r="F306" s="168"/>
      <c r="G306" s="169">
        <f>ROUND(E306*F306,2)</f>
        <v>0</v>
      </c>
      <c r="H306" s="168"/>
      <c r="I306" s="169">
        <f>ROUND(E306*H306,2)</f>
        <v>0</v>
      </c>
      <c r="J306" s="168"/>
      <c r="K306" s="169">
        <f>ROUND(E306*J306,2)</f>
        <v>0</v>
      </c>
      <c r="L306" s="169">
        <v>21</v>
      </c>
      <c r="M306" s="169">
        <f>G306*(1+L306/100)</f>
        <v>0</v>
      </c>
      <c r="N306" s="169">
        <v>0</v>
      </c>
      <c r="O306" s="169">
        <f>ROUND(E306*N306,2)</f>
        <v>0</v>
      </c>
      <c r="P306" s="169">
        <v>0</v>
      </c>
      <c r="Q306" s="170">
        <f>ROUND(E306*P306,2)</f>
        <v>0</v>
      </c>
      <c r="R306" s="145"/>
      <c r="S306" s="145" t="s">
        <v>254</v>
      </c>
      <c r="T306" s="145" t="s">
        <v>255</v>
      </c>
      <c r="U306" s="145">
        <v>0.21150000000000002</v>
      </c>
      <c r="V306" s="145">
        <f>ROUND(E306*U306,2)</f>
        <v>63.12</v>
      </c>
      <c r="W306" s="145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 t="s">
        <v>560</v>
      </c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</row>
    <row r="307" spans="1:60" x14ac:dyDescent="0.2">
      <c r="A307" s="151" t="s">
        <v>187</v>
      </c>
      <c r="B307" s="152" t="s">
        <v>157</v>
      </c>
      <c r="C307" s="172" t="s">
        <v>158</v>
      </c>
      <c r="D307" s="153"/>
      <c r="E307" s="154"/>
      <c r="F307" s="155"/>
      <c r="G307" s="155">
        <f>SUMIF(AG308:AG314,"&lt;&gt;NOR",G308:G314)</f>
        <v>0</v>
      </c>
      <c r="H307" s="155"/>
      <c r="I307" s="155">
        <f>SUM(I308:I314)</f>
        <v>0</v>
      </c>
      <c r="J307" s="155"/>
      <c r="K307" s="155">
        <f>SUM(K308:K314)</f>
        <v>0</v>
      </c>
      <c r="L307" s="155"/>
      <c r="M307" s="155">
        <f>SUM(M308:M314)</f>
        <v>0</v>
      </c>
      <c r="N307" s="155"/>
      <c r="O307" s="155">
        <f>SUM(O308:O314)</f>
        <v>0</v>
      </c>
      <c r="P307" s="155"/>
      <c r="Q307" s="156">
        <f>SUM(Q308:Q314)</f>
        <v>0</v>
      </c>
      <c r="R307" s="150"/>
      <c r="S307" s="150"/>
      <c r="T307" s="150"/>
      <c r="U307" s="150"/>
      <c r="V307" s="150">
        <f>SUM(V308:V314)</f>
        <v>1.18</v>
      </c>
      <c r="W307" s="150"/>
      <c r="AG307" t="s">
        <v>188</v>
      </c>
    </row>
    <row r="308" spans="1:60" outlineLevel="1" x14ac:dyDescent="0.2">
      <c r="A308" s="157">
        <v>66</v>
      </c>
      <c r="B308" s="158" t="s">
        <v>564</v>
      </c>
      <c r="C308" s="174" t="s">
        <v>565</v>
      </c>
      <c r="D308" s="159" t="s">
        <v>403</v>
      </c>
      <c r="E308" s="160">
        <v>1647.5382000000002</v>
      </c>
      <c r="F308" s="161"/>
      <c r="G308" s="162">
        <f>ROUND(E308*F308,2)</f>
        <v>0</v>
      </c>
      <c r="H308" s="161"/>
      <c r="I308" s="162">
        <f>ROUND(E308*H308,2)</f>
        <v>0</v>
      </c>
      <c r="J308" s="161"/>
      <c r="K308" s="162">
        <f>ROUND(E308*J308,2)</f>
        <v>0</v>
      </c>
      <c r="L308" s="162">
        <v>21</v>
      </c>
      <c r="M308" s="162">
        <f>G308*(1+L308/100)</f>
        <v>0</v>
      </c>
      <c r="N308" s="162">
        <v>0</v>
      </c>
      <c r="O308" s="162">
        <f>ROUND(E308*N308,2)</f>
        <v>0</v>
      </c>
      <c r="P308" s="162">
        <v>0</v>
      </c>
      <c r="Q308" s="163">
        <f>ROUND(E308*P308,2)</f>
        <v>0</v>
      </c>
      <c r="R308" s="145"/>
      <c r="S308" s="145" t="s">
        <v>254</v>
      </c>
      <c r="T308" s="145" t="s">
        <v>255</v>
      </c>
      <c r="U308" s="145">
        <v>0</v>
      </c>
      <c r="V308" s="145">
        <f>ROUND(E308*U308,2)</f>
        <v>0</v>
      </c>
      <c r="W308" s="145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 t="s">
        <v>194</v>
      </c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</row>
    <row r="309" spans="1:60" outlineLevel="1" x14ac:dyDescent="0.2">
      <c r="A309" s="143"/>
      <c r="B309" s="144"/>
      <c r="C309" s="175" t="s">
        <v>204</v>
      </c>
      <c r="D309" s="146"/>
      <c r="E309" s="147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 t="s">
        <v>199</v>
      </c>
      <c r="AH309" s="136">
        <v>0</v>
      </c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</row>
    <row r="310" spans="1:60" outlineLevel="1" x14ac:dyDescent="0.2">
      <c r="A310" s="143"/>
      <c r="B310" s="144"/>
      <c r="C310" s="175" t="s">
        <v>359</v>
      </c>
      <c r="D310" s="146"/>
      <c r="E310" s="147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 t="s">
        <v>199</v>
      </c>
      <c r="AH310" s="136">
        <v>0</v>
      </c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</row>
    <row r="311" spans="1:60" ht="22.5" outlineLevel="1" x14ac:dyDescent="0.2">
      <c r="A311" s="143"/>
      <c r="B311" s="144"/>
      <c r="C311" s="175" t="s">
        <v>360</v>
      </c>
      <c r="D311" s="146"/>
      <c r="E311" s="147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 t="s">
        <v>199</v>
      </c>
      <c r="AH311" s="136">
        <v>0</v>
      </c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</row>
    <row r="312" spans="1:60" outlineLevel="1" x14ac:dyDescent="0.2">
      <c r="A312" s="143"/>
      <c r="B312" s="144"/>
      <c r="C312" s="175" t="s">
        <v>1372</v>
      </c>
      <c r="D312" s="146"/>
      <c r="E312" s="147">
        <v>1647.5382000000002</v>
      </c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 t="s">
        <v>199</v>
      </c>
      <c r="AH312" s="136">
        <v>0</v>
      </c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</row>
    <row r="313" spans="1:60" outlineLevel="1" x14ac:dyDescent="0.2">
      <c r="A313" s="143"/>
      <c r="B313" s="144"/>
      <c r="C313" s="176" t="s">
        <v>201</v>
      </c>
      <c r="D313" s="148"/>
      <c r="E313" s="149">
        <v>1647.5382000000002</v>
      </c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 t="s">
        <v>199</v>
      </c>
      <c r="AH313" s="136">
        <v>1</v>
      </c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</row>
    <row r="314" spans="1:60" outlineLevel="1" x14ac:dyDescent="0.2">
      <c r="A314" s="157">
        <v>67</v>
      </c>
      <c r="B314" s="158" t="s">
        <v>561</v>
      </c>
      <c r="C314" s="174" t="s">
        <v>562</v>
      </c>
      <c r="D314" s="159" t="s">
        <v>403</v>
      </c>
      <c r="E314" s="160">
        <v>117.72130000000001</v>
      </c>
      <c r="F314" s="161"/>
      <c r="G314" s="162">
        <f>ROUND(E314*F314,2)</f>
        <v>0</v>
      </c>
      <c r="H314" s="161"/>
      <c r="I314" s="162">
        <f>ROUND(E314*H314,2)</f>
        <v>0</v>
      </c>
      <c r="J314" s="161"/>
      <c r="K314" s="162">
        <f>ROUND(E314*J314,2)</f>
        <v>0</v>
      </c>
      <c r="L314" s="162">
        <v>21</v>
      </c>
      <c r="M314" s="162">
        <f>G314*(1+L314/100)</f>
        <v>0</v>
      </c>
      <c r="N314" s="162">
        <v>0</v>
      </c>
      <c r="O314" s="162">
        <f>ROUND(E314*N314,2)</f>
        <v>0</v>
      </c>
      <c r="P314" s="162">
        <v>0</v>
      </c>
      <c r="Q314" s="163">
        <f>ROUND(E314*P314,2)</f>
        <v>0</v>
      </c>
      <c r="R314" s="145"/>
      <c r="S314" s="145" t="s">
        <v>254</v>
      </c>
      <c r="T314" s="145" t="s">
        <v>255</v>
      </c>
      <c r="U314" s="145">
        <v>0.01</v>
      </c>
      <c r="V314" s="145">
        <f>ROUND(E314*U314,2)</f>
        <v>1.18</v>
      </c>
      <c r="W314" s="145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 t="s">
        <v>563</v>
      </c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</row>
    <row r="315" spans="1:60" x14ac:dyDescent="0.2">
      <c r="A315" s="3"/>
      <c r="B315" s="4"/>
      <c r="C315" s="177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AE315">
        <v>15</v>
      </c>
      <c r="AF315">
        <v>21</v>
      </c>
    </row>
    <row r="316" spans="1:60" x14ac:dyDescent="0.2">
      <c r="A316" s="139"/>
      <c r="B316" s="140" t="s">
        <v>31</v>
      </c>
      <c r="C316" s="178"/>
      <c r="D316" s="141"/>
      <c r="E316" s="142"/>
      <c r="F316" s="142"/>
      <c r="G316" s="171">
        <f>G8+G170+G181+G191+G294+G303+G305+G307</f>
        <v>0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AE316">
        <f>SUMIF(L7:L314,AE315,G7:G314)</f>
        <v>0</v>
      </c>
      <c r="AF316">
        <f>SUMIF(L7:L314,AF315,G7:G314)</f>
        <v>0</v>
      </c>
      <c r="AG316" t="s">
        <v>247</v>
      </c>
    </row>
    <row r="317" spans="1:60" x14ac:dyDescent="0.2">
      <c r="A317" s="3"/>
      <c r="B317" s="4"/>
      <c r="C317" s="177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60" x14ac:dyDescent="0.2">
      <c r="A318" s="3"/>
      <c r="B318" s="4"/>
      <c r="C318" s="177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60" x14ac:dyDescent="0.2">
      <c r="A319" s="256" t="s">
        <v>248</v>
      </c>
      <c r="B319" s="256"/>
      <c r="C319" s="257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60" x14ac:dyDescent="0.2">
      <c r="A320" s="237"/>
      <c r="B320" s="238"/>
      <c r="C320" s="239"/>
      <c r="D320" s="238"/>
      <c r="E320" s="238"/>
      <c r="F320" s="238"/>
      <c r="G320" s="240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AG320" t="s">
        <v>249</v>
      </c>
    </row>
    <row r="321" spans="1:33" x14ac:dyDescent="0.2">
      <c r="A321" s="241"/>
      <c r="B321" s="242"/>
      <c r="C321" s="243"/>
      <c r="D321" s="242"/>
      <c r="E321" s="242"/>
      <c r="F321" s="242"/>
      <c r="G321" s="24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33" x14ac:dyDescent="0.2">
      <c r="A322" s="241"/>
      <c r="B322" s="242"/>
      <c r="C322" s="243"/>
      <c r="D322" s="242"/>
      <c r="E322" s="242"/>
      <c r="F322" s="242"/>
      <c r="G322" s="24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33" x14ac:dyDescent="0.2">
      <c r="A323" s="241"/>
      <c r="B323" s="242"/>
      <c r="C323" s="243"/>
      <c r="D323" s="242"/>
      <c r="E323" s="242"/>
      <c r="F323" s="242"/>
      <c r="G323" s="24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33" x14ac:dyDescent="0.2">
      <c r="A324" s="245"/>
      <c r="B324" s="246"/>
      <c r="C324" s="247"/>
      <c r="D324" s="246"/>
      <c r="E324" s="246"/>
      <c r="F324" s="246"/>
      <c r="G324" s="248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33" x14ac:dyDescent="0.2">
      <c r="A325" s="3"/>
      <c r="B325" s="4"/>
      <c r="C325" s="177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33" x14ac:dyDescent="0.2">
      <c r="C326" s="179"/>
      <c r="D326" s="10"/>
      <c r="AG326" t="s">
        <v>250</v>
      </c>
    </row>
    <row r="327" spans="1:33" x14ac:dyDescent="0.2">
      <c r="D327" s="10"/>
    </row>
    <row r="328" spans="1:33" x14ac:dyDescent="0.2">
      <c r="D328" s="10"/>
    </row>
    <row r="329" spans="1:33" x14ac:dyDescent="0.2">
      <c r="D329" s="10"/>
    </row>
    <row r="330" spans="1:33" x14ac:dyDescent="0.2">
      <c r="D330" s="10"/>
    </row>
    <row r="331" spans="1:33" x14ac:dyDescent="0.2">
      <c r="D331" s="10"/>
    </row>
    <row r="332" spans="1:33" x14ac:dyDescent="0.2">
      <c r="D332" s="10"/>
    </row>
    <row r="333" spans="1:33" x14ac:dyDescent="0.2">
      <c r="D333" s="10"/>
    </row>
    <row r="334" spans="1:33" x14ac:dyDescent="0.2">
      <c r="D334" s="10"/>
    </row>
    <row r="335" spans="1:33" x14ac:dyDescent="0.2">
      <c r="D335" s="10"/>
    </row>
    <row r="336" spans="1:33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20:G324"/>
    <mergeCell ref="A1:G1"/>
    <mergeCell ref="C2:G2"/>
    <mergeCell ref="C3:G3"/>
    <mergeCell ref="C4:G4"/>
    <mergeCell ref="A319:C3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703B-19BB-497A-9629-A6924C80D2C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63</v>
      </c>
      <c r="C3" s="250" t="s">
        <v>64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79</v>
      </c>
      <c r="C4" s="253" t="s">
        <v>80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SUMIF(AG9:AG92,"&lt;&gt;NOR",G9:G92)</f>
        <v>0</v>
      </c>
      <c r="H8" s="155"/>
      <c r="I8" s="155">
        <f>SUM(I9:I92)</f>
        <v>0</v>
      </c>
      <c r="J8" s="155"/>
      <c r="K8" s="155">
        <f>SUM(K9:K92)</f>
        <v>0</v>
      </c>
      <c r="L8" s="155"/>
      <c r="M8" s="155">
        <f>SUM(M9:M92)</f>
        <v>0</v>
      </c>
      <c r="N8" s="155"/>
      <c r="O8" s="155">
        <f>SUM(O9:O92)</f>
        <v>125.89</v>
      </c>
      <c r="P8" s="155"/>
      <c r="Q8" s="156">
        <f>SUM(Q9:Q92)</f>
        <v>0</v>
      </c>
      <c r="R8" s="150"/>
      <c r="S8" s="150"/>
      <c r="T8" s="150"/>
      <c r="U8" s="150"/>
      <c r="V8" s="150">
        <f>SUM(V9:V92)</f>
        <v>179.01999999999998</v>
      </c>
      <c r="W8" s="150"/>
      <c r="AG8" t="s">
        <v>188</v>
      </c>
    </row>
    <row r="9" spans="1:60" outlineLevel="1" x14ac:dyDescent="0.2">
      <c r="A9" s="157">
        <v>1</v>
      </c>
      <c r="B9" s="158" t="s">
        <v>775</v>
      </c>
      <c r="C9" s="174" t="s">
        <v>776</v>
      </c>
      <c r="D9" s="159" t="s">
        <v>292</v>
      </c>
      <c r="E9" s="160">
        <v>2.0250000000000004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9.7000000000000003E-2</v>
      </c>
      <c r="V9" s="145">
        <f>ROUND(E9*U9,2)</f>
        <v>0.2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84" t="s">
        <v>296</v>
      </c>
      <c r="D10" s="180"/>
      <c r="E10" s="181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85" t="s">
        <v>1373</v>
      </c>
      <c r="D11" s="180"/>
      <c r="E11" s="181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2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84" t="s">
        <v>307</v>
      </c>
      <c r="D12" s="180"/>
      <c r="E12" s="181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5" t="s">
        <v>1374</v>
      </c>
      <c r="D13" s="146"/>
      <c r="E13" s="147">
        <v>2.0250000000000004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6" t="s">
        <v>201</v>
      </c>
      <c r="D14" s="148"/>
      <c r="E14" s="149">
        <v>2.0250000000000004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1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57">
        <v>2</v>
      </c>
      <c r="B15" s="158" t="s">
        <v>1001</v>
      </c>
      <c r="C15" s="174" t="s">
        <v>1002</v>
      </c>
      <c r="D15" s="159" t="s">
        <v>292</v>
      </c>
      <c r="E15" s="160">
        <v>34.974000000000004</v>
      </c>
      <c r="F15" s="161"/>
      <c r="G15" s="162">
        <f>ROUND(E15*F15,2)</f>
        <v>0</v>
      </c>
      <c r="H15" s="161"/>
      <c r="I15" s="162">
        <f>ROUND(E15*H15,2)</f>
        <v>0</v>
      </c>
      <c r="J15" s="161"/>
      <c r="K15" s="162">
        <f>ROUND(E15*J15,2)</f>
        <v>0</v>
      </c>
      <c r="L15" s="162">
        <v>21</v>
      </c>
      <c r="M15" s="162">
        <f>G15*(1+L15/100)</f>
        <v>0</v>
      </c>
      <c r="N15" s="162">
        <v>0</v>
      </c>
      <c r="O15" s="162">
        <f>ROUND(E15*N15,2)</f>
        <v>0</v>
      </c>
      <c r="P15" s="162">
        <v>0</v>
      </c>
      <c r="Q15" s="163">
        <f>ROUND(E15*P15,2)</f>
        <v>0</v>
      </c>
      <c r="R15" s="145"/>
      <c r="S15" s="145" t="s">
        <v>254</v>
      </c>
      <c r="T15" s="145" t="s">
        <v>255</v>
      </c>
      <c r="U15" s="145">
        <v>0.36500000000000005</v>
      </c>
      <c r="V15" s="145">
        <f>ROUND(E15*U15,2)</f>
        <v>12.77</v>
      </c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194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204</v>
      </c>
      <c r="D16" s="146"/>
      <c r="E16" s="147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ht="22.5" outlineLevel="1" x14ac:dyDescent="0.2">
      <c r="A17" s="143"/>
      <c r="B17" s="144"/>
      <c r="C17" s="175" t="s">
        <v>293</v>
      </c>
      <c r="D17" s="146"/>
      <c r="E17" s="147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ht="22.5" outlineLevel="1" x14ac:dyDescent="0.2">
      <c r="A18" s="143"/>
      <c r="B18" s="144"/>
      <c r="C18" s="175" t="s">
        <v>929</v>
      </c>
      <c r="D18" s="146"/>
      <c r="E18" s="147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ht="22.5" outlineLevel="1" x14ac:dyDescent="0.2">
      <c r="A19" s="143"/>
      <c r="B19" s="144"/>
      <c r="C19" s="175" t="s">
        <v>1375</v>
      </c>
      <c r="D19" s="146"/>
      <c r="E19" s="147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84" t="s">
        <v>296</v>
      </c>
      <c r="D20" s="180"/>
      <c r="E20" s="181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85" t="s">
        <v>1376</v>
      </c>
      <c r="D21" s="180"/>
      <c r="E21" s="181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2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ht="33.75" outlineLevel="1" x14ac:dyDescent="0.2">
      <c r="A22" s="143"/>
      <c r="B22" s="144"/>
      <c r="C22" s="185" t="s">
        <v>1377</v>
      </c>
      <c r="D22" s="180"/>
      <c r="E22" s="181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2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85" t="s">
        <v>1378</v>
      </c>
      <c r="D23" s="180"/>
      <c r="E23" s="181">
        <v>11.223000000000001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2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85" t="s">
        <v>1379</v>
      </c>
      <c r="D24" s="180"/>
      <c r="E24" s="181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2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ht="33.75" outlineLevel="1" x14ac:dyDescent="0.2">
      <c r="A25" s="143"/>
      <c r="B25" s="144"/>
      <c r="C25" s="185" t="s">
        <v>932</v>
      </c>
      <c r="D25" s="180"/>
      <c r="E25" s="181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2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85" t="s">
        <v>1380</v>
      </c>
      <c r="D26" s="180"/>
      <c r="E26" s="181">
        <v>37.800000000000004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2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85" t="s">
        <v>1373</v>
      </c>
      <c r="D27" s="180"/>
      <c r="E27" s="181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2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ht="22.5" outlineLevel="1" x14ac:dyDescent="0.2">
      <c r="A28" s="143"/>
      <c r="B28" s="144"/>
      <c r="C28" s="185" t="s">
        <v>1244</v>
      </c>
      <c r="D28" s="180"/>
      <c r="E28" s="181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2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85" t="s">
        <v>1381</v>
      </c>
      <c r="D29" s="180"/>
      <c r="E29" s="181">
        <v>20.925000000000001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2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86" t="s">
        <v>306</v>
      </c>
      <c r="D30" s="182"/>
      <c r="E30" s="183">
        <v>69.948000000000008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3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84" t="s">
        <v>307</v>
      </c>
      <c r="D31" s="180"/>
      <c r="E31" s="181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75" t="s">
        <v>1382</v>
      </c>
      <c r="D32" s="146"/>
      <c r="E32" s="147">
        <v>34.974000000000004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0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6" t="s">
        <v>201</v>
      </c>
      <c r="D33" s="148"/>
      <c r="E33" s="149">
        <v>34.974000000000004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1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57">
        <v>3</v>
      </c>
      <c r="B34" s="158" t="s">
        <v>1018</v>
      </c>
      <c r="C34" s="174" t="s">
        <v>1019</v>
      </c>
      <c r="D34" s="159" t="s">
        <v>292</v>
      </c>
      <c r="E34" s="160">
        <v>34.974000000000004</v>
      </c>
      <c r="F34" s="161"/>
      <c r="G34" s="162">
        <f>ROUND(E34*F34,2)</f>
        <v>0</v>
      </c>
      <c r="H34" s="161"/>
      <c r="I34" s="162">
        <f>ROUND(E34*H34,2)</f>
        <v>0</v>
      </c>
      <c r="J34" s="161"/>
      <c r="K34" s="162">
        <f>ROUND(E34*J34,2)</f>
        <v>0</v>
      </c>
      <c r="L34" s="162">
        <v>21</v>
      </c>
      <c r="M34" s="162">
        <f>G34*(1+L34/100)</f>
        <v>0</v>
      </c>
      <c r="N34" s="162">
        <v>0</v>
      </c>
      <c r="O34" s="162">
        <f>ROUND(E34*N34,2)</f>
        <v>0</v>
      </c>
      <c r="P34" s="162">
        <v>0</v>
      </c>
      <c r="Q34" s="163">
        <f>ROUND(E34*P34,2)</f>
        <v>0</v>
      </c>
      <c r="R34" s="145"/>
      <c r="S34" s="145" t="s">
        <v>254</v>
      </c>
      <c r="T34" s="145" t="s">
        <v>255</v>
      </c>
      <c r="U34" s="145">
        <v>0.49500000000000005</v>
      </c>
      <c r="V34" s="145">
        <f>ROUND(E34*U34,2)</f>
        <v>17.309999999999999</v>
      </c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194</v>
      </c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5" t="s">
        <v>1383</v>
      </c>
      <c r="D35" s="146"/>
      <c r="E35" s="147">
        <v>34.974000000000004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0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6" t="s">
        <v>201</v>
      </c>
      <c r="D36" s="148"/>
      <c r="E36" s="149">
        <v>34.974000000000004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1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57">
        <v>4</v>
      </c>
      <c r="B37" s="158" t="s">
        <v>314</v>
      </c>
      <c r="C37" s="174" t="s">
        <v>315</v>
      </c>
      <c r="D37" s="159" t="s">
        <v>292</v>
      </c>
      <c r="E37" s="160">
        <v>8.7435000000000009</v>
      </c>
      <c r="F37" s="161"/>
      <c r="G37" s="162">
        <f>ROUND(E37*F37,2)</f>
        <v>0</v>
      </c>
      <c r="H37" s="161"/>
      <c r="I37" s="162">
        <f>ROUND(E37*H37,2)</f>
        <v>0</v>
      </c>
      <c r="J37" s="161"/>
      <c r="K37" s="162">
        <f>ROUND(E37*J37,2)</f>
        <v>0</v>
      </c>
      <c r="L37" s="162">
        <v>21</v>
      </c>
      <c r="M37" s="162">
        <f>G37*(1+L37/100)</f>
        <v>0</v>
      </c>
      <c r="N37" s="162">
        <v>0</v>
      </c>
      <c r="O37" s="162">
        <f>ROUND(E37*N37,2)</f>
        <v>0</v>
      </c>
      <c r="P37" s="162">
        <v>0</v>
      </c>
      <c r="Q37" s="163">
        <f>ROUND(E37*P37,2)</f>
        <v>0</v>
      </c>
      <c r="R37" s="145"/>
      <c r="S37" s="145" t="s">
        <v>254</v>
      </c>
      <c r="T37" s="145" t="s">
        <v>255</v>
      </c>
      <c r="U37" s="145">
        <v>8.4000000000000005E-2</v>
      </c>
      <c r="V37" s="145">
        <f>ROUND(E37*U37,2)</f>
        <v>0.73</v>
      </c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194</v>
      </c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5" t="s">
        <v>1384</v>
      </c>
      <c r="D38" s="146"/>
      <c r="E38" s="147">
        <v>8.7435000000000009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0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6" t="s">
        <v>201</v>
      </c>
      <c r="D39" s="148"/>
      <c r="E39" s="149">
        <v>8.7435000000000009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1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57">
        <v>5</v>
      </c>
      <c r="B40" s="158" t="s">
        <v>321</v>
      </c>
      <c r="C40" s="174" t="s">
        <v>322</v>
      </c>
      <c r="D40" s="159" t="s">
        <v>292</v>
      </c>
      <c r="E40" s="160">
        <v>8.7435000000000009</v>
      </c>
      <c r="F40" s="161"/>
      <c r="G40" s="162">
        <f>ROUND(E40*F40,2)</f>
        <v>0</v>
      </c>
      <c r="H40" s="161"/>
      <c r="I40" s="162">
        <f>ROUND(E40*H40,2)</f>
        <v>0</v>
      </c>
      <c r="J40" s="161"/>
      <c r="K40" s="162">
        <f>ROUND(E40*J40,2)</f>
        <v>0</v>
      </c>
      <c r="L40" s="162">
        <v>21</v>
      </c>
      <c r="M40" s="162">
        <f>G40*(1+L40/100)</f>
        <v>0</v>
      </c>
      <c r="N40" s="162">
        <v>0</v>
      </c>
      <c r="O40" s="162">
        <f>ROUND(E40*N40,2)</f>
        <v>0</v>
      </c>
      <c r="P40" s="162">
        <v>0</v>
      </c>
      <c r="Q40" s="163">
        <f>ROUND(E40*P40,2)</f>
        <v>0</v>
      </c>
      <c r="R40" s="145"/>
      <c r="S40" s="145" t="s">
        <v>254</v>
      </c>
      <c r="T40" s="145" t="s">
        <v>255</v>
      </c>
      <c r="U40" s="145">
        <v>0.14830000000000002</v>
      </c>
      <c r="V40" s="145">
        <f>ROUND(E40*U40,2)</f>
        <v>1.3</v>
      </c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194</v>
      </c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5" t="s">
        <v>1384</v>
      </c>
      <c r="D41" s="146"/>
      <c r="E41" s="147">
        <v>8.7435000000000009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0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6" t="s">
        <v>201</v>
      </c>
      <c r="D42" s="148"/>
      <c r="E42" s="149">
        <v>8.7435000000000009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1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57">
        <v>6</v>
      </c>
      <c r="B43" s="158" t="s">
        <v>1021</v>
      </c>
      <c r="C43" s="174" t="s">
        <v>1022</v>
      </c>
      <c r="D43" s="159" t="s">
        <v>253</v>
      </c>
      <c r="E43" s="160">
        <v>278.8</v>
      </c>
      <c r="F43" s="161"/>
      <c r="G43" s="162">
        <f>ROUND(E43*F43,2)</f>
        <v>0</v>
      </c>
      <c r="H43" s="161"/>
      <c r="I43" s="162">
        <f>ROUND(E43*H43,2)</f>
        <v>0</v>
      </c>
      <c r="J43" s="161"/>
      <c r="K43" s="162">
        <f>ROUND(E43*J43,2)</f>
        <v>0</v>
      </c>
      <c r="L43" s="162">
        <v>21</v>
      </c>
      <c r="M43" s="162">
        <f>G43*(1+L43/100)</f>
        <v>0</v>
      </c>
      <c r="N43" s="162">
        <v>9.9000000000000021E-4</v>
      </c>
      <c r="O43" s="162">
        <f>ROUND(E43*N43,2)</f>
        <v>0.28000000000000003</v>
      </c>
      <c r="P43" s="162">
        <v>0</v>
      </c>
      <c r="Q43" s="163">
        <f>ROUND(E43*P43,2)</f>
        <v>0</v>
      </c>
      <c r="R43" s="145"/>
      <c r="S43" s="145" t="s">
        <v>254</v>
      </c>
      <c r="T43" s="145" t="s">
        <v>193</v>
      </c>
      <c r="U43" s="145">
        <v>0.23600000000000002</v>
      </c>
      <c r="V43" s="145">
        <f>ROUND(E43*U43,2)</f>
        <v>65.8</v>
      </c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194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5" t="s">
        <v>1385</v>
      </c>
      <c r="D44" s="146"/>
      <c r="E44" s="147">
        <v>278.8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6" t="s">
        <v>201</v>
      </c>
      <c r="D45" s="148"/>
      <c r="E45" s="149">
        <v>278.8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1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64">
        <v>7</v>
      </c>
      <c r="B46" s="165" t="s">
        <v>1027</v>
      </c>
      <c r="C46" s="173" t="s">
        <v>1028</v>
      </c>
      <c r="D46" s="166" t="s">
        <v>253</v>
      </c>
      <c r="E46" s="167">
        <v>278.8</v>
      </c>
      <c r="F46" s="168"/>
      <c r="G46" s="169">
        <f>ROUND(E46*F46,2)</f>
        <v>0</v>
      </c>
      <c r="H46" s="168"/>
      <c r="I46" s="169">
        <f>ROUND(E46*H46,2)</f>
        <v>0</v>
      </c>
      <c r="J46" s="168"/>
      <c r="K46" s="169">
        <f>ROUND(E46*J46,2)</f>
        <v>0</v>
      </c>
      <c r="L46" s="169">
        <v>21</v>
      </c>
      <c r="M46" s="169">
        <f>G46*(1+L46/100)</f>
        <v>0</v>
      </c>
      <c r="N46" s="169">
        <v>0</v>
      </c>
      <c r="O46" s="169">
        <f>ROUND(E46*N46,2)</f>
        <v>0</v>
      </c>
      <c r="P46" s="169">
        <v>0</v>
      </c>
      <c r="Q46" s="170">
        <f>ROUND(E46*P46,2)</f>
        <v>0</v>
      </c>
      <c r="R46" s="145"/>
      <c r="S46" s="145" t="s">
        <v>254</v>
      </c>
      <c r="T46" s="145" t="s">
        <v>193</v>
      </c>
      <c r="U46" s="145">
        <v>7.0000000000000007E-2</v>
      </c>
      <c r="V46" s="145">
        <f>ROUND(E46*U46,2)</f>
        <v>19.52</v>
      </c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194</v>
      </c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57">
        <v>8</v>
      </c>
      <c r="B47" s="158" t="s">
        <v>343</v>
      </c>
      <c r="C47" s="174" t="s">
        <v>344</v>
      </c>
      <c r="D47" s="159" t="s">
        <v>292</v>
      </c>
      <c r="E47" s="160">
        <v>69.948000000000008</v>
      </c>
      <c r="F47" s="161"/>
      <c r="G47" s="162">
        <f>ROUND(E47*F47,2)</f>
        <v>0</v>
      </c>
      <c r="H47" s="161"/>
      <c r="I47" s="162">
        <f>ROUND(E47*H47,2)</f>
        <v>0</v>
      </c>
      <c r="J47" s="161"/>
      <c r="K47" s="162">
        <f>ROUND(E47*J47,2)</f>
        <v>0</v>
      </c>
      <c r="L47" s="162">
        <v>21</v>
      </c>
      <c r="M47" s="162">
        <f>G47*(1+L47/100)</f>
        <v>0</v>
      </c>
      <c r="N47" s="162">
        <v>0</v>
      </c>
      <c r="O47" s="162">
        <f>ROUND(E47*N47,2)</f>
        <v>0</v>
      </c>
      <c r="P47" s="162">
        <v>0</v>
      </c>
      <c r="Q47" s="163">
        <f>ROUND(E47*P47,2)</f>
        <v>0</v>
      </c>
      <c r="R47" s="145"/>
      <c r="S47" s="145" t="s">
        <v>254</v>
      </c>
      <c r="T47" s="145" t="s">
        <v>255</v>
      </c>
      <c r="U47" s="145">
        <v>0.34500000000000003</v>
      </c>
      <c r="V47" s="145">
        <f>ROUND(E47*U47,2)</f>
        <v>24.13</v>
      </c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194</v>
      </c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5" t="s">
        <v>1386</v>
      </c>
      <c r="D48" s="146"/>
      <c r="E48" s="147">
        <v>69.948000000000008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6" t="s">
        <v>201</v>
      </c>
      <c r="D49" s="148"/>
      <c r="E49" s="149">
        <v>69.948000000000008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1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ht="22.5" outlineLevel="1" x14ac:dyDescent="0.2">
      <c r="A50" s="164">
        <v>9</v>
      </c>
      <c r="B50" s="165" t="s">
        <v>353</v>
      </c>
      <c r="C50" s="173" t="s">
        <v>354</v>
      </c>
      <c r="D50" s="166" t="s">
        <v>292</v>
      </c>
      <c r="E50" s="167">
        <v>12.455100000000002</v>
      </c>
      <c r="F50" s="168"/>
      <c r="G50" s="169">
        <f>ROUND(E50*F50,2)</f>
        <v>0</v>
      </c>
      <c r="H50" s="168"/>
      <c r="I50" s="169">
        <f>ROUND(E50*H50,2)</f>
        <v>0</v>
      </c>
      <c r="J50" s="168"/>
      <c r="K50" s="169">
        <f>ROUND(E50*J50,2)</f>
        <v>0</v>
      </c>
      <c r="L50" s="169">
        <v>21</v>
      </c>
      <c r="M50" s="169">
        <f>G50*(1+L50/100)</f>
        <v>0</v>
      </c>
      <c r="N50" s="169">
        <v>0</v>
      </c>
      <c r="O50" s="169">
        <f>ROUND(E50*N50,2)</f>
        <v>0</v>
      </c>
      <c r="P50" s="169">
        <v>0</v>
      </c>
      <c r="Q50" s="170">
        <f>ROUND(E50*P50,2)</f>
        <v>0</v>
      </c>
      <c r="R50" s="145"/>
      <c r="S50" s="145" t="s">
        <v>254</v>
      </c>
      <c r="T50" s="145" t="s">
        <v>255</v>
      </c>
      <c r="U50" s="145">
        <v>1.1000000000000001E-2</v>
      </c>
      <c r="V50" s="145">
        <f>ROUND(E50*U50,2)</f>
        <v>0.14000000000000001</v>
      </c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194</v>
      </c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57">
        <v>10</v>
      </c>
      <c r="B51" s="158" t="s">
        <v>357</v>
      </c>
      <c r="C51" s="174" t="s">
        <v>358</v>
      </c>
      <c r="D51" s="159" t="s">
        <v>292</v>
      </c>
      <c r="E51" s="160">
        <v>62.275500000000001</v>
      </c>
      <c r="F51" s="161"/>
      <c r="G51" s="162">
        <f>ROUND(E51*F51,2)</f>
        <v>0</v>
      </c>
      <c r="H51" s="161"/>
      <c r="I51" s="162">
        <f>ROUND(E51*H51,2)</f>
        <v>0</v>
      </c>
      <c r="J51" s="161"/>
      <c r="K51" s="162">
        <f>ROUND(E51*J51,2)</f>
        <v>0</v>
      </c>
      <c r="L51" s="162">
        <v>21</v>
      </c>
      <c r="M51" s="162">
        <f>G51*(1+L51/100)</f>
        <v>0</v>
      </c>
      <c r="N51" s="162">
        <v>0</v>
      </c>
      <c r="O51" s="162">
        <f>ROUND(E51*N51,2)</f>
        <v>0</v>
      </c>
      <c r="P51" s="162">
        <v>0</v>
      </c>
      <c r="Q51" s="163">
        <f>ROUND(E51*P51,2)</f>
        <v>0</v>
      </c>
      <c r="R51" s="145"/>
      <c r="S51" s="145" t="s">
        <v>254</v>
      </c>
      <c r="T51" s="145" t="s">
        <v>255</v>
      </c>
      <c r="U51" s="145">
        <v>0</v>
      </c>
      <c r="V51" s="145">
        <f>ROUND(E51*U51,2)</f>
        <v>0</v>
      </c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194</v>
      </c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5" t="s">
        <v>204</v>
      </c>
      <c r="D52" s="146"/>
      <c r="E52" s="147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359</v>
      </c>
      <c r="D53" s="146"/>
      <c r="E53" s="147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ht="22.5" outlineLevel="1" x14ac:dyDescent="0.2">
      <c r="A54" s="143"/>
      <c r="B54" s="144"/>
      <c r="C54" s="175" t="s">
        <v>360</v>
      </c>
      <c r="D54" s="146"/>
      <c r="E54" s="147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0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1106</v>
      </c>
      <c r="D55" s="146"/>
      <c r="E55" s="147">
        <v>62.275500000000001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6" t="s">
        <v>201</v>
      </c>
      <c r="D56" s="148"/>
      <c r="E56" s="149">
        <v>62.275500000000001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1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57">
        <v>11</v>
      </c>
      <c r="B57" s="158" t="s">
        <v>368</v>
      </c>
      <c r="C57" s="174" t="s">
        <v>369</v>
      </c>
      <c r="D57" s="159" t="s">
        <v>292</v>
      </c>
      <c r="E57" s="160">
        <v>22.782</v>
      </c>
      <c r="F57" s="161"/>
      <c r="G57" s="162">
        <f>ROUND(E57*F57,2)</f>
        <v>0</v>
      </c>
      <c r="H57" s="161"/>
      <c r="I57" s="162">
        <f>ROUND(E57*H57,2)</f>
        <v>0</v>
      </c>
      <c r="J57" s="161"/>
      <c r="K57" s="162">
        <f>ROUND(E57*J57,2)</f>
        <v>0</v>
      </c>
      <c r="L57" s="162">
        <v>21</v>
      </c>
      <c r="M57" s="162">
        <f>G57*(1+L57/100)</f>
        <v>0</v>
      </c>
      <c r="N57" s="162">
        <v>0</v>
      </c>
      <c r="O57" s="162">
        <f>ROUND(E57*N57,2)</f>
        <v>0</v>
      </c>
      <c r="P57" s="162">
        <v>0</v>
      </c>
      <c r="Q57" s="163">
        <f>ROUND(E57*P57,2)</f>
        <v>0</v>
      </c>
      <c r="R57" s="145"/>
      <c r="S57" s="145" t="s">
        <v>254</v>
      </c>
      <c r="T57" s="145" t="s">
        <v>255</v>
      </c>
      <c r="U57" s="145">
        <v>9.0000000000000011E-3</v>
      </c>
      <c r="V57" s="145">
        <f>ROUND(E57*U57,2)</f>
        <v>0.21</v>
      </c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194</v>
      </c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5" t="s">
        <v>1387</v>
      </c>
      <c r="D58" s="146"/>
      <c r="E58" s="147">
        <v>4.9200000000000008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1388</v>
      </c>
      <c r="D59" s="146"/>
      <c r="E59" s="147">
        <v>16.140640000000001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5" t="s">
        <v>1389</v>
      </c>
      <c r="D60" s="146"/>
      <c r="E60" s="147">
        <v>1.72136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0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6" t="s">
        <v>201</v>
      </c>
      <c r="D61" s="148"/>
      <c r="E61" s="149">
        <v>22.782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1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57">
        <v>12</v>
      </c>
      <c r="B62" s="158" t="s">
        <v>378</v>
      </c>
      <c r="C62" s="174" t="s">
        <v>379</v>
      </c>
      <c r="D62" s="159" t="s">
        <v>292</v>
      </c>
      <c r="E62" s="160">
        <v>47.166000000000004</v>
      </c>
      <c r="F62" s="161"/>
      <c r="G62" s="162">
        <f>ROUND(E62*F62,2)</f>
        <v>0</v>
      </c>
      <c r="H62" s="161"/>
      <c r="I62" s="162">
        <f>ROUND(E62*H62,2)</f>
        <v>0</v>
      </c>
      <c r="J62" s="161"/>
      <c r="K62" s="162">
        <f>ROUND(E62*J62,2)</f>
        <v>0</v>
      </c>
      <c r="L62" s="162">
        <v>21</v>
      </c>
      <c r="M62" s="162">
        <f>G62*(1+L62/100)</f>
        <v>0</v>
      </c>
      <c r="N62" s="162">
        <v>0</v>
      </c>
      <c r="O62" s="162">
        <f>ROUND(E62*N62,2)</f>
        <v>0</v>
      </c>
      <c r="P62" s="162">
        <v>0</v>
      </c>
      <c r="Q62" s="163">
        <f>ROUND(E62*P62,2)</f>
        <v>0</v>
      </c>
      <c r="R62" s="145"/>
      <c r="S62" s="145" t="s">
        <v>254</v>
      </c>
      <c r="T62" s="145" t="s">
        <v>255</v>
      </c>
      <c r="U62" s="145">
        <v>0.20200000000000001</v>
      </c>
      <c r="V62" s="145">
        <f>ROUND(E62*U62,2)</f>
        <v>9.5299999999999994</v>
      </c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194</v>
      </c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5" t="s">
        <v>204</v>
      </c>
      <c r="D63" s="146"/>
      <c r="E63" s="147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380</v>
      </c>
      <c r="D64" s="146"/>
      <c r="E64" s="14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1390</v>
      </c>
      <c r="D65" s="146"/>
      <c r="E65" s="147">
        <v>69.948000000000008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5" t="s">
        <v>1391</v>
      </c>
      <c r="D66" s="146"/>
      <c r="E66" s="147">
        <v>-22.781999999999996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6" t="s">
        <v>201</v>
      </c>
      <c r="D67" s="148"/>
      <c r="E67" s="149">
        <v>47.166000000000004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1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57">
        <v>13</v>
      </c>
      <c r="B68" s="158" t="s">
        <v>383</v>
      </c>
      <c r="C68" s="174" t="s">
        <v>384</v>
      </c>
      <c r="D68" s="159" t="s">
        <v>292</v>
      </c>
      <c r="E68" s="160">
        <v>16.140640000000001</v>
      </c>
      <c r="F68" s="161"/>
      <c r="G68" s="162">
        <f>ROUND(E68*F68,2)</f>
        <v>0</v>
      </c>
      <c r="H68" s="161"/>
      <c r="I68" s="162">
        <f>ROUND(E68*H68,2)</f>
        <v>0</v>
      </c>
      <c r="J68" s="161"/>
      <c r="K68" s="162">
        <f>ROUND(E68*J68,2)</f>
        <v>0</v>
      </c>
      <c r="L68" s="162">
        <v>21</v>
      </c>
      <c r="M68" s="162">
        <f>G68*(1+L68/100)</f>
        <v>0</v>
      </c>
      <c r="N68" s="162">
        <v>0</v>
      </c>
      <c r="O68" s="162">
        <f>ROUND(E68*N68,2)</f>
        <v>0</v>
      </c>
      <c r="P68" s="162">
        <v>0</v>
      </c>
      <c r="Q68" s="163">
        <f>ROUND(E68*P68,2)</f>
        <v>0</v>
      </c>
      <c r="R68" s="145"/>
      <c r="S68" s="145" t="s">
        <v>254</v>
      </c>
      <c r="T68" s="145" t="s">
        <v>255</v>
      </c>
      <c r="U68" s="145">
        <v>1.5870000000000002</v>
      </c>
      <c r="V68" s="145">
        <f>ROUND(E68*U68,2)</f>
        <v>25.62</v>
      </c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194</v>
      </c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5" t="s">
        <v>204</v>
      </c>
      <c r="D69" s="146"/>
      <c r="E69" s="147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ht="45" outlineLevel="1" x14ac:dyDescent="0.2">
      <c r="A70" s="143"/>
      <c r="B70" s="144"/>
      <c r="C70" s="175" t="s">
        <v>390</v>
      </c>
      <c r="D70" s="146"/>
      <c r="E70" s="147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1392</v>
      </c>
      <c r="D71" s="146"/>
      <c r="E71" s="147">
        <v>16.632000000000001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1393</v>
      </c>
      <c r="D72" s="146"/>
      <c r="E72" s="147">
        <v>-1.5481799999999999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6" t="s">
        <v>201</v>
      </c>
      <c r="D73" s="148"/>
      <c r="E73" s="149">
        <v>15.083820000000001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1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1394</v>
      </c>
      <c r="D74" s="146"/>
      <c r="E74" s="147">
        <v>1.2300000000000002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1395</v>
      </c>
      <c r="D75" s="146"/>
      <c r="E75" s="147">
        <v>-0.17317999999999997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6" t="s">
        <v>201</v>
      </c>
      <c r="D76" s="148"/>
      <c r="E76" s="149">
        <v>1.0568200000000001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1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57">
        <v>14</v>
      </c>
      <c r="B77" s="158" t="s">
        <v>397</v>
      </c>
      <c r="C77" s="174" t="s">
        <v>398</v>
      </c>
      <c r="D77" s="159" t="s">
        <v>253</v>
      </c>
      <c r="E77" s="160">
        <v>13.5</v>
      </c>
      <c r="F77" s="161"/>
      <c r="G77" s="162">
        <f>ROUND(E77*F77,2)</f>
        <v>0</v>
      </c>
      <c r="H77" s="161"/>
      <c r="I77" s="162">
        <f>ROUND(E77*H77,2)</f>
        <v>0</v>
      </c>
      <c r="J77" s="161"/>
      <c r="K77" s="162">
        <f>ROUND(E77*J77,2)</f>
        <v>0</v>
      </c>
      <c r="L77" s="162">
        <v>21</v>
      </c>
      <c r="M77" s="162">
        <f>G77*(1+L77/100)</f>
        <v>0</v>
      </c>
      <c r="N77" s="162">
        <v>0</v>
      </c>
      <c r="O77" s="162">
        <f>ROUND(E77*N77,2)</f>
        <v>0</v>
      </c>
      <c r="P77" s="162">
        <v>0</v>
      </c>
      <c r="Q77" s="163">
        <f>ROUND(E77*P77,2)</f>
        <v>0</v>
      </c>
      <c r="R77" s="145"/>
      <c r="S77" s="145" t="s">
        <v>254</v>
      </c>
      <c r="T77" s="145" t="s">
        <v>255</v>
      </c>
      <c r="U77" s="145">
        <v>0.13</v>
      </c>
      <c r="V77" s="145">
        <f>ROUND(E77*U77,2)</f>
        <v>1.76</v>
      </c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194</v>
      </c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1396</v>
      </c>
      <c r="D78" s="146"/>
      <c r="E78" s="147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1397</v>
      </c>
      <c r="D79" s="146"/>
      <c r="E79" s="147">
        <v>13.5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6" t="s">
        <v>201</v>
      </c>
      <c r="D80" s="148"/>
      <c r="E80" s="149">
        <v>13.5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1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57">
        <v>15</v>
      </c>
      <c r="B81" s="158" t="s">
        <v>807</v>
      </c>
      <c r="C81" s="174" t="s">
        <v>808</v>
      </c>
      <c r="D81" s="159" t="s">
        <v>809</v>
      </c>
      <c r="E81" s="160">
        <v>0.47250000000000003</v>
      </c>
      <c r="F81" s="161"/>
      <c r="G81" s="162">
        <f>ROUND(E81*F81,2)</f>
        <v>0</v>
      </c>
      <c r="H81" s="161"/>
      <c r="I81" s="162">
        <f>ROUND(E81*H81,2)</f>
        <v>0</v>
      </c>
      <c r="J81" s="161"/>
      <c r="K81" s="162">
        <f>ROUND(E81*J81,2)</f>
        <v>0</v>
      </c>
      <c r="L81" s="162">
        <v>21</v>
      </c>
      <c r="M81" s="162">
        <f>G81*(1+L81/100)</f>
        <v>0</v>
      </c>
      <c r="N81" s="162">
        <v>1E-3</v>
      </c>
      <c r="O81" s="162">
        <f>ROUND(E81*N81,2)</f>
        <v>0</v>
      </c>
      <c r="P81" s="162">
        <v>0</v>
      </c>
      <c r="Q81" s="163">
        <f>ROUND(E81*P81,2)</f>
        <v>0</v>
      </c>
      <c r="R81" s="145" t="s">
        <v>411</v>
      </c>
      <c r="S81" s="145" t="s">
        <v>254</v>
      </c>
      <c r="T81" s="145" t="s">
        <v>255</v>
      </c>
      <c r="U81" s="145">
        <v>0</v>
      </c>
      <c r="V81" s="145">
        <f>ROUND(E81*U81,2)</f>
        <v>0</v>
      </c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404</v>
      </c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1398</v>
      </c>
      <c r="D82" s="146"/>
      <c r="E82" s="147">
        <v>0.47250000000000003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6" t="s">
        <v>201</v>
      </c>
      <c r="D83" s="148"/>
      <c r="E83" s="149">
        <v>0.47250000000000003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1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57">
        <v>16</v>
      </c>
      <c r="B84" s="158" t="s">
        <v>406</v>
      </c>
      <c r="C84" s="174" t="s">
        <v>407</v>
      </c>
      <c r="D84" s="159" t="s">
        <v>403</v>
      </c>
      <c r="E84" s="160">
        <v>31.280560000000001</v>
      </c>
      <c r="F84" s="161"/>
      <c r="G84" s="162">
        <f>ROUND(E84*F84,2)</f>
        <v>0</v>
      </c>
      <c r="H84" s="161"/>
      <c r="I84" s="162">
        <f>ROUND(E84*H84,2)</f>
        <v>0</v>
      </c>
      <c r="J84" s="161"/>
      <c r="K84" s="162">
        <f>ROUND(E84*J84,2)</f>
        <v>0</v>
      </c>
      <c r="L84" s="162">
        <v>21</v>
      </c>
      <c r="M84" s="162">
        <f>G84*(1+L84/100)</f>
        <v>0</v>
      </c>
      <c r="N84" s="162">
        <v>1</v>
      </c>
      <c r="O84" s="162">
        <f>ROUND(E84*N84,2)</f>
        <v>31.28</v>
      </c>
      <c r="P84" s="162">
        <v>0</v>
      </c>
      <c r="Q84" s="163">
        <f>ROUND(E84*P84,2)</f>
        <v>0</v>
      </c>
      <c r="R84" s="145"/>
      <c r="S84" s="145" t="s">
        <v>192</v>
      </c>
      <c r="T84" s="145" t="s">
        <v>193</v>
      </c>
      <c r="U84" s="145">
        <v>0</v>
      </c>
      <c r="V84" s="145">
        <f>ROUND(E84*U84,2)</f>
        <v>0</v>
      </c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404</v>
      </c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204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ht="22.5" outlineLevel="1" x14ac:dyDescent="0.2">
      <c r="A86" s="143"/>
      <c r="B86" s="144"/>
      <c r="C86" s="175" t="s">
        <v>1399</v>
      </c>
      <c r="D86" s="146"/>
      <c r="E86" s="147">
        <v>31.280560000000001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6" t="s">
        <v>201</v>
      </c>
      <c r="D87" s="148"/>
      <c r="E87" s="149">
        <v>31.280560000000001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1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57">
        <v>17</v>
      </c>
      <c r="B88" s="158" t="s">
        <v>409</v>
      </c>
      <c r="C88" s="174" t="s">
        <v>410</v>
      </c>
      <c r="D88" s="159" t="s">
        <v>403</v>
      </c>
      <c r="E88" s="160">
        <v>94.332000000000008</v>
      </c>
      <c r="F88" s="161"/>
      <c r="G88" s="162">
        <f>ROUND(E88*F88,2)</f>
        <v>0</v>
      </c>
      <c r="H88" s="161"/>
      <c r="I88" s="162">
        <f>ROUND(E88*H88,2)</f>
        <v>0</v>
      </c>
      <c r="J88" s="161"/>
      <c r="K88" s="162">
        <f>ROUND(E88*J88,2)</f>
        <v>0</v>
      </c>
      <c r="L88" s="162">
        <v>21</v>
      </c>
      <c r="M88" s="162">
        <f>G88*(1+L88/100)</f>
        <v>0</v>
      </c>
      <c r="N88" s="162">
        <v>1</v>
      </c>
      <c r="O88" s="162">
        <f>ROUND(E88*N88,2)</f>
        <v>94.33</v>
      </c>
      <c r="P88" s="162">
        <v>0</v>
      </c>
      <c r="Q88" s="163">
        <f>ROUND(E88*P88,2)</f>
        <v>0</v>
      </c>
      <c r="R88" s="145" t="s">
        <v>411</v>
      </c>
      <c r="S88" s="145" t="s">
        <v>254</v>
      </c>
      <c r="T88" s="145" t="s">
        <v>193</v>
      </c>
      <c r="U88" s="145">
        <v>0</v>
      </c>
      <c r="V88" s="145">
        <f>ROUND(E88*U88,2)</f>
        <v>0</v>
      </c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404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204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380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1400</v>
      </c>
      <c r="D91" s="146"/>
      <c r="E91" s="147">
        <v>94.332000000000008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6" t="s">
        <v>201</v>
      </c>
      <c r="D92" s="148"/>
      <c r="E92" s="149">
        <v>94.332000000000008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1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x14ac:dyDescent="0.2">
      <c r="A93" s="151" t="s">
        <v>187</v>
      </c>
      <c r="B93" s="152" t="s">
        <v>139</v>
      </c>
      <c r="C93" s="172" t="s">
        <v>140</v>
      </c>
      <c r="D93" s="153"/>
      <c r="E93" s="154"/>
      <c r="F93" s="155"/>
      <c r="G93" s="155">
        <f>SUMIF(AG94:AG103,"&lt;&gt;NOR",G94:G103)</f>
        <v>0</v>
      </c>
      <c r="H93" s="155"/>
      <c r="I93" s="155">
        <f>SUM(I94:I103)</f>
        <v>0</v>
      </c>
      <c r="J93" s="155"/>
      <c r="K93" s="155">
        <f>SUM(K94:K103)</f>
        <v>0</v>
      </c>
      <c r="L93" s="155"/>
      <c r="M93" s="155">
        <f>SUM(M94:M103)</f>
        <v>0</v>
      </c>
      <c r="N93" s="155"/>
      <c r="O93" s="155">
        <f>SUM(O94:O103)</f>
        <v>8.9500000000000011</v>
      </c>
      <c r="P93" s="155"/>
      <c r="Q93" s="156">
        <f>SUM(Q94:Q103)</f>
        <v>0</v>
      </c>
      <c r="R93" s="150"/>
      <c r="S93" s="150"/>
      <c r="T93" s="150"/>
      <c r="U93" s="150"/>
      <c r="V93" s="150">
        <f>SUM(V94:V103)</f>
        <v>6.8100000000000005</v>
      </c>
      <c r="W93" s="150"/>
      <c r="AG93" t="s">
        <v>188</v>
      </c>
    </row>
    <row r="94" spans="1:60" outlineLevel="1" x14ac:dyDescent="0.2">
      <c r="A94" s="157">
        <v>18</v>
      </c>
      <c r="B94" s="158" t="s">
        <v>427</v>
      </c>
      <c r="C94" s="174" t="s">
        <v>428</v>
      </c>
      <c r="D94" s="159" t="s">
        <v>292</v>
      </c>
      <c r="E94" s="160">
        <v>4.9200000000000008</v>
      </c>
      <c r="F94" s="161"/>
      <c r="G94" s="162">
        <f>ROUND(E94*F94,2)</f>
        <v>0</v>
      </c>
      <c r="H94" s="161"/>
      <c r="I94" s="162">
        <f>ROUND(E94*H94,2)</f>
        <v>0</v>
      </c>
      <c r="J94" s="161"/>
      <c r="K94" s="162">
        <f>ROUND(E94*J94,2)</f>
        <v>0</v>
      </c>
      <c r="L94" s="162">
        <v>21</v>
      </c>
      <c r="M94" s="162">
        <f>G94*(1+L94/100)</f>
        <v>0</v>
      </c>
      <c r="N94" s="162">
        <v>1.7034</v>
      </c>
      <c r="O94" s="162">
        <f>ROUND(E94*N94,2)</f>
        <v>8.3800000000000008</v>
      </c>
      <c r="P94" s="162">
        <v>0</v>
      </c>
      <c r="Q94" s="163">
        <f>ROUND(E94*P94,2)</f>
        <v>0</v>
      </c>
      <c r="R94" s="145"/>
      <c r="S94" s="145" t="s">
        <v>254</v>
      </c>
      <c r="T94" s="145" t="s">
        <v>255</v>
      </c>
      <c r="U94" s="145">
        <v>1.3030000000000002</v>
      </c>
      <c r="V94" s="145">
        <f>ROUND(E94*U94,2)</f>
        <v>6.41</v>
      </c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194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204</v>
      </c>
      <c r="D95" s="146"/>
      <c r="E95" s="147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ht="33.75" outlineLevel="1" x14ac:dyDescent="0.2">
      <c r="A96" s="143"/>
      <c r="B96" s="144"/>
      <c r="C96" s="175" t="s">
        <v>688</v>
      </c>
      <c r="D96" s="146"/>
      <c r="E96" s="147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1401</v>
      </c>
      <c r="D97" s="146"/>
      <c r="E97" s="147">
        <v>4.9200000000000008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6" t="s">
        <v>201</v>
      </c>
      <c r="D98" s="148"/>
      <c r="E98" s="149">
        <v>4.9200000000000008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1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57">
        <v>19</v>
      </c>
      <c r="B99" s="158" t="s">
        <v>433</v>
      </c>
      <c r="C99" s="174" t="s">
        <v>434</v>
      </c>
      <c r="D99" s="159" t="s">
        <v>292</v>
      </c>
      <c r="E99" s="160">
        <v>0.30000000000000004</v>
      </c>
      <c r="F99" s="161"/>
      <c r="G99" s="162">
        <f>ROUND(E99*F99,2)</f>
        <v>0</v>
      </c>
      <c r="H99" s="161"/>
      <c r="I99" s="162">
        <f>ROUND(E99*H99,2)</f>
        <v>0</v>
      </c>
      <c r="J99" s="161"/>
      <c r="K99" s="162">
        <f>ROUND(E99*J99,2)</f>
        <v>0</v>
      </c>
      <c r="L99" s="162">
        <v>21</v>
      </c>
      <c r="M99" s="162">
        <f>G99*(1+L99/100)</f>
        <v>0</v>
      </c>
      <c r="N99" s="162">
        <v>1.8907700000000001</v>
      </c>
      <c r="O99" s="162">
        <f>ROUND(E99*N99,2)</f>
        <v>0.56999999999999995</v>
      </c>
      <c r="P99" s="162">
        <v>0</v>
      </c>
      <c r="Q99" s="163">
        <f>ROUND(E99*P99,2)</f>
        <v>0</v>
      </c>
      <c r="R99" s="145"/>
      <c r="S99" s="145" t="s">
        <v>192</v>
      </c>
      <c r="T99" s="145" t="s">
        <v>193</v>
      </c>
      <c r="U99" s="145">
        <v>1.3170000000000002</v>
      </c>
      <c r="V99" s="145">
        <f>ROUND(E99*U99,2)</f>
        <v>0.4</v>
      </c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194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204</v>
      </c>
      <c r="D100" s="146"/>
      <c r="E100" s="147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1402</v>
      </c>
      <c r="D101" s="146"/>
      <c r="E101" s="147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691</v>
      </c>
      <c r="D102" s="146"/>
      <c r="E102" s="147">
        <v>0.30000000000000004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6" t="s">
        <v>201</v>
      </c>
      <c r="D103" s="148"/>
      <c r="E103" s="149">
        <v>0.30000000000000004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1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x14ac:dyDescent="0.2">
      <c r="A104" s="151" t="s">
        <v>187</v>
      </c>
      <c r="B104" s="152" t="s">
        <v>145</v>
      </c>
      <c r="C104" s="172" t="s">
        <v>146</v>
      </c>
      <c r="D104" s="153"/>
      <c r="E104" s="154"/>
      <c r="F104" s="155"/>
      <c r="G104" s="155">
        <f>SUMIF(AG105:AG189,"&lt;&gt;NOR",G105:G189)</f>
        <v>0</v>
      </c>
      <c r="H104" s="155"/>
      <c r="I104" s="155">
        <f>SUM(I105:I189)</f>
        <v>0</v>
      </c>
      <c r="J104" s="155"/>
      <c r="K104" s="155">
        <f>SUM(K105:K189)</f>
        <v>0</v>
      </c>
      <c r="L104" s="155"/>
      <c r="M104" s="155">
        <f>SUM(M105:M189)</f>
        <v>0</v>
      </c>
      <c r="N104" s="155"/>
      <c r="O104" s="155">
        <f>SUM(O105:O189)</f>
        <v>17.120000000000008</v>
      </c>
      <c r="P104" s="155"/>
      <c r="Q104" s="156">
        <f>SUM(Q105:Q189)</f>
        <v>0</v>
      </c>
      <c r="R104" s="150"/>
      <c r="S104" s="150"/>
      <c r="T104" s="150"/>
      <c r="U104" s="150"/>
      <c r="V104" s="150">
        <f>SUM(V105:V189)</f>
        <v>72.27000000000001</v>
      </c>
      <c r="W104" s="150"/>
      <c r="AG104" t="s">
        <v>188</v>
      </c>
    </row>
    <row r="105" spans="1:60" outlineLevel="1" x14ac:dyDescent="0.2">
      <c r="A105" s="157">
        <v>20</v>
      </c>
      <c r="B105" s="158" t="s">
        <v>464</v>
      </c>
      <c r="C105" s="174" t="s">
        <v>465</v>
      </c>
      <c r="D105" s="159" t="s">
        <v>197</v>
      </c>
      <c r="E105" s="160">
        <v>77</v>
      </c>
      <c r="F105" s="161"/>
      <c r="G105" s="162">
        <f>ROUND(E105*F105,2)</f>
        <v>0</v>
      </c>
      <c r="H105" s="161"/>
      <c r="I105" s="162">
        <f>ROUND(E105*H105,2)</f>
        <v>0</v>
      </c>
      <c r="J105" s="161"/>
      <c r="K105" s="162">
        <f>ROUND(E105*J105,2)</f>
        <v>0</v>
      </c>
      <c r="L105" s="162">
        <v>21</v>
      </c>
      <c r="M105" s="162">
        <f>G105*(1+L105/100)</f>
        <v>0</v>
      </c>
      <c r="N105" s="162">
        <v>0</v>
      </c>
      <c r="O105" s="162">
        <f>ROUND(E105*N105,2)</f>
        <v>0</v>
      </c>
      <c r="P105" s="162">
        <v>0</v>
      </c>
      <c r="Q105" s="163">
        <f>ROUND(E105*P105,2)</f>
        <v>0</v>
      </c>
      <c r="R105" s="145"/>
      <c r="S105" s="145" t="s">
        <v>254</v>
      </c>
      <c r="T105" s="145" t="s">
        <v>255</v>
      </c>
      <c r="U105" s="145">
        <v>6.6000000000000003E-2</v>
      </c>
      <c r="V105" s="145">
        <f>ROUND(E105*U105,2)</f>
        <v>5.08</v>
      </c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194</v>
      </c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5" t="s">
        <v>204</v>
      </c>
      <c r="D106" s="146"/>
      <c r="E106" s="147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5" t="s">
        <v>1403</v>
      </c>
      <c r="D107" s="146"/>
      <c r="E107" s="147">
        <v>77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6" t="s">
        <v>201</v>
      </c>
      <c r="D108" s="148"/>
      <c r="E108" s="149">
        <v>77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1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57">
        <v>21</v>
      </c>
      <c r="B109" s="158" t="s">
        <v>908</v>
      </c>
      <c r="C109" s="174" t="s">
        <v>909</v>
      </c>
      <c r="D109" s="159" t="s">
        <v>197</v>
      </c>
      <c r="E109" s="160">
        <v>5</v>
      </c>
      <c r="F109" s="161"/>
      <c r="G109" s="162">
        <f>ROUND(E109*F109,2)</f>
        <v>0</v>
      </c>
      <c r="H109" s="161"/>
      <c r="I109" s="162">
        <f>ROUND(E109*H109,2)</f>
        <v>0</v>
      </c>
      <c r="J109" s="161"/>
      <c r="K109" s="162">
        <f>ROUND(E109*J109,2)</f>
        <v>0</v>
      </c>
      <c r="L109" s="162">
        <v>21</v>
      </c>
      <c r="M109" s="162">
        <f>G109*(1+L109/100)</f>
        <v>0</v>
      </c>
      <c r="N109" s="162">
        <v>1.0000000000000001E-5</v>
      </c>
      <c r="O109" s="162">
        <f>ROUND(E109*N109,2)</f>
        <v>0</v>
      </c>
      <c r="P109" s="162">
        <v>0</v>
      </c>
      <c r="Q109" s="163">
        <f>ROUND(E109*P109,2)</f>
        <v>0</v>
      </c>
      <c r="R109" s="145"/>
      <c r="S109" s="145" t="s">
        <v>254</v>
      </c>
      <c r="T109" s="145" t="s">
        <v>255</v>
      </c>
      <c r="U109" s="145">
        <v>0.08</v>
      </c>
      <c r="V109" s="145">
        <f>ROUND(E109*U109,2)</f>
        <v>0.4</v>
      </c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194</v>
      </c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204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1404</v>
      </c>
      <c r="D111" s="146"/>
      <c r="E111" s="147">
        <v>5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6" t="s">
        <v>201</v>
      </c>
      <c r="D112" s="148"/>
      <c r="E112" s="149">
        <v>5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1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57">
        <v>22</v>
      </c>
      <c r="B113" s="158" t="s">
        <v>1066</v>
      </c>
      <c r="C113" s="174" t="s">
        <v>1067</v>
      </c>
      <c r="D113" s="159" t="s">
        <v>224</v>
      </c>
      <c r="E113" s="160">
        <v>1</v>
      </c>
      <c r="F113" s="161"/>
      <c r="G113" s="162">
        <f>ROUND(E113*F113,2)</f>
        <v>0</v>
      </c>
      <c r="H113" s="161"/>
      <c r="I113" s="162">
        <f>ROUND(E113*H113,2)</f>
        <v>0</v>
      </c>
      <c r="J113" s="161"/>
      <c r="K113" s="162">
        <f>ROUND(E113*J113,2)</f>
        <v>0</v>
      </c>
      <c r="L113" s="162">
        <v>21</v>
      </c>
      <c r="M113" s="162">
        <f>G113*(1+L113/100)</f>
        <v>0</v>
      </c>
      <c r="N113" s="162">
        <v>4.0000000000000003E-5</v>
      </c>
      <c r="O113" s="162">
        <f>ROUND(E113*N113,2)</f>
        <v>0</v>
      </c>
      <c r="P113" s="162">
        <v>0</v>
      </c>
      <c r="Q113" s="163">
        <f>ROUND(E113*P113,2)</f>
        <v>0</v>
      </c>
      <c r="R113" s="145"/>
      <c r="S113" s="145" t="s">
        <v>254</v>
      </c>
      <c r="T113" s="145" t="s">
        <v>255</v>
      </c>
      <c r="U113" s="145">
        <v>0.35500000000000004</v>
      </c>
      <c r="V113" s="145">
        <f>ROUND(E113*U113,2)</f>
        <v>0.36</v>
      </c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194</v>
      </c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5" t="s">
        <v>204</v>
      </c>
      <c r="D114" s="146"/>
      <c r="E114" s="147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0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971</v>
      </c>
      <c r="D115" s="146"/>
      <c r="E115" s="147">
        <v>1</v>
      </c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6" t="s">
        <v>201</v>
      </c>
      <c r="D116" s="148"/>
      <c r="E116" s="149">
        <v>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1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ht="22.5" outlineLevel="1" x14ac:dyDescent="0.2">
      <c r="A117" s="157">
        <v>23</v>
      </c>
      <c r="B117" s="158" t="s">
        <v>1405</v>
      </c>
      <c r="C117" s="174" t="s">
        <v>1406</v>
      </c>
      <c r="D117" s="159" t="s">
        <v>224</v>
      </c>
      <c r="E117" s="160">
        <v>91</v>
      </c>
      <c r="F117" s="161"/>
      <c r="G117" s="162">
        <f>ROUND(E117*F117,2)</f>
        <v>0</v>
      </c>
      <c r="H117" s="161"/>
      <c r="I117" s="162">
        <f>ROUND(E117*H117,2)</f>
        <v>0</v>
      </c>
      <c r="J117" s="161"/>
      <c r="K117" s="162">
        <f>ROUND(E117*J117,2)</f>
        <v>0</v>
      </c>
      <c r="L117" s="162">
        <v>21</v>
      </c>
      <c r="M117" s="162">
        <f>G117*(1+L117/100)</f>
        <v>0</v>
      </c>
      <c r="N117" s="162">
        <v>1.0000000000000001E-5</v>
      </c>
      <c r="O117" s="162">
        <f>ROUND(E117*N117,2)</f>
        <v>0</v>
      </c>
      <c r="P117" s="162">
        <v>0</v>
      </c>
      <c r="Q117" s="163">
        <f>ROUND(E117*P117,2)</f>
        <v>0</v>
      </c>
      <c r="R117" s="145"/>
      <c r="S117" s="145" t="s">
        <v>254</v>
      </c>
      <c r="T117" s="145" t="s">
        <v>255</v>
      </c>
      <c r="U117" s="145">
        <v>0.17600000000000002</v>
      </c>
      <c r="V117" s="145">
        <f>ROUND(E117*U117,2)</f>
        <v>16.02</v>
      </c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194</v>
      </c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204</v>
      </c>
      <c r="D118" s="146"/>
      <c r="E118" s="147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5" t="s">
        <v>1407</v>
      </c>
      <c r="D119" s="146"/>
      <c r="E119" s="147">
        <v>16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1408</v>
      </c>
      <c r="D120" s="146"/>
      <c r="E120" s="147">
        <v>75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6" t="s">
        <v>201</v>
      </c>
      <c r="D121" s="148"/>
      <c r="E121" s="149">
        <v>91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1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ht="22.5" outlineLevel="1" x14ac:dyDescent="0.2">
      <c r="A122" s="157">
        <v>24</v>
      </c>
      <c r="B122" s="158" t="s">
        <v>1068</v>
      </c>
      <c r="C122" s="174" t="s">
        <v>1069</v>
      </c>
      <c r="D122" s="159" t="s">
        <v>224</v>
      </c>
      <c r="E122" s="160">
        <v>1</v>
      </c>
      <c r="F122" s="161"/>
      <c r="G122" s="162">
        <f>ROUND(E122*F122,2)</f>
        <v>0</v>
      </c>
      <c r="H122" s="161"/>
      <c r="I122" s="162">
        <f>ROUND(E122*H122,2)</f>
        <v>0</v>
      </c>
      <c r="J122" s="161"/>
      <c r="K122" s="162">
        <f>ROUND(E122*J122,2)</f>
        <v>0</v>
      </c>
      <c r="L122" s="162">
        <v>21</v>
      </c>
      <c r="M122" s="162">
        <f>G122*(1+L122/100)</f>
        <v>0</v>
      </c>
      <c r="N122" s="162">
        <v>2.0000000000000002E-5</v>
      </c>
      <c r="O122" s="162">
        <f>ROUND(E122*N122,2)</f>
        <v>0</v>
      </c>
      <c r="P122" s="162">
        <v>0</v>
      </c>
      <c r="Q122" s="163">
        <f>ROUND(E122*P122,2)</f>
        <v>0</v>
      </c>
      <c r="R122" s="145"/>
      <c r="S122" s="145" t="s">
        <v>254</v>
      </c>
      <c r="T122" s="145" t="s">
        <v>255</v>
      </c>
      <c r="U122" s="145">
        <v>0.20600000000000002</v>
      </c>
      <c r="V122" s="145">
        <f>ROUND(E122*U122,2)</f>
        <v>0.21</v>
      </c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194</v>
      </c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5" t="s">
        <v>204</v>
      </c>
      <c r="D123" s="146"/>
      <c r="E123" s="147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1409</v>
      </c>
      <c r="D124" s="146"/>
      <c r="E124" s="147">
        <v>1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6" t="s">
        <v>201</v>
      </c>
      <c r="D125" s="148"/>
      <c r="E125" s="149">
        <v>1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1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64">
        <v>25</v>
      </c>
      <c r="B126" s="165" t="s">
        <v>496</v>
      </c>
      <c r="C126" s="173" t="s">
        <v>497</v>
      </c>
      <c r="D126" s="166" t="s">
        <v>197</v>
      </c>
      <c r="E126" s="167">
        <v>82</v>
      </c>
      <c r="F126" s="168"/>
      <c r="G126" s="169">
        <f>ROUND(E126*F126,2)</f>
        <v>0</v>
      </c>
      <c r="H126" s="168"/>
      <c r="I126" s="169">
        <f>ROUND(E126*H126,2)</f>
        <v>0</v>
      </c>
      <c r="J126" s="168"/>
      <c r="K126" s="169">
        <f>ROUND(E126*J126,2)</f>
        <v>0</v>
      </c>
      <c r="L126" s="169">
        <v>21</v>
      </c>
      <c r="M126" s="169">
        <f>G126*(1+L126/100)</f>
        <v>0</v>
      </c>
      <c r="N126" s="169">
        <v>0</v>
      </c>
      <c r="O126" s="169">
        <f>ROUND(E126*N126,2)</f>
        <v>0</v>
      </c>
      <c r="P126" s="169">
        <v>0</v>
      </c>
      <c r="Q126" s="170">
        <f>ROUND(E126*P126,2)</f>
        <v>0</v>
      </c>
      <c r="R126" s="145"/>
      <c r="S126" s="145" t="s">
        <v>254</v>
      </c>
      <c r="T126" s="145" t="s">
        <v>255</v>
      </c>
      <c r="U126" s="145">
        <v>2.6000000000000002E-2</v>
      </c>
      <c r="V126" s="145">
        <f>ROUND(E126*U126,2)</f>
        <v>2.13</v>
      </c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194</v>
      </c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57">
        <v>26</v>
      </c>
      <c r="B127" s="158" t="s">
        <v>1134</v>
      </c>
      <c r="C127" s="174" t="s">
        <v>1135</v>
      </c>
      <c r="D127" s="159" t="s">
        <v>292</v>
      </c>
      <c r="E127" s="160">
        <v>0.78</v>
      </c>
      <c r="F127" s="161"/>
      <c r="G127" s="162">
        <f>ROUND(E127*F127,2)</f>
        <v>0</v>
      </c>
      <c r="H127" s="161"/>
      <c r="I127" s="162">
        <f>ROUND(E127*H127,2)</f>
        <v>0</v>
      </c>
      <c r="J127" s="161"/>
      <c r="K127" s="162">
        <f>ROUND(E127*J127,2)</f>
        <v>0</v>
      </c>
      <c r="L127" s="162">
        <v>21</v>
      </c>
      <c r="M127" s="162">
        <f>G127*(1+L127/100)</f>
        <v>0</v>
      </c>
      <c r="N127" s="162">
        <v>2.5250000000000004</v>
      </c>
      <c r="O127" s="162">
        <f>ROUND(E127*N127,2)</f>
        <v>1.97</v>
      </c>
      <c r="P127" s="162">
        <v>0</v>
      </c>
      <c r="Q127" s="163">
        <f>ROUND(E127*P127,2)</f>
        <v>0</v>
      </c>
      <c r="R127" s="145"/>
      <c r="S127" s="145" t="s">
        <v>192</v>
      </c>
      <c r="T127" s="145" t="s">
        <v>457</v>
      </c>
      <c r="U127" s="145">
        <v>1.3030000000000002</v>
      </c>
      <c r="V127" s="145">
        <f>ROUND(E127*U127,2)</f>
        <v>1.02</v>
      </c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194</v>
      </c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204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1136</v>
      </c>
      <c r="D129" s="146"/>
      <c r="E129" s="147">
        <v>0.78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6" t="s">
        <v>201</v>
      </c>
      <c r="D130" s="148"/>
      <c r="E130" s="149">
        <v>0.78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1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57">
        <v>27</v>
      </c>
      <c r="B131" s="158" t="s">
        <v>486</v>
      </c>
      <c r="C131" s="174" t="s">
        <v>487</v>
      </c>
      <c r="D131" s="159" t="s">
        <v>224</v>
      </c>
      <c r="E131" s="160">
        <v>11</v>
      </c>
      <c r="F131" s="161"/>
      <c r="G131" s="162">
        <f>ROUND(E131*F131,2)</f>
        <v>0</v>
      </c>
      <c r="H131" s="161"/>
      <c r="I131" s="162">
        <f>ROUND(E131*H131,2)</f>
        <v>0</v>
      </c>
      <c r="J131" s="161"/>
      <c r="K131" s="162">
        <f>ROUND(E131*J131,2)</f>
        <v>0</v>
      </c>
      <c r="L131" s="162">
        <v>21</v>
      </c>
      <c r="M131" s="162">
        <f>G131*(1+L131/100)</f>
        <v>0</v>
      </c>
      <c r="N131" s="162">
        <v>0</v>
      </c>
      <c r="O131" s="162">
        <f>ROUND(E131*N131,2)</f>
        <v>0</v>
      </c>
      <c r="P131" s="162">
        <v>0</v>
      </c>
      <c r="Q131" s="163">
        <f>ROUND(E131*P131,2)</f>
        <v>0</v>
      </c>
      <c r="R131" s="145"/>
      <c r="S131" s="145" t="s">
        <v>192</v>
      </c>
      <c r="T131" s="145" t="s">
        <v>457</v>
      </c>
      <c r="U131" s="145">
        <v>0.65</v>
      </c>
      <c r="V131" s="145">
        <f>ROUND(E131*U131,2)</f>
        <v>7.15</v>
      </c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194</v>
      </c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5" t="s">
        <v>482</v>
      </c>
      <c r="D132" s="146"/>
      <c r="E132" s="147">
        <v>11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6" t="s">
        <v>201</v>
      </c>
      <c r="D133" s="148"/>
      <c r="E133" s="149">
        <v>11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1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57">
        <v>28</v>
      </c>
      <c r="B134" s="158" t="s">
        <v>488</v>
      </c>
      <c r="C134" s="174" t="s">
        <v>489</v>
      </c>
      <c r="D134" s="159" t="s">
        <v>224</v>
      </c>
      <c r="E134" s="160">
        <v>1</v>
      </c>
      <c r="F134" s="161"/>
      <c r="G134" s="162">
        <f>ROUND(E134*F134,2)</f>
        <v>0</v>
      </c>
      <c r="H134" s="161"/>
      <c r="I134" s="162">
        <f>ROUND(E134*H134,2)</f>
        <v>0</v>
      </c>
      <c r="J134" s="161"/>
      <c r="K134" s="162">
        <f>ROUND(E134*J134,2)</f>
        <v>0</v>
      </c>
      <c r="L134" s="162">
        <v>21</v>
      </c>
      <c r="M134" s="162">
        <f>G134*(1+L134/100)</f>
        <v>0</v>
      </c>
      <c r="N134" s="162">
        <v>7.0200000000000002E-3</v>
      </c>
      <c r="O134" s="162">
        <f>ROUND(E134*N134,2)</f>
        <v>0.01</v>
      </c>
      <c r="P134" s="162">
        <v>0</v>
      </c>
      <c r="Q134" s="163">
        <f>ROUND(E134*P134,2)</f>
        <v>0</v>
      </c>
      <c r="R134" s="145"/>
      <c r="S134" s="145" t="s">
        <v>254</v>
      </c>
      <c r="T134" s="145" t="s">
        <v>255</v>
      </c>
      <c r="U134" s="145">
        <v>1.3140000000000001</v>
      </c>
      <c r="V134" s="145">
        <f>ROUND(E134*U134,2)</f>
        <v>1.31</v>
      </c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194</v>
      </c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5" t="s">
        <v>204</v>
      </c>
      <c r="D135" s="146"/>
      <c r="E135" s="147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133</v>
      </c>
      <c r="D136" s="146"/>
      <c r="E136" s="147">
        <v>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6" t="s">
        <v>201</v>
      </c>
      <c r="D137" s="148"/>
      <c r="E137" s="149">
        <v>1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1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ht="22.5" outlineLevel="1" x14ac:dyDescent="0.2">
      <c r="A138" s="157">
        <v>29</v>
      </c>
      <c r="B138" s="158" t="s">
        <v>1410</v>
      </c>
      <c r="C138" s="174" t="s">
        <v>1411</v>
      </c>
      <c r="D138" s="159" t="s">
        <v>224</v>
      </c>
      <c r="E138" s="160">
        <v>1</v>
      </c>
      <c r="F138" s="161"/>
      <c r="G138" s="162">
        <f>ROUND(E138*F138,2)</f>
        <v>0</v>
      </c>
      <c r="H138" s="161"/>
      <c r="I138" s="162">
        <f>ROUND(E138*H138,2)</f>
        <v>0</v>
      </c>
      <c r="J138" s="161"/>
      <c r="K138" s="162">
        <f>ROUND(E138*J138,2)</f>
        <v>0</v>
      </c>
      <c r="L138" s="162">
        <v>21</v>
      </c>
      <c r="M138" s="162">
        <f>G138*(1+L138/100)</f>
        <v>0</v>
      </c>
      <c r="N138" s="162">
        <v>13.171970000000002</v>
      </c>
      <c r="O138" s="162">
        <f>ROUND(E138*N138,2)</f>
        <v>13.17</v>
      </c>
      <c r="P138" s="162">
        <v>0</v>
      </c>
      <c r="Q138" s="163">
        <f>ROUND(E138*P138,2)</f>
        <v>0</v>
      </c>
      <c r="R138" s="145"/>
      <c r="S138" s="145" t="s">
        <v>192</v>
      </c>
      <c r="T138" s="145" t="s">
        <v>193</v>
      </c>
      <c r="U138" s="145">
        <v>37.685000000000002</v>
      </c>
      <c r="V138" s="145">
        <f>ROUND(E138*U138,2)</f>
        <v>37.69</v>
      </c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194</v>
      </c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5" t="s">
        <v>204</v>
      </c>
      <c r="D139" s="146"/>
      <c r="E139" s="147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0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976</v>
      </c>
      <c r="D140" s="146"/>
      <c r="E140" s="147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977</v>
      </c>
      <c r="D141" s="146"/>
      <c r="E141" s="147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133</v>
      </c>
      <c r="D142" s="146"/>
      <c r="E142" s="147">
        <v>1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6" t="s">
        <v>201</v>
      </c>
      <c r="D143" s="148"/>
      <c r="E143" s="149">
        <v>1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1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ht="22.5" outlineLevel="1" x14ac:dyDescent="0.2">
      <c r="A144" s="157">
        <v>30</v>
      </c>
      <c r="B144" s="158" t="s">
        <v>476</v>
      </c>
      <c r="C144" s="174" t="s">
        <v>477</v>
      </c>
      <c r="D144" s="159" t="s">
        <v>224</v>
      </c>
      <c r="E144" s="160">
        <v>1</v>
      </c>
      <c r="F144" s="161"/>
      <c r="G144" s="162">
        <f>ROUND(E144*F144,2)</f>
        <v>0</v>
      </c>
      <c r="H144" s="161"/>
      <c r="I144" s="162">
        <f>ROUND(E144*H144,2)</f>
        <v>0</v>
      </c>
      <c r="J144" s="161"/>
      <c r="K144" s="162">
        <f>ROUND(E144*J144,2)</f>
        <v>0</v>
      </c>
      <c r="L144" s="162">
        <v>21</v>
      </c>
      <c r="M144" s="162">
        <f>G144*(1+L144/100)</f>
        <v>0</v>
      </c>
      <c r="N144" s="162">
        <v>0</v>
      </c>
      <c r="O144" s="162">
        <f>ROUND(E144*N144,2)</f>
        <v>0</v>
      </c>
      <c r="P144" s="162">
        <v>0</v>
      </c>
      <c r="Q144" s="163">
        <f>ROUND(E144*P144,2)</f>
        <v>0</v>
      </c>
      <c r="R144" s="145"/>
      <c r="S144" s="145" t="s">
        <v>254</v>
      </c>
      <c r="T144" s="145" t="s">
        <v>255</v>
      </c>
      <c r="U144" s="145">
        <v>0.9</v>
      </c>
      <c r="V144" s="145">
        <f>ROUND(E144*U144,2)</f>
        <v>0.9</v>
      </c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194</v>
      </c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5" t="s">
        <v>204</v>
      </c>
      <c r="D145" s="146"/>
      <c r="E145" s="147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892</v>
      </c>
      <c r="D146" s="146"/>
      <c r="E146" s="147">
        <v>1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6" t="s">
        <v>201</v>
      </c>
      <c r="D147" s="148"/>
      <c r="E147" s="149">
        <v>1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1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ht="22.5" outlineLevel="1" x14ac:dyDescent="0.2">
      <c r="A148" s="157">
        <v>31</v>
      </c>
      <c r="B148" s="158" t="s">
        <v>1412</v>
      </c>
      <c r="C148" s="174" t="s">
        <v>1413</v>
      </c>
      <c r="D148" s="159" t="s">
        <v>224</v>
      </c>
      <c r="E148" s="160">
        <v>1.0150000000000001</v>
      </c>
      <c r="F148" s="161"/>
      <c r="G148" s="162">
        <f>ROUND(E148*F148,2)</f>
        <v>0</v>
      </c>
      <c r="H148" s="161"/>
      <c r="I148" s="162">
        <f>ROUND(E148*H148,2)</f>
        <v>0</v>
      </c>
      <c r="J148" s="161"/>
      <c r="K148" s="162">
        <f>ROUND(E148*J148,2)</f>
        <v>0</v>
      </c>
      <c r="L148" s="162">
        <v>21</v>
      </c>
      <c r="M148" s="162">
        <f>G148*(1+L148/100)</f>
        <v>0</v>
      </c>
      <c r="N148" s="162">
        <v>1.16E-3</v>
      </c>
      <c r="O148" s="162">
        <f>ROUND(E148*N148,2)</f>
        <v>0</v>
      </c>
      <c r="P148" s="162">
        <v>0</v>
      </c>
      <c r="Q148" s="163">
        <f>ROUND(E148*P148,2)</f>
        <v>0</v>
      </c>
      <c r="R148" s="145"/>
      <c r="S148" s="145" t="s">
        <v>192</v>
      </c>
      <c r="T148" s="145" t="s">
        <v>193</v>
      </c>
      <c r="U148" s="145">
        <v>0</v>
      </c>
      <c r="V148" s="145">
        <f>ROUND(E148*U148,2)</f>
        <v>0</v>
      </c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404</v>
      </c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555</v>
      </c>
      <c r="D149" s="146"/>
      <c r="E149" s="147">
        <v>1.0150000000000001</v>
      </c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6" t="s">
        <v>201</v>
      </c>
      <c r="D150" s="148"/>
      <c r="E150" s="149">
        <v>1.0150000000000001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1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ht="22.5" outlineLevel="1" x14ac:dyDescent="0.2">
      <c r="A151" s="157">
        <v>32</v>
      </c>
      <c r="B151" s="158" t="s">
        <v>1414</v>
      </c>
      <c r="C151" s="174" t="s">
        <v>1415</v>
      </c>
      <c r="D151" s="159" t="s">
        <v>224</v>
      </c>
      <c r="E151" s="160">
        <v>1.0150000000000001</v>
      </c>
      <c r="F151" s="161"/>
      <c r="G151" s="162">
        <f>ROUND(E151*F151,2)</f>
        <v>0</v>
      </c>
      <c r="H151" s="161"/>
      <c r="I151" s="162">
        <f>ROUND(E151*H151,2)</f>
        <v>0</v>
      </c>
      <c r="J151" s="161"/>
      <c r="K151" s="162">
        <f>ROUND(E151*J151,2)</f>
        <v>0</v>
      </c>
      <c r="L151" s="162">
        <v>21</v>
      </c>
      <c r="M151" s="162">
        <f>G151*(1+L151/100)</f>
        <v>0</v>
      </c>
      <c r="N151" s="162">
        <v>2.5020000000000001E-2</v>
      </c>
      <c r="O151" s="162">
        <f>ROUND(E151*N151,2)</f>
        <v>0.03</v>
      </c>
      <c r="P151" s="162">
        <v>0</v>
      </c>
      <c r="Q151" s="163">
        <f>ROUND(E151*P151,2)</f>
        <v>0</v>
      </c>
      <c r="R151" s="145" t="s">
        <v>411</v>
      </c>
      <c r="S151" s="145" t="s">
        <v>254</v>
      </c>
      <c r="T151" s="145" t="s">
        <v>255</v>
      </c>
      <c r="U151" s="145">
        <v>0</v>
      </c>
      <c r="V151" s="145">
        <f>ROUND(E151*U151,2)</f>
        <v>0</v>
      </c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404</v>
      </c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43"/>
      <c r="B152" s="144"/>
      <c r="C152" s="175" t="s">
        <v>1416</v>
      </c>
      <c r="D152" s="146"/>
      <c r="E152" s="147">
        <v>1.0150000000000001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0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76" t="s">
        <v>201</v>
      </c>
      <c r="D153" s="148"/>
      <c r="E153" s="149">
        <v>1.0150000000000001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1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ht="22.5" outlineLevel="1" x14ac:dyDescent="0.2">
      <c r="A154" s="157">
        <v>33</v>
      </c>
      <c r="B154" s="158" t="s">
        <v>1077</v>
      </c>
      <c r="C154" s="174" t="s">
        <v>1078</v>
      </c>
      <c r="D154" s="159" t="s">
        <v>224</v>
      </c>
      <c r="E154" s="160">
        <v>15.631</v>
      </c>
      <c r="F154" s="161"/>
      <c r="G154" s="162">
        <f>ROUND(E154*F154,2)</f>
        <v>0</v>
      </c>
      <c r="H154" s="161"/>
      <c r="I154" s="162">
        <f>ROUND(E154*H154,2)</f>
        <v>0</v>
      </c>
      <c r="J154" s="161"/>
      <c r="K154" s="162">
        <f>ROUND(E154*J154,2)</f>
        <v>0</v>
      </c>
      <c r="L154" s="162">
        <v>21</v>
      </c>
      <c r="M154" s="162">
        <f>G154*(1+L154/100)</f>
        <v>0</v>
      </c>
      <c r="N154" s="162">
        <v>1.5760000000000003E-2</v>
      </c>
      <c r="O154" s="162">
        <f>ROUND(E154*N154,2)</f>
        <v>0.25</v>
      </c>
      <c r="P154" s="162">
        <v>0</v>
      </c>
      <c r="Q154" s="163">
        <f>ROUND(E154*P154,2)</f>
        <v>0</v>
      </c>
      <c r="R154" s="145" t="s">
        <v>411</v>
      </c>
      <c r="S154" s="145" t="s">
        <v>254</v>
      </c>
      <c r="T154" s="145" t="s">
        <v>255</v>
      </c>
      <c r="U154" s="145">
        <v>0</v>
      </c>
      <c r="V154" s="145">
        <f>ROUND(E154*U154,2)</f>
        <v>0</v>
      </c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404</v>
      </c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5" t="s">
        <v>1417</v>
      </c>
      <c r="D155" s="146"/>
      <c r="E155" s="147">
        <v>15.631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6" t="s">
        <v>201</v>
      </c>
      <c r="D156" s="148"/>
      <c r="E156" s="149">
        <v>15.631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1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ht="33.75" outlineLevel="1" x14ac:dyDescent="0.2">
      <c r="A157" s="164">
        <v>34</v>
      </c>
      <c r="B157" s="165" t="s">
        <v>984</v>
      </c>
      <c r="C157" s="173" t="s">
        <v>985</v>
      </c>
      <c r="D157" s="166" t="s">
        <v>224</v>
      </c>
      <c r="E157" s="167">
        <v>1</v>
      </c>
      <c r="F157" s="168"/>
      <c r="G157" s="169">
        <f>ROUND(E157*F157,2)</f>
        <v>0</v>
      </c>
      <c r="H157" s="168"/>
      <c r="I157" s="169">
        <f>ROUND(E157*H157,2)</f>
        <v>0</v>
      </c>
      <c r="J157" s="168"/>
      <c r="K157" s="169">
        <f>ROUND(E157*J157,2)</f>
        <v>0</v>
      </c>
      <c r="L157" s="169">
        <v>21</v>
      </c>
      <c r="M157" s="169">
        <f>G157*(1+L157/100)</f>
        <v>0</v>
      </c>
      <c r="N157" s="169">
        <v>0.125</v>
      </c>
      <c r="O157" s="169">
        <f>ROUND(E157*N157,2)</f>
        <v>0.13</v>
      </c>
      <c r="P157" s="169">
        <v>0</v>
      </c>
      <c r="Q157" s="170">
        <f>ROUND(E157*P157,2)</f>
        <v>0</v>
      </c>
      <c r="R157" s="145"/>
      <c r="S157" s="145" t="s">
        <v>192</v>
      </c>
      <c r="T157" s="145" t="s">
        <v>457</v>
      </c>
      <c r="U157" s="145">
        <v>0</v>
      </c>
      <c r="V157" s="145">
        <f>ROUND(E157*U157,2)</f>
        <v>0</v>
      </c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404</v>
      </c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57">
        <v>35</v>
      </c>
      <c r="B158" s="158" t="s">
        <v>507</v>
      </c>
      <c r="C158" s="174" t="s">
        <v>508</v>
      </c>
      <c r="D158" s="159" t="s">
        <v>224</v>
      </c>
      <c r="E158" s="160">
        <v>1.01</v>
      </c>
      <c r="F158" s="161"/>
      <c r="G158" s="162">
        <f>ROUND(E158*F158,2)</f>
        <v>0</v>
      </c>
      <c r="H158" s="161"/>
      <c r="I158" s="162">
        <f>ROUND(E158*H158,2)</f>
        <v>0</v>
      </c>
      <c r="J158" s="161"/>
      <c r="K158" s="162">
        <f>ROUND(E158*J158,2)</f>
        <v>0</v>
      </c>
      <c r="L158" s="162">
        <v>21</v>
      </c>
      <c r="M158" s="162">
        <f>G158*(1+L158/100)</f>
        <v>0</v>
      </c>
      <c r="N158" s="162">
        <v>0.58500000000000008</v>
      </c>
      <c r="O158" s="162">
        <f>ROUND(E158*N158,2)</f>
        <v>0.59</v>
      </c>
      <c r="P158" s="162">
        <v>0</v>
      </c>
      <c r="Q158" s="163">
        <f>ROUND(E158*P158,2)</f>
        <v>0</v>
      </c>
      <c r="R158" s="145" t="s">
        <v>411</v>
      </c>
      <c r="S158" s="145" t="s">
        <v>254</v>
      </c>
      <c r="T158" s="145" t="s">
        <v>193</v>
      </c>
      <c r="U158" s="145">
        <v>0</v>
      </c>
      <c r="V158" s="145">
        <f>ROUND(E158*U158,2)</f>
        <v>0</v>
      </c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404</v>
      </c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43"/>
      <c r="B159" s="144"/>
      <c r="C159" s="175" t="s">
        <v>500</v>
      </c>
      <c r="D159" s="146"/>
      <c r="E159" s="147">
        <v>1.01</v>
      </c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199</v>
      </c>
      <c r="AH159" s="136">
        <v>0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6" t="s">
        <v>201</v>
      </c>
      <c r="D160" s="148"/>
      <c r="E160" s="149">
        <v>1.01</v>
      </c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1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57">
        <v>36</v>
      </c>
      <c r="B161" s="158" t="s">
        <v>531</v>
      </c>
      <c r="C161" s="174" t="s">
        <v>532</v>
      </c>
      <c r="D161" s="159" t="s">
        <v>224</v>
      </c>
      <c r="E161" s="160">
        <v>1</v>
      </c>
      <c r="F161" s="161"/>
      <c r="G161" s="162">
        <f>ROUND(E161*F161,2)</f>
        <v>0</v>
      </c>
      <c r="H161" s="161"/>
      <c r="I161" s="162">
        <f>ROUND(E161*H161,2)</f>
        <v>0</v>
      </c>
      <c r="J161" s="161"/>
      <c r="K161" s="162">
        <f>ROUND(E161*J161,2)</f>
        <v>0</v>
      </c>
      <c r="L161" s="162">
        <v>21</v>
      </c>
      <c r="M161" s="162">
        <f>G161*(1+L161/100)</f>
        <v>0</v>
      </c>
      <c r="N161" s="162">
        <v>2E-3</v>
      </c>
      <c r="O161" s="162">
        <f>ROUND(E161*N161,2)</f>
        <v>0</v>
      </c>
      <c r="P161" s="162">
        <v>0</v>
      </c>
      <c r="Q161" s="163">
        <f>ROUND(E161*P161,2)</f>
        <v>0</v>
      </c>
      <c r="R161" s="145" t="s">
        <v>411</v>
      </c>
      <c r="S161" s="145" t="s">
        <v>254</v>
      </c>
      <c r="T161" s="145" t="s">
        <v>193</v>
      </c>
      <c r="U161" s="145">
        <v>0</v>
      </c>
      <c r="V161" s="145">
        <f>ROUND(E161*U161,2)</f>
        <v>0</v>
      </c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404</v>
      </c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43"/>
      <c r="B162" s="144"/>
      <c r="C162" s="175" t="s">
        <v>133</v>
      </c>
      <c r="D162" s="146"/>
      <c r="E162" s="147">
        <v>1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0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43"/>
      <c r="B163" s="144"/>
      <c r="C163" s="176" t="s">
        <v>201</v>
      </c>
      <c r="D163" s="148"/>
      <c r="E163" s="149">
        <v>1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199</v>
      </c>
      <c r="AH163" s="136">
        <v>1</v>
      </c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ht="22.5" outlineLevel="1" x14ac:dyDescent="0.2">
      <c r="A164" s="157">
        <v>37</v>
      </c>
      <c r="B164" s="158" t="s">
        <v>1418</v>
      </c>
      <c r="C164" s="174" t="s">
        <v>1419</v>
      </c>
      <c r="D164" s="159" t="s">
        <v>224</v>
      </c>
      <c r="E164" s="160">
        <v>8.120000000000001</v>
      </c>
      <c r="F164" s="161"/>
      <c r="G164" s="162">
        <f>ROUND(E164*F164,2)</f>
        <v>0</v>
      </c>
      <c r="H164" s="161"/>
      <c r="I164" s="162">
        <f>ROUND(E164*H164,2)</f>
        <v>0</v>
      </c>
      <c r="J164" s="161"/>
      <c r="K164" s="162">
        <f>ROUND(E164*J164,2)</f>
        <v>0</v>
      </c>
      <c r="L164" s="162">
        <v>21</v>
      </c>
      <c r="M164" s="162">
        <f>G164*(1+L164/100)</f>
        <v>0</v>
      </c>
      <c r="N164" s="162">
        <v>1.16E-3</v>
      </c>
      <c r="O164" s="162">
        <f>ROUND(E164*N164,2)</f>
        <v>0.01</v>
      </c>
      <c r="P164" s="162">
        <v>0</v>
      </c>
      <c r="Q164" s="163">
        <f>ROUND(E164*P164,2)</f>
        <v>0</v>
      </c>
      <c r="R164" s="145" t="s">
        <v>411</v>
      </c>
      <c r="S164" s="145" t="s">
        <v>254</v>
      </c>
      <c r="T164" s="145" t="s">
        <v>255</v>
      </c>
      <c r="U164" s="145">
        <v>0</v>
      </c>
      <c r="V164" s="145">
        <f>ROUND(E164*U164,2)</f>
        <v>0</v>
      </c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404</v>
      </c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43"/>
      <c r="B165" s="144"/>
      <c r="C165" s="175" t="s">
        <v>552</v>
      </c>
      <c r="D165" s="146"/>
      <c r="E165" s="147">
        <v>8.120000000000001</v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199</v>
      </c>
      <c r="AH165" s="136">
        <v>0</v>
      </c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76" t="s">
        <v>201</v>
      </c>
      <c r="D166" s="148"/>
      <c r="E166" s="149">
        <v>8.120000000000001</v>
      </c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1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ht="22.5" outlineLevel="1" x14ac:dyDescent="0.2">
      <c r="A167" s="157">
        <v>38</v>
      </c>
      <c r="B167" s="158" t="s">
        <v>1420</v>
      </c>
      <c r="C167" s="174" t="s">
        <v>1421</v>
      </c>
      <c r="D167" s="159" t="s">
        <v>224</v>
      </c>
      <c r="E167" s="160">
        <v>8.120000000000001</v>
      </c>
      <c r="F167" s="161"/>
      <c r="G167" s="162">
        <f>ROUND(E167*F167,2)</f>
        <v>0</v>
      </c>
      <c r="H167" s="161"/>
      <c r="I167" s="162">
        <f>ROUND(E167*H167,2)</f>
        <v>0</v>
      </c>
      <c r="J167" s="161"/>
      <c r="K167" s="162">
        <f>ROUND(E167*J167,2)</f>
        <v>0</v>
      </c>
      <c r="L167" s="162">
        <v>21</v>
      </c>
      <c r="M167" s="162">
        <f>G167*(1+L167/100)</f>
        <v>0</v>
      </c>
      <c r="N167" s="162">
        <v>8.0000000000000004E-4</v>
      </c>
      <c r="O167" s="162">
        <f>ROUND(E167*N167,2)</f>
        <v>0.01</v>
      </c>
      <c r="P167" s="162">
        <v>0</v>
      </c>
      <c r="Q167" s="163">
        <f>ROUND(E167*P167,2)</f>
        <v>0</v>
      </c>
      <c r="R167" s="145" t="s">
        <v>411</v>
      </c>
      <c r="S167" s="145" t="s">
        <v>254</v>
      </c>
      <c r="T167" s="145" t="s">
        <v>255</v>
      </c>
      <c r="U167" s="145">
        <v>0</v>
      </c>
      <c r="V167" s="145">
        <f>ROUND(E167*U167,2)</f>
        <v>0</v>
      </c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404</v>
      </c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5" t="s">
        <v>552</v>
      </c>
      <c r="D168" s="146"/>
      <c r="E168" s="147">
        <v>8.120000000000001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0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6" t="s">
        <v>201</v>
      </c>
      <c r="D169" s="148"/>
      <c r="E169" s="149">
        <v>8.120000000000001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1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ht="33.75" outlineLevel="1" x14ac:dyDescent="0.2">
      <c r="A170" s="157">
        <v>39</v>
      </c>
      <c r="B170" s="158" t="s">
        <v>1422</v>
      </c>
      <c r="C170" s="174" t="s">
        <v>1423</v>
      </c>
      <c r="D170" s="159" t="s">
        <v>224</v>
      </c>
      <c r="E170" s="160">
        <v>11</v>
      </c>
      <c r="F170" s="161"/>
      <c r="G170" s="162">
        <f>ROUND(E170*F170,2)</f>
        <v>0</v>
      </c>
      <c r="H170" s="161"/>
      <c r="I170" s="162">
        <f>ROUND(E170*H170,2)</f>
        <v>0</v>
      </c>
      <c r="J170" s="161"/>
      <c r="K170" s="162">
        <f>ROUND(E170*J170,2)</f>
        <v>0</v>
      </c>
      <c r="L170" s="162">
        <v>21</v>
      </c>
      <c r="M170" s="162">
        <f>G170*(1+L170/100)</f>
        <v>0</v>
      </c>
      <c r="N170" s="162">
        <v>0.08</v>
      </c>
      <c r="O170" s="162">
        <f>ROUND(E170*N170,2)</f>
        <v>0.88</v>
      </c>
      <c r="P170" s="162">
        <v>0</v>
      </c>
      <c r="Q170" s="163">
        <f>ROUND(E170*P170,2)</f>
        <v>0</v>
      </c>
      <c r="R170" s="145"/>
      <c r="S170" s="145" t="s">
        <v>192</v>
      </c>
      <c r="T170" s="145" t="s">
        <v>193</v>
      </c>
      <c r="U170" s="145">
        <v>0</v>
      </c>
      <c r="V170" s="145">
        <f>ROUND(E170*U170,2)</f>
        <v>0</v>
      </c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404</v>
      </c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43"/>
      <c r="B171" s="144"/>
      <c r="C171" s="175" t="s">
        <v>204</v>
      </c>
      <c r="D171" s="146"/>
      <c r="E171" s="147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199</v>
      </c>
      <c r="AH171" s="136">
        <v>0</v>
      </c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5" t="s">
        <v>1086</v>
      </c>
      <c r="D172" s="146"/>
      <c r="E172" s="147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0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43"/>
      <c r="B173" s="144"/>
      <c r="C173" s="175" t="s">
        <v>482</v>
      </c>
      <c r="D173" s="146"/>
      <c r="E173" s="147">
        <v>11</v>
      </c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199</v>
      </c>
      <c r="AH173" s="136">
        <v>0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6" t="s">
        <v>201</v>
      </c>
      <c r="D174" s="148"/>
      <c r="E174" s="149">
        <v>11</v>
      </c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1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57">
        <v>40</v>
      </c>
      <c r="B175" s="158" t="s">
        <v>1424</v>
      </c>
      <c r="C175" s="174" t="s">
        <v>1425</v>
      </c>
      <c r="D175" s="159" t="s">
        <v>224</v>
      </c>
      <c r="E175" s="160">
        <v>15.225000000000001</v>
      </c>
      <c r="F175" s="161"/>
      <c r="G175" s="162">
        <f>ROUND(E175*F175,2)</f>
        <v>0</v>
      </c>
      <c r="H175" s="161"/>
      <c r="I175" s="162">
        <f>ROUND(E175*H175,2)</f>
        <v>0</v>
      </c>
      <c r="J175" s="161"/>
      <c r="K175" s="162">
        <f>ROUND(E175*J175,2)</f>
        <v>0</v>
      </c>
      <c r="L175" s="162">
        <v>21</v>
      </c>
      <c r="M175" s="162">
        <f>G175*(1+L175/100)</f>
        <v>0</v>
      </c>
      <c r="N175" s="162">
        <v>9.6000000000000002E-4</v>
      </c>
      <c r="O175" s="162">
        <f>ROUND(E175*N175,2)</f>
        <v>0.01</v>
      </c>
      <c r="P175" s="162">
        <v>0</v>
      </c>
      <c r="Q175" s="163">
        <f>ROUND(E175*P175,2)</f>
        <v>0</v>
      </c>
      <c r="R175" s="145" t="s">
        <v>411</v>
      </c>
      <c r="S175" s="145" t="s">
        <v>254</v>
      </c>
      <c r="T175" s="145" t="s">
        <v>255</v>
      </c>
      <c r="U175" s="145">
        <v>0</v>
      </c>
      <c r="V175" s="145">
        <f>ROUND(E175*U175,2)</f>
        <v>0</v>
      </c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404</v>
      </c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43"/>
      <c r="B176" s="144"/>
      <c r="C176" s="175" t="s">
        <v>204</v>
      </c>
      <c r="D176" s="146"/>
      <c r="E176" s="147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0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43"/>
      <c r="B177" s="144"/>
      <c r="C177" s="175" t="s">
        <v>1426</v>
      </c>
      <c r="D177" s="146"/>
      <c r="E177" s="147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199</v>
      </c>
      <c r="AH177" s="136">
        <v>0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75" t="s">
        <v>1427</v>
      </c>
      <c r="D178" s="146"/>
      <c r="E178" s="147">
        <v>15.225000000000001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0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43"/>
      <c r="B179" s="144"/>
      <c r="C179" s="176" t="s">
        <v>201</v>
      </c>
      <c r="D179" s="148"/>
      <c r="E179" s="149">
        <v>15.225000000000001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199</v>
      </c>
      <c r="AH179" s="136">
        <v>1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57">
        <v>41</v>
      </c>
      <c r="B180" s="158" t="s">
        <v>1428</v>
      </c>
      <c r="C180" s="174" t="s">
        <v>1429</v>
      </c>
      <c r="D180" s="159" t="s">
        <v>224</v>
      </c>
      <c r="E180" s="160">
        <v>30.450000000000003</v>
      </c>
      <c r="F180" s="161"/>
      <c r="G180" s="162">
        <f>ROUND(E180*F180,2)</f>
        <v>0</v>
      </c>
      <c r="H180" s="161"/>
      <c r="I180" s="162">
        <f>ROUND(E180*H180,2)</f>
        <v>0</v>
      </c>
      <c r="J180" s="161"/>
      <c r="K180" s="162">
        <f>ROUND(E180*J180,2)</f>
        <v>0</v>
      </c>
      <c r="L180" s="162">
        <v>21</v>
      </c>
      <c r="M180" s="162">
        <f>G180*(1+L180/100)</f>
        <v>0</v>
      </c>
      <c r="N180" s="162">
        <v>1.0700000000000002E-3</v>
      </c>
      <c r="O180" s="162">
        <f>ROUND(E180*N180,2)</f>
        <v>0.03</v>
      </c>
      <c r="P180" s="162">
        <v>0</v>
      </c>
      <c r="Q180" s="163">
        <f>ROUND(E180*P180,2)</f>
        <v>0</v>
      </c>
      <c r="R180" s="145"/>
      <c r="S180" s="145" t="s">
        <v>192</v>
      </c>
      <c r="T180" s="145" t="s">
        <v>457</v>
      </c>
      <c r="U180" s="145">
        <v>0</v>
      </c>
      <c r="V180" s="145">
        <f>ROUND(E180*U180,2)</f>
        <v>0</v>
      </c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404</v>
      </c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43"/>
      <c r="B181" s="144"/>
      <c r="C181" s="175" t="s">
        <v>204</v>
      </c>
      <c r="D181" s="146"/>
      <c r="E181" s="147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5" t="s">
        <v>1426</v>
      </c>
      <c r="D182" s="146"/>
      <c r="E182" s="147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0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outlineLevel="1" x14ac:dyDescent="0.2">
      <c r="A183" s="143"/>
      <c r="B183" s="144"/>
      <c r="C183" s="175" t="s">
        <v>1430</v>
      </c>
      <c r="D183" s="146"/>
      <c r="E183" s="147">
        <v>30.450000000000003</v>
      </c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199</v>
      </c>
      <c r="AH183" s="136">
        <v>0</v>
      </c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43"/>
      <c r="B184" s="144"/>
      <c r="C184" s="176" t="s">
        <v>201</v>
      </c>
      <c r="D184" s="148"/>
      <c r="E184" s="149">
        <v>30.450000000000003</v>
      </c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199</v>
      </c>
      <c r="AH184" s="136">
        <v>1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57">
        <v>42</v>
      </c>
      <c r="B185" s="158" t="s">
        <v>1431</v>
      </c>
      <c r="C185" s="174" t="s">
        <v>1432</v>
      </c>
      <c r="D185" s="159" t="s">
        <v>224</v>
      </c>
      <c r="E185" s="160">
        <v>30.450000000000003</v>
      </c>
      <c r="F185" s="161"/>
      <c r="G185" s="162">
        <f>ROUND(E185*F185,2)</f>
        <v>0</v>
      </c>
      <c r="H185" s="161"/>
      <c r="I185" s="162">
        <f>ROUND(E185*H185,2)</f>
        <v>0</v>
      </c>
      <c r="J185" s="161"/>
      <c r="K185" s="162">
        <f>ROUND(E185*J185,2)</f>
        <v>0</v>
      </c>
      <c r="L185" s="162">
        <v>21</v>
      </c>
      <c r="M185" s="162">
        <f>G185*(1+L185/100)</f>
        <v>0</v>
      </c>
      <c r="N185" s="162">
        <v>1E-3</v>
      </c>
      <c r="O185" s="162">
        <f>ROUND(E185*N185,2)</f>
        <v>0.03</v>
      </c>
      <c r="P185" s="162">
        <v>0</v>
      </c>
      <c r="Q185" s="163">
        <f>ROUND(E185*P185,2)</f>
        <v>0</v>
      </c>
      <c r="R185" s="145" t="s">
        <v>411</v>
      </c>
      <c r="S185" s="145" t="s">
        <v>254</v>
      </c>
      <c r="T185" s="145" t="s">
        <v>255</v>
      </c>
      <c r="U185" s="145">
        <v>0</v>
      </c>
      <c r="V185" s="145">
        <f>ROUND(E185*U185,2)</f>
        <v>0</v>
      </c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404</v>
      </c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43"/>
      <c r="B186" s="144"/>
      <c r="C186" s="175" t="s">
        <v>204</v>
      </c>
      <c r="D186" s="146"/>
      <c r="E186" s="147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199</v>
      </c>
      <c r="AH186" s="136">
        <v>0</v>
      </c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43"/>
      <c r="B187" s="144"/>
      <c r="C187" s="175" t="s">
        <v>1426</v>
      </c>
      <c r="D187" s="146"/>
      <c r="E187" s="147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199</v>
      </c>
      <c r="AH187" s="136">
        <v>0</v>
      </c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5" t="s">
        <v>1430</v>
      </c>
      <c r="D188" s="146"/>
      <c r="E188" s="147">
        <v>30.450000000000003</v>
      </c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outlineLevel="1" x14ac:dyDescent="0.2">
      <c r="A189" s="143"/>
      <c r="B189" s="144"/>
      <c r="C189" s="176" t="s">
        <v>201</v>
      </c>
      <c r="D189" s="148"/>
      <c r="E189" s="149">
        <v>30.450000000000003</v>
      </c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199</v>
      </c>
      <c r="AH189" s="136">
        <v>1</v>
      </c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x14ac:dyDescent="0.2">
      <c r="A190" s="151" t="s">
        <v>187</v>
      </c>
      <c r="B190" s="152" t="s">
        <v>151</v>
      </c>
      <c r="C190" s="172" t="s">
        <v>152</v>
      </c>
      <c r="D190" s="153"/>
      <c r="E190" s="154"/>
      <c r="F190" s="155"/>
      <c r="G190" s="155">
        <f>SUMIF(AG191:AG191,"&lt;&gt;NOR",G191:G191)</f>
        <v>0</v>
      </c>
      <c r="H190" s="155"/>
      <c r="I190" s="155">
        <f>SUM(I191:I191)</f>
        <v>0</v>
      </c>
      <c r="J190" s="155"/>
      <c r="K190" s="155">
        <f>SUM(K191:K191)</f>
        <v>0</v>
      </c>
      <c r="L190" s="155"/>
      <c r="M190" s="155">
        <f>SUM(M191:M191)</f>
        <v>0</v>
      </c>
      <c r="N190" s="155"/>
      <c r="O190" s="155">
        <f>SUM(O191:O191)</f>
        <v>0</v>
      </c>
      <c r="P190" s="155"/>
      <c r="Q190" s="156">
        <f>SUM(Q191:Q191)</f>
        <v>0</v>
      </c>
      <c r="R190" s="150"/>
      <c r="S190" s="150"/>
      <c r="T190" s="150"/>
      <c r="U190" s="150"/>
      <c r="V190" s="150">
        <f>SUM(V191:V191)</f>
        <v>32.14</v>
      </c>
      <c r="W190" s="150"/>
      <c r="AG190" t="s">
        <v>188</v>
      </c>
    </row>
    <row r="191" spans="1:60" outlineLevel="1" x14ac:dyDescent="0.2">
      <c r="A191" s="157">
        <v>43</v>
      </c>
      <c r="B191" s="158" t="s">
        <v>663</v>
      </c>
      <c r="C191" s="174" t="s">
        <v>664</v>
      </c>
      <c r="D191" s="159" t="s">
        <v>403</v>
      </c>
      <c r="E191" s="160">
        <v>151.95084000000003</v>
      </c>
      <c r="F191" s="161"/>
      <c r="G191" s="162">
        <f>ROUND(E191*F191,2)</f>
        <v>0</v>
      </c>
      <c r="H191" s="161"/>
      <c r="I191" s="162">
        <f>ROUND(E191*H191,2)</f>
        <v>0</v>
      </c>
      <c r="J191" s="161"/>
      <c r="K191" s="162">
        <f>ROUND(E191*J191,2)</f>
        <v>0</v>
      </c>
      <c r="L191" s="162">
        <v>21</v>
      </c>
      <c r="M191" s="162">
        <f>G191*(1+L191/100)</f>
        <v>0</v>
      </c>
      <c r="N191" s="162">
        <v>0</v>
      </c>
      <c r="O191" s="162">
        <f>ROUND(E191*N191,2)</f>
        <v>0</v>
      </c>
      <c r="P191" s="162">
        <v>0</v>
      </c>
      <c r="Q191" s="163">
        <f>ROUND(E191*P191,2)</f>
        <v>0</v>
      </c>
      <c r="R191" s="145"/>
      <c r="S191" s="145" t="s">
        <v>254</v>
      </c>
      <c r="T191" s="145" t="s">
        <v>255</v>
      </c>
      <c r="U191" s="145">
        <v>0.21150000000000002</v>
      </c>
      <c r="V191" s="145">
        <f>ROUND(E191*U191,2)</f>
        <v>32.14</v>
      </c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560</v>
      </c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x14ac:dyDescent="0.2">
      <c r="A192" s="3"/>
      <c r="B192" s="4"/>
      <c r="C192" s="177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AE192">
        <v>15</v>
      </c>
      <c r="AF192">
        <v>21</v>
      </c>
    </row>
    <row r="193" spans="1:33" x14ac:dyDescent="0.2">
      <c r="A193" s="139"/>
      <c r="B193" s="140" t="s">
        <v>31</v>
      </c>
      <c r="C193" s="178"/>
      <c r="D193" s="141"/>
      <c r="E193" s="142"/>
      <c r="F193" s="142"/>
      <c r="G193" s="171">
        <f>G8+G93+G104+G190</f>
        <v>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AE193">
        <f>SUMIF(L7:L191,AE192,G7:G191)</f>
        <v>0</v>
      </c>
      <c r="AF193">
        <f>SUMIF(L7:L191,AF192,G7:G191)</f>
        <v>0</v>
      </c>
      <c r="AG193" t="s">
        <v>247</v>
      </c>
    </row>
    <row r="194" spans="1:33" x14ac:dyDescent="0.2">
      <c r="A194" s="3"/>
      <c r="B194" s="4"/>
      <c r="C194" s="177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33" x14ac:dyDescent="0.2">
      <c r="A195" s="3"/>
      <c r="B195" s="4"/>
      <c r="C195" s="177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33" x14ac:dyDescent="0.2">
      <c r="A196" s="256" t="s">
        <v>248</v>
      </c>
      <c r="B196" s="256"/>
      <c r="C196" s="257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33" x14ac:dyDescent="0.2">
      <c r="A197" s="237"/>
      <c r="B197" s="238"/>
      <c r="C197" s="239"/>
      <c r="D197" s="238"/>
      <c r="E197" s="238"/>
      <c r="F197" s="238"/>
      <c r="G197" s="24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AG197" t="s">
        <v>249</v>
      </c>
    </row>
    <row r="198" spans="1:33" x14ac:dyDescent="0.2">
      <c r="A198" s="241"/>
      <c r="B198" s="242"/>
      <c r="C198" s="243"/>
      <c r="D198" s="242"/>
      <c r="E198" s="242"/>
      <c r="F198" s="242"/>
      <c r="G198" s="24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33" x14ac:dyDescent="0.2">
      <c r="A199" s="241"/>
      <c r="B199" s="242"/>
      <c r="C199" s="243"/>
      <c r="D199" s="242"/>
      <c r="E199" s="242"/>
      <c r="F199" s="242"/>
      <c r="G199" s="24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33" x14ac:dyDescent="0.2">
      <c r="A200" s="241"/>
      <c r="B200" s="242"/>
      <c r="C200" s="243"/>
      <c r="D200" s="242"/>
      <c r="E200" s="242"/>
      <c r="F200" s="242"/>
      <c r="G200" s="24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33" x14ac:dyDescent="0.2">
      <c r="A201" s="245"/>
      <c r="B201" s="246"/>
      <c r="C201" s="247"/>
      <c r="D201" s="246"/>
      <c r="E201" s="246"/>
      <c r="F201" s="246"/>
      <c r="G201" s="24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33" x14ac:dyDescent="0.2">
      <c r="A202" s="3"/>
      <c r="B202" s="4"/>
      <c r="C202" s="177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33" x14ac:dyDescent="0.2">
      <c r="C203" s="179"/>
      <c r="D203" s="10"/>
      <c r="AG203" t="s">
        <v>250</v>
      </c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97:G201"/>
    <mergeCell ref="A1:G1"/>
    <mergeCell ref="C2:G2"/>
    <mergeCell ref="C3:G3"/>
    <mergeCell ref="C4:G4"/>
    <mergeCell ref="A196:C19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9216-B950-4838-9FF3-59A74F4B0C9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81</v>
      </c>
      <c r="C3" s="250" t="s">
        <v>82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83</v>
      </c>
      <c r="C4" s="253" t="s">
        <v>84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SUMIF(AG9:AG224,"&lt;&gt;NOR",G9:G224)</f>
        <v>0</v>
      </c>
      <c r="H8" s="155"/>
      <c r="I8" s="155">
        <f>SUM(I9:I224)</f>
        <v>0</v>
      </c>
      <c r="J8" s="155"/>
      <c r="K8" s="155">
        <f>SUM(K9:K224)</f>
        <v>0</v>
      </c>
      <c r="L8" s="155"/>
      <c r="M8" s="155">
        <f>SUM(M9:M224)</f>
        <v>0</v>
      </c>
      <c r="N8" s="155"/>
      <c r="O8" s="155">
        <f>SUM(O9:O224)</f>
        <v>3200.97</v>
      </c>
      <c r="P8" s="155"/>
      <c r="Q8" s="156">
        <f>SUM(Q9:Q224)</f>
        <v>11.38</v>
      </c>
      <c r="R8" s="150"/>
      <c r="S8" s="150"/>
      <c r="T8" s="150"/>
      <c r="U8" s="150"/>
      <c r="V8" s="150">
        <f>SUM(V9:V224)</f>
        <v>4830.08</v>
      </c>
      <c r="W8" s="150"/>
      <c r="AG8" t="s">
        <v>188</v>
      </c>
    </row>
    <row r="9" spans="1:60" outlineLevel="1" x14ac:dyDescent="0.2">
      <c r="A9" s="157">
        <v>1</v>
      </c>
      <c r="B9" s="158" t="s">
        <v>769</v>
      </c>
      <c r="C9" s="174" t="s">
        <v>770</v>
      </c>
      <c r="D9" s="159" t="s">
        <v>253</v>
      </c>
      <c r="E9" s="160">
        <v>2.4000000000000004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0.22500000000000001</v>
      </c>
      <c r="Q9" s="163">
        <f>ROUND(E9*P9,2)</f>
        <v>0.54</v>
      </c>
      <c r="R9" s="145"/>
      <c r="S9" s="145" t="s">
        <v>254</v>
      </c>
      <c r="T9" s="145" t="s">
        <v>255</v>
      </c>
      <c r="U9" s="145">
        <v>0.14200000000000002</v>
      </c>
      <c r="V9" s="145">
        <f>ROUND(E9*U9,2)</f>
        <v>0.34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1433</v>
      </c>
      <c r="D11" s="146"/>
      <c r="E11" s="147">
        <v>2.4000000000000004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6" t="s">
        <v>201</v>
      </c>
      <c r="D12" s="148"/>
      <c r="E12" s="149">
        <v>2.4000000000000004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1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57">
        <v>2</v>
      </c>
      <c r="B13" s="158" t="s">
        <v>765</v>
      </c>
      <c r="C13" s="174" t="s">
        <v>766</v>
      </c>
      <c r="D13" s="159" t="s">
        <v>253</v>
      </c>
      <c r="E13" s="160">
        <v>2.4000000000000004</v>
      </c>
      <c r="F13" s="161"/>
      <c r="G13" s="162">
        <f>ROUND(E13*F13,2)</f>
        <v>0</v>
      </c>
      <c r="H13" s="161"/>
      <c r="I13" s="162">
        <f>ROUND(E13*H13,2)</f>
        <v>0</v>
      </c>
      <c r="J13" s="161"/>
      <c r="K13" s="162">
        <f>ROUND(E13*J13,2)</f>
        <v>0</v>
      </c>
      <c r="L13" s="162">
        <v>21</v>
      </c>
      <c r="M13" s="162">
        <f>G13*(1+L13/100)</f>
        <v>0</v>
      </c>
      <c r="N13" s="162">
        <v>0</v>
      </c>
      <c r="O13" s="162">
        <f>ROUND(E13*N13,2)</f>
        <v>0</v>
      </c>
      <c r="P13" s="162">
        <v>0.52800000000000002</v>
      </c>
      <c r="Q13" s="163">
        <f>ROUND(E13*P13,2)</f>
        <v>1.27</v>
      </c>
      <c r="R13" s="145"/>
      <c r="S13" s="145" t="s">
        <v>254</v>
      </c>
      <c r="T13" s="145" t="s">
        <v>255</v>
      </c>
      <c r="U13" s="145">
        <v>0.80560000000000009</v>
      </c>
      <c r="V13" s="145">
        <f>ROUND(E13*U13,2)</f>
        <v>1.93</v>
      </c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194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5" t="s">
        <v>204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ht="22.5" outlineLevel="1" x14ac:dyDescent="0.2">
      <c r="A15" s="143"/>
      <c r="B15" s="144"/>
      <c r="C15" s="175" t="s">
        <v>925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768</v>
      </c>
      <c r="D16" s="146"/>
      <c r="E16" s="147">
        <v>2.4000000000000004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6" t="s">
        <v>201</v>
      </c>
      <c r="D17" s="148"/>
      <c r="E17" s="149">
        <v>2.4000000000000004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1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64">
        <v>3</v>
      </c>
      <c r="B18" s="165" t="s">
        <v>264</v>
      </c>
      <c r="C18" s="173" t="s">
        <v>265</v>
      </c>
      <c r="D18" s="166" t="s">
        <v>253</v>
      </c>
      <c r="E18" s="167">
        <v>10.88</v>
      </c>
      <c r="F18" s="168"/>
      <c r="G18" s="169">
        <f>ROUND(E18*F18,2)</f>
        <v>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21</v>
      </c>
      <c r="M18" s="169">
        <f>G18*(1+L18/100)</f>
        <v>0</v>
      </c>
      <c r="N18" s="169">
        <v>0</v>
      </c>
      <c r="O18" s="169">
        <f>ROUND(E18*N18,2)</f>
        <v>0</v>
      </c>
      <c r="P18" s="169">
        <v>0.66</v>
      </c>
      <c r="Q18" s="170">
        <f>ROUND(E18*P18,2)</f>
        <v>7.18</v>
      </c>
      <c r="R18" s="145"/>
      <c r="S18" s="145" t="s">
        <v>254</v>
      </c>
      <c r="T18" s="145" t="s">
        <v>255</v>
      </c>
      <c r="U18" s="145">
        <v>1.0530000000000002</v>
      </c>
      <c r="V18" s="145">
        <f>ROUND(E18*U18,2)</f>
        <v>11.46</v>
      </c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57">
        <v>4</v>
      </c>
      <c r="B19" s="158" t="s">
        <v>260</v>
      </c>
      <c r="C19" s="174" t="s">
        <v>261</v>
      </c>
      <c r="D19" s="159" t="s">
        <v>253</v>
      </c>
      <c r="E19" s="160">
        <v>10.88</v>
      </c>
      <c r="F19" s="161"/>
      <c r="G19" s="162">
        <f>ROUND(E19*F19,2)</f>
        <v>0</v>
      </c>
      <c r="H19" s="161"/>
      <c r="I19" s="162">
        <f>ROUND(E19*H19,2)</f>
        <v>0</v>
      </c>
      <c r="J19" s="161"/>
      <c r="K19" s="162">
        <f>ROUND(E19*J19,2)</f>
        <v>0</v>
      </c>
      <c r="L19" s="162">
        <v>21</v>
      </c>
      <c r="M19" s="162">
        <f>G19*(1+L19/100)</f>
        <v>0</v>
      </c>
      <c r="N19" s="162">
        <v>0</v>
      </c>
      <c r="O19" s="162">
        <f>ROUND(E19*N19,2)</f>
        <v>0</v>
      </c>
      <c r="P19" s="162">
        <v>0.22</v>
      </c>
      <c r="Q19" s="163">
        <f>ROUND(E19*P19,2)</f>
        <v>2.39</v>
      </c>
      <c r="R19" s="145"/>
      <c r="S19" s="145" t="s">
        <v>254</v>
      </c>
      <c r="T19" s="145" t="s">
        <v>255</v>
      </c>
      <c r="U19" s="145">
        <v>0.12000000000000001</v>
      </c>
      <c r="V19" s="145">
        <f>ROUND(E19*U19,2)</f>
        <v>1.31</v>
      </c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194</v>
      </c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204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5" t="s">
        <v>1434</v>
      </c>
      <c r="D21" s="146"/>
      <c r="E21" s="147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75" t="s">
        <v>1435</v>
      </c>
      <c r="D22" s="146"/>
      <c r="E22" s="147">
        <v>10.88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0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6" t="s">
        <v>201</v>
      </c>
      <c r="D23" s="148"/>
      <c r="E23" s="149">
        <v>10.88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1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57">
        <v>5</v>
      </c>
      <c r="B24" s="158" t="s">
        <v>266</v>
      </c>
      <c r="C24" s="174" t="s">
        <v>267</v>
      </c>
      <c r="D24" s="159" t="s">
        <v>197</v>
      </c>
      <c r="E24" s="160">
        <v>4.8000000000000007</v>
      </c>
      <c r="F24" s="161"/>
      <c r="G24" s="162">
        <f>ROUND(E24*F24,2)</f>
        <v>0</v>
      </c>
      <c r="H24" s="161"/>
      <c r="I24" s="162">
        <f>ROUND(E24*H24,2)</f>
        <v>0</v>
      </c>
      <c r="J24" s="161"/>
      <c r="K24" s="162">
        <f>ROUND(E24*J24,2)</f>
        <v>0</v>
      </c>
      <c r="L24" s="162">
        <v>21</v>
      </c>
      <c r="M24" s="162">
        <f>G24*(1+L24/100)</f>
        <v>0</v>
      </c>
      <c r="N24" s="162">
        <v>8.6900000000000015E-3</v>
      </c>
      <c r="O24" s="162">
        <f>ROUND(E24*N24,2)</f>
        <v>0.04</v>
      </c>
      <c r="P24" s="162">
        <v>0</v>
      </c>
      <c r="Q24" s="163">
        <f>ROUND(E24*P24,2)</f>
        <v>0</v>
      </c>
      <c r="R24" s="145"/>
      <c r="S24" s="145" t="s">
        <v>254</v>
      </c>
      <c r="T24" s="145" t="s">
        <v>255</v>
      </c>
      <c r="U24" s="145">
        <v>0.70300000000000007</v>
      </c>
      <c r="V24" s="145">
        <f>ROUND(E24*U24,2)</f>
        <v>3.37</v>
      </c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194</v>
      </c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75" t="s">
        <v>204</v>
      </c>
      <c r="D25" s="146"/>
      <c r="E25" s="147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1436</v>
      </c>
      <c r="D26" s="146"/>
      <c r="E26" s="147">
        <v>1.6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75" t="s">
        <v>1437</v>
      </c>
      <c r="D27" s="146"/>
      <c r="E27" s="147">
        <v>3.2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76" t="s">
        <v>201</v>
      </c>
      <c r="D28" s="148"/>
      <c r="E28" s="149">
        <v>4.8000000000000007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1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57">
        <v>6</v>
      </c>
      <c r="B29" s="158" t="s">
        <v>272</v>
      </c>
      <c r="C29" s="174" t="s">
        <v>273</v>
      </c>
      <c r="D29" s="159" t="s">
        <v>197</v>
      </c>
      <c r="E29" s="160">
        <v>25.6</v>
      </c>
      <c r="F29" s="161"/>
      <c r="G29" s="162">
        <f>ROUND(E29*F29,2)</f>
        <v>0</v>
      </c>
      <c r="H29" s="161"/>
      <c r="I29" s="162">
        <f>ROUND(E29*H29,2)</f>
        <v>0</v>
      </c>
      <c r="J29" s="161"/>
      <c r="K29" s="162">
        <f>ROUND(E29*J29,2)</f>
        <v>0</v>
      </c>
      <c r="L29" s="162">
        <v>21</v>
      </c>
      <c r="M29" s="162">
        <f>G29*(1+L29/100)</f>
        <v>0</v>
      </c>
      <c r="N29" s="162">
        <v>1.0700000000000001E-2</v>
      </c>
      <c r="O29" s="162">
        <f>ROUND(E29*N29,2)</f>
        <v>0.27</v>
      </c>
      <c r="P29" s="162">
        <v>0</v>
      </c>
      <c r="Q29" s="163">
        <f>ROUND(E29*P29,2)</f>
        <v>0</v>
      </c>
      <c r="R29" s="145"/>
      <c r="S29" s="145" t="s">
        <v>254</v>
      </c>
      <c r="T29" s="145" t="s">
        <v>255</v>
      </c>
      <c r="U29" s="145">
        <v>0.90800000000000003</v>
      </c>
      <c r="V29" s="145">
        <f>ROUND(E29*U29,2)</f>
        <v>23.24</v>
      </c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194</v>
      </c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5" t="s">
        <v>204</v>
      </c>
      <c r="D30" s="146"/>
      <c r="E30" s="147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0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ht="33.75" outlineLevel="1" x14ac:dyDescent="0.2">
      <c r="A31" s="143"/>
      <c r="B31" s="144"/>
      <c r="C31" s="175" t="s">
        <v>1438</v>
      </c>
      <c r="D31" s="146"/>
      <c r="E31" s="147">
        <v>19.200000000000003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0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75" t="s">
        <v>1439</v>
      </c>
      <c r="D32" s="146"/>
      <c r="E32" s="147">
        <v>1.6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0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ht="22.5" outlineLevel="1" x14ac:dyDescent="0.2">
      <c r="A33" s="143"/>
      <c r="B33" s="144"/>
      <c r="C33" s="175" t="s">
        <v>1440</v>
      </c>
      <c r="D33" s="146"/>
      <c r="E33" s="147">
        <v>1.6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5" t="s">
        <v>1441</v>
      </c>
      <c r="D34" s="146"/>
      <c r="E34" s="147">
        <v>1.6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5" t="s">
        <v>1442</v>
      </c>
      <c r="D35" s="146"/>
      <c r="E35" s="147">
        <v>1.6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0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6" t="s">
        <v>201</v>
      </c>
      <c r="D36" s="148"/>
      <c r="E36" s="149">
        <v>25.6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1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57">
        <v>7</v>
      </c>
      <c r="B37" s="158" t="s">
        <v>278</v>
      </c>
      <c r="C37" s="174" t="s">
        <v>279</v>
      </c>
      <c r="D37" s="159" t="s">
        <v>197</v>
      </c>
      <c r="E37" s="160">
        <v>4.8000000000000007</v>
      </c>
      <c r="F37" s="161"/>
      <c r="G37" s="162">
        <f>ROUND(E37*F37,2)</f>
        <v>0</v>
      </c>
      <c r="H37" s="161"/>
      <c r="I37" s="162">
        <f>ROUND(E37*H37,2)</f>
        <v>0</v>
      </c>
      <c r="J37" s="161"/>
      <c r="K37" s="162">
        <f>ROUND(E37*J37,2)</f>
        <v>0</v>
      </c>
      <c r="L37" s="162">
        <v>21</v>
      </c>
      <c r="M37" s="162">
        <f>G37*(1+L37/100)</f>
        <v>0</v>
      </c>
      <c r="N37" s="162">
        <v>1.2710000000000001E-2</v>
      </c>
      <c r="O37" s="162">
        <f>ROUND(E37*N37,2)</f>
        <v>0.06</v>
      </c>
      <c r="P37" s="162">
        <v>0</v>
      </c>
      <c r="Q37" s="163">
        <f>ROUND(E37*P37,2)</f>
        <v>0</v>
      </c>
      <c r="R37" s="145"/>
      <c r="S37" s="145" t="s">
        <v>254</v>
      </c>
      <c r="T37" s="145" t="s">
        <v>255</v>
      </c>
      <c r="U37" s="145">
        <v>1.153</v>
      </c>
      <c r="V37" s="145">
        <f>ROUND(E37*U37,2)</f>
        <v>5.53</v>
      </c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194</v>
      </c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5" t="s">
        <v>204</v>
      </c>
      <c r="D38" s="146"/>
      <c r="E38" s="147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0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ht="22.5" outlineLevel="1" x14ac:dyDescent="0.2">
      <c r="A39" s="143"/>
      <c r="B39" s="144"/>
      <c r="C39" s="175" t="s">
        <v>1443</v>
      </c>
      <c r="D39" s="146"/>
      <c r="E39" s="147">
        <v>1.6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ht="22.5" outlineLevel="1" x14ac:dyDescent="0.2">
      <c r="A40" s="143"/>
      <c r="B40" s="144"/>
      <c r="C40" s="175" t="s">
        <v>1444</v>
      </c>
      <c r="D40" s="146"/>
      <c r="E40" s="147">
        <v>1.6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5" t="s">
        <v>1445</v>
      </c>
      <c r="D41" s="146"/>
      <c r="E41" s="147">
        <v>1.6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0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6" t="s">
        <v>201</v>
      </c>
      <c r="D42" s="148"/>
      <c r="E42" s="149">
        <v>4.8000000000000007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1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57">
        <v>8</v>
      </c>
      <c r="B43" s="158" t="s">
        <v>285</v>
      </c>
      <c r="C43" s="174" t="s">
        <v>286</v>
      </c>
      <c r="D43" s="159" t="s">
        <v>197</v>
      </c>
      <c r="E43" s="160">
        <v>8</v>
      </c>
      <c r="F43" s="161"/>
      <c r="G43" s="162">
        <f>ROUND(E43*F43,2)</f>
        <v>0</v>
      </c>
      <c r="H43" s="161"/>
      <c r="I43" s="162">
        <f>ROUND(E43*H43,2)</f>
        <v>0</v>
      </c>
      <c r="J43" s="161"/>
      <c r="K43" s="162">
        <f>ROUND(E43*J43,2)</f>
        <v>0</v>
      </c>
      <c r="L43" s="162">
        <v>21</v>
      </c>
      <c r="M43" s="162">
        <f>G43*(1+L43/100)</f>
        <v>0</v>
      </c>
      <c r="N43" s="162">
        <v>6.9630000000000011E-2</v>
      </c>
      <c r="O43" s="162">
        <f>ROUND(E43*N43,2)</f>
        <v>0.56000000000000005</v>
      </c>
      <c r="P43" s="162">
        <v>0</v>
      </c>
      <c r="Q43" s="163">
        <f>ROUND(E43*P43,2)</f>
        <v>0</v>
      </c>
      <c r="R43" s="145"/>
      <c r="S43" s="145" t="s">
        <v>254</v>
      </c>
      <c r="T43" s="145" t="s">
        <v>255</v>
      </c>
      <c r="U43" s="145">
        <v>1.2460000000000002</v>
      </c>
      <c r="V43" s="145">
        <f>ROUND(E43*U43,2)</f>
        <v>9.9700000000000006</v>
      </c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194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5" t="s">
        <v>204</v>
      </c>
      <c r="D44" s="146"/>
      <c r="E44" s="147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5" t="s">
        <v>1446</v>
      </c>
      <c r="D45" s="146"/>
      <c r="E45" s="147">
        <v>1.6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0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5" t="s">
        <v>1447</v>
      </c>
      <c r="D46" s="146"/>
      <c r="E46" s="147">
        <v>4.8000000000000007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5" t="s">
        <v>1448</v>
      </c>
      <c r="D47" s="146"/>
      <c r="E47" s="147">
        <v>1.6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6" t="s">
        <v>201</v>
      </c>
      <c r="D48" s="148"/>
      <c r="E48" s="149">
        <v>8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1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57">
        <v>9</v>
      </c>
      <c r="B49" s="158" t="s">
        <v>775</v>
      </c>
      <c r="C49" s="174" t="s">
        <v>776</v>
      </c>
      <c r="D49" s="159" t="s">
        <v>292</v>
      </c>
      <c r="E49" s="160">
        <v>4.8000000000000007</v>
      </c>
      <c r="F49" s="161"/>
      <c r="G49" s="162">
        <f>ROUND(E49*F49,2)</f>
        <v>0</v>
      </c>
      <c r="H49" s="161"/>
      <c r="I49" s="162">
        <f>ROUND(E49*H49,2)</f>
        <v>0</v>
      </c>
      <c r="J49" s="161"/>
      <c r="K49" s="162">
        <f>ROUND(E49*J49,2)</f>
        <v>0</v>
      </c>
      <c r="L49" s="162">
        <v>21</v>
      </c>
      <c r="M49" s="162">
        <f>G49*(1+L49/100)</f>
        <v>0</v>
      </c>
      <c r="N49" s="162">
        <v>0</v>
      </c>
      <c r="O49" s="162">
        <f>ROUND(E49*N49,2)</f>
        <v>0</v>
      </c>
      <c r="P49" s="162">
        <v>0</v>
      </c>
      <c r="Q49" s="163">
        <f>ROUND(E49*P49,2)</f>
        <v>0</v>
      </c>
      <c r="R49" s="145"/>
      <c r="S49" s="145" t="s">
        <v>254</v>
      </c>
      <c r="T49" s="145" t="s">
        <v>255</v>
      </c>
      <c r="U49" s="145">
        <v>9.7000000000000003E-2</v>
      </c>
      <c r="V49" s="145">
        <f>ROUND(E49*U49,2)</f>
        <v>0.47</v>
      </c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194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5" t="s">
        <v>399</v>
      </c>
      <c r="D50" s="146"/>
      <c r="E50" s="147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ht="22.5" outlineLevel="1" x14ac:dyDescent="0.2">
      <c r="A51" s="143"/>
      <c r="B51" s="144"/>
      <c r="C51" s="175" t="s">
        <v>1449</v>
      </c>
      <c r="D51" s="146"/>
      <c r="E51" s="147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0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5" t="s">
        <v>1450</v>
      </c>
      <c r="D52" s="146"/>
      <c r="E52" s="147">
        <v>4.8000000000000007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6" t="s">
        <v>201</v>
      </c>
      <c r="D53" s="148"/>
      <c r="E53" s="149">
        <v>4.8000000000000007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1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ht="22.5" outlineLevel="1" x14ac:dyDescent="0.2">
      <c r="A54" s="157">
        <v>10</v>
      </c>
      <c r="B54" s="158" t="s">
        <v>290</v>
      </c>
      <c r="C54" s="174" t="s">
        <v>291</v>
      </c>
      <c r="D54" s="159" t="s">
        <v>292</v>
      </c>
      <c r="E54" s="160">
        <v>930.98656000000005</v>
      </c>
      <c r="F54" s="161"/>
      <c r="G54" s="162">
        <f>ROUND(E54*F54,2)</f>
        <v>0</v>
      </c>
      <c r="H54" s="161"/>
      <c r="I54" s="162">
        <f>ROUND(E54*H54,2)</f>
        <v>0</v>
      </c>
      <c r="J54" s="161"/>
      <c r="K54" s="162">
        <f>ROUND(E54*J54,2)</f>
        <v>0</v>
      </c>
      <c r="L54" s="162">
        <v>21</v>
      </c>
      <c r="M54" s="162">
        <f>G54*(1+L54/100)</f>
        <v>0</v>
      </c>
      <c r="N54" s="162">
        <v>0</v>
      </c>
      <c r="O54" s="162">
        <f>ROUND(E54*N54,2)</f>
        <v>0</v>
      </c>
      <c r="P54" s="162">
        <v>0</v>
      </c>
      <c r="Q54" s="163">
        <f>ROUND(E54*P54,2)</f>
        <v>0</v>
      </c>
      <c r="R54" s="145"/>
      <c r="S54" s="145" t="s">
        <v>254</v>
      </c>
      <c r="T54" s="145" t="s">
        <v>255</v>
      </c>
      <c r="U54" s="145">
        <v>0.12000000000000001</v>
      </c>
      <c r="V54" s="145">
        <f>ROUND(E54*U54,2)</f>
        <v>111.72</v>
      </c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194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204</v>
      </c>
      <c r="D55" s="146"/>
      <c r="E55" s="147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ht="22.5" outlineLevel="1" x14ac:dyDescent="0.2">
      <c r="A56" s="143"/>
      <c r="B56" s="144"/>
      <c r="C56" s="175" t="s">
        <v>293</v>
      </c>
      <c r="D56" s="146"/>
      <c r="E56" s="147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ht="33.75" outlineLevel="1" x14ac:dyDescent="0.2">
      <c r="A57" s="143"/>
      <c r="B57" s="144"/>
      <c r="C57" s="175" t="s">
        <v>1451</v>
      </c>
      <c r="D57" s="146"/>
      <c r="E57" s="147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ht="22.5" outlineLevel="1" x14ac:dyDescent="0.2">
      <c r="A58" s="143"/>
      <c r="B58" s="144"/>
      <c r="C58" s="175" t="s">
        <v>1452</v>
      </c>
      <c r="D58" s="146"/>
      <c r="E58" s="147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84" t="s">
        <v>296</v>
      </c>
      <c r="D59" s="180"/>
      <c r="E59" s="181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85" t="s">
        <v>1453</v>
      </c>
      <c r="D60" s="180"/>
      <c r="E60" s="181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2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ht="33.75" outlineLevel="1" x14ac:dyDescent="0.2">
      <c r="A61" s="143"/>
      <c r="B61" s="144"/>
      <c r="C61" s="185" t="s">
        <v>1454</v>
      </c>
      <c r="D61" s="180"/>
      <c r="E61" s="181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2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85" t="s">
        <v>1455</v>
      </c>
      <c r="D62" s="180"/>
      <c r="E62" s="181">
        <v>1826.48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2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85" t="s">
        <v>1456</v>
      </c>
      <c r="D63" s="180"/>
      <c r="E63" s="181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2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ht="33.75" outlineLevel="1" x14ac:dyDescent="0.2">
      <c r="A64" s="143"/>
      <c r="B64" s="144"/>
      <c r="C64" s="185" t="s">
        <v>574</v>
      </c>
      <c r="D64" s="180"/>
      <c r="E64" s="181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2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85" t="s">
        <v>1457</v>
      </c>
      <c r="D65" s="180"/>
      <c r="E65" s="181">
        <v>82.368000000000009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2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85" t="s">
        <v>1458</v>
      </c>
      <c r="D66" s="180"/>
      <c r="E66" s="181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2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ht="33.75" outlineLevel="1" x14ac:dyDescent="0.2">
      <c r="A67" s="143"/>
      <c r="B67" s="144"/>
      <c r="C67" s="185" t="s">
        <v>304</v>
      </c>
      <c r="D67" s="180"/>
      <c r="E67" s="181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2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85" t="s">
        <v>1459</v>
      </c>
      <c r="D68" s="180"/>
      <c r="E68" s="181">
        <v>24.588800000000003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2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86" t="s">
        <v>306</v>
      </c>
      <c r="D69" s="182"/>
      <c r="E69" s="183">
        <v>1933.4368000000002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3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84" t="s">
        <v>307</v>
      </c>
      <c r="D70" s="180"/>
      <c r="E70" s="181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1460</v>
      </c>
      <c r="D71" s="146"/>
      <c r="E71" s="147">
        <v>870.04656000000011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6" t="s">
        <v>201</v>
      </c>
      <c r="D72" s="148"/>
      <c r="E72" s="149">
        <v>870.04656000000011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1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ht="22.5" outlineLevel="1" x14ac:dyDescent="0.2">
      <c r="A73" s="143"/>
      <c r="B73" s="144"/>
      <c r="C73" s="175" t="s">
        <v>1461</v>
      </c>
      <c r="D73" s="146"/>
      <c r="E73" s="147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ht="33.75" outlineLevel="1" x14ac:dyDescent="0.2">
      <c r="A74" s="143"/>
      <c r="B74" s="144"/>
      <c r="C74" s="175" t="s">
        <v>310</v>
      </c>
      <c r="D74" s="146"/>
      <c r="E74" s="147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84" t="s">
        <v>296</v>
      </c>
      <c r="D75" s="180"/>
      <c r="E75" s="181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85" t="s">
        <v>1462</v>
      </c>
      <c r="D76" s="180"/>
      <c r="E76" s="181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2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ht="33.75" outlineLevel="1" x14ac:dyDescent="0.2">
      <c r="A77" s="143"/>
      <c r="B77" s="144"/>
      <c r="C77" s="185" t="s">
        <v>1377</v>
      </c>
      <c r="D77" s="180"/>
      <c r="E77" s="181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2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85" t="s">
        <v>1463</v>
      </c>
      <c r="D78" s="180"/>
      <c r="E78" s="181">
        <v>12.440000000000001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2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85" t="s">
        <v>1464</v>
      </c>
      <c r="D79" s="180"/>
      <c r="E79" s="181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2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ht="22.5" outlineLevel="1" x14ac:dyDescent="0.2">
      <c r="A80" s="143"/>
      <c r="B80" s="144"/>
      <c r="C80" s="185" t="s">
        <v>1465</v>
      </c>
      <c r="D80" s="180"/>
      <c r="E80" s="181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2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85" t="s">
        <v>1466</v>
      </c>
      <c r="D81" s="180"/>
      <c r="E81" s="181">
        <v>109.44000000000001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2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86" t="s">
        <v>306</v>
      </c>
      <c r="D82" s="182"/>
      <c r="E82" s="183">
        <v>121.88000000000001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3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84" t="s">
        <v>307</v>
      </c>
      <c r="D83" s="180"/>
      <c r="E83" s="181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1467</v>
      </c>
      <c r="D84" s="146"/>
      <c r="E84" s="147">
        <v>60.940000000000005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6" t="s">
        <v>201</v>
      </c>
      <c r="D85" s="148"/>
      <c r="E85" s="149">
        <v>60.940000000000005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1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57">
        <v>11</v>
      </c>
      <c r="B86" s="158" t="s">
        <v>314</v>
      </c>
      <c r="C86" s="174" t="s">
        <v>315</v>
      </c>
      <c r="D86" s="159" t="s">
        <v>292</v>
      </c>
      <c r="E86" s="160">
        <v>232.74664000000001</v>
      </c>
      <c r="F86" s="161"/>
      <c r="G86" s="162">
        <f>ROUND(E86*F86,2)</f>
        <v>0</v>
      </c>
      <c r="H86" s="161"/>
      <c r="I86" s="162">
        <f>ROUND(E86*H86,2)</f>
        <v>0</v>
      </c>
      <c r="J86" s="161"/>
      <c r="K86" s="162">
        <f>ROUND(E86*J86,2)</f>
        <v>0</v>
      </c>
      <c r="L86" s="162">
        <v>21</v>
      </c>
      <c r="M86" s="162">
        <f>G86*(1+L86/100)</f>
        <v>0</v>
      </c>
      <c r="N86" s="162">
        <v>0</v>
      </c>
      <c r="O86" s="162">
        <f>ROUND(E86*N86,2)</f>
        <v>0</v>
      </c>
      <c r="P86" s="162">
        <v>0</v>
      </c>
      <c r="Q86" s="163">
        <f>ROUND(E86*P86,2)</f>
        <v>0</v>
      </c>
      <c r="R86" s="145"/>
      <c r="S86" s="145" t="s">
        <v>254</v>
      </c>
      <c r="T86" s="145" t="s">
        <v>255</v>
      </c>
      <c r="U86" s="145">
        <v>8.4000000000000005E-2</v>
      </c>
      <c r="V86" s="145">
        <f>ROUND(E86*U86,2)</f>
        <v>19.55</v>
      </c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194</v>
      </c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316</v>
      </c>
      <c r="D87" s="146"/>
      <c r="E87" s="147">
        <v>232.74664000000001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6" t="s">
        <v>201</v>
      </c>
      <c r="D88" s="148"/>
      <c r="E88" s="149">
        <v>232.74664000000001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1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ht="22.5" outlineLevel="1" x14ac:dyDescent="0.2">
      <c r="A89" s="157">
        <v>12</v>
      </c>
      <c r="B89" s="158" t="s">
        <v>317</v>
      </c>
      <c r="C89" s="174" t="s">
        <v>318</v>
      </c>
      <c r="D89" s="159" t="s">
        <v>292</v>
      </c>
      <c r="E89" s="160">
        <v>834.31472000000008</v>
      </c>
      <c r="F89" s="161"/>
      <c r="G89" s="162">
        <f>ROUND(E89*F89,2)</f>
        <v>0</v>
      </c>
      <c r="H89" s="161"/>
      <c r="I89" s="162">
        <f>ROUND(E89*H89,2)</f>
        <v>0</v>
      </c>
      <c r="J89" s="161"/>
      <c r="K89" s="162">
        <f>ROUND(E89*J89,2)</f>
        <v>0</v>
      </c>
      <c r="L89" s="162">
        <v>21</v>
      </c>
      <c r="M89" s="162">
        <f>G89*(1+L89/100)</f>
        <v>0</v>
      </c>
      <c r="N89" s="162">
        <v>0</v>
      </c>
      <c r="O89" s="162">
        <f>ROUND(E89*N89,2)</f>
        <v>0</v>
      </c>
      <c r="P89" s="162">
        <v>0</v>
      </c>
      <c r="Q89" s="163">
        <f>ROUND(E89*P89,2)</f>
        <v>0</v>
      </c>
      <c r="R89" s="145"/>
      <c r="S89" s="145" t="s">
        <v>254</v>
      </c>
      <c r="T89" s="145" t="s">
        <v>255</v>
      </c>
      <c r="U89" s="145">
        <v>0.25</v>
      </c>
      <c r="V89" s="145">
        <f>ROUND(E89*U89,2)</f>
        <v>208.58</v>
      </c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194</v>
      </c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1468</v>
      </c>
      <c r="D90" s="146"/>
      <c r="E90" s="147">
        <v>773.37472000000002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1469</v>
      </c>
      <c r="D91" s="146"/>
      <c r="E91" s="147">
        <v>60.940000000000005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6" t="s">
        <v>201</v>
      </c>
      <c r="D92" s="148"/>
      <c r="E92" s="149">
        <v>834.31472000000008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1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57">
        <v>13</v>
      </c>
      <c r="B93" s="158" t="s">
        <v>321</v>
      </c>
      <c r="C93" s="174" t="s">
        <v>322</v>
      </c>
      <c r="D93" s="159" t="s">
        <v>292</v>
      </c>
      <c r="E93" s="160">
        <v>208.57868000000002</v>
      </c>
      <c r="F93" s="161"/>
      <c r="G93" s="162">
        <f>ROUND(E93*F93,2)</f>
        <v>0</v>
      </c>
      <c r="H93" s="161"/>
      <c r="I93" s="162">
        <f>ROUND(E93*H93,2)</f>
        <v>0</v>
      </c>
      <c r="J93" s="161"/>
      <c r="K93" s="162">
        <f>ROUND(E93*J93,2)</f>
        <v>0</v>
      </c>
      <c r="L93" s="162">
        <v>21</v>
      </c>
      <c r="M93" s="162">
        <f>G93*(1+L93/100)</f>
        <v>0</v>
      </c>
      <c r="N93" s="162">
        <v>0</v>
      </c>
      <c r="O93" s="162">
        <f>ROUND(E93*N93,2)</f>
        <v>0</v>
      </c>
      <c r="P93" s="162">
        <v>0</v>
      </c>
      <c r="Q93" s="163">
        <f>ROUND(E93*P93,2)</f>
        <v>0</v>
      </c>
      <c r="R93" s="145"/>
      <c r="S93" s="145" t="s">
        <v>254</v>
      </c>
      <c r="T93" s="145" t="s">
        <v>255</v>
      </c>
      <c r="U93" s="145">
        <v>0.14830000000000002</v>
      </c>
      <c r="V93" s="145">
        <f>ROUND(E93*U93,2)</f>
        <v>30.93</v>
      </c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194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323</v>
      </c>
      <c r="D94" s="146"/>
      <c r="E94" s="147">
        <v>208.57868000000002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6" t="s">
        <v>201</v>
      </c>
      <c r="D95" s="148"/>
      <c r="E95" s="149">
        <v>208.57868000000002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1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57">
        <v>14</v>
      </c>
      <c r="B96" s="158" t="s">
        <v>324</v>
      </c>
      <c r="C96" s="174" t="s">
        <v>325</v>
      </c>
      <c r="D96" s="159" t="s">
        <v>292</v>
      </c>
      <c r="E96" s="160">
        <v>193.34368000000001</v>
      </c>
      <c r="F96" s="161"/>
      <c r="G96" s="162">
        <f>ROUND(E96*F96,2)</f>
        <v>0</v>
      </c>
      <c r="H96" s="161"/>
      <c r="I96" s="162">
        <f>ROUND(E96*H96,2)</f>
        <v>0</v>
      </c>
      <c r="J96" s="161"/>
      <c r="K96" s="162">
        <f>ROUND(E96*J96,2)</f>
        <v>0</v>
      </c>
      <c r="L96" s="162">
        <v>21</v>
      </c>
      <c r="M96" s="162">
        <f>G96*(1+L96/100)</f>
        <v>0</v>
      </c>
      <c r="N96" s="162">
        <v>0</v>
      </c>
      <c r="O96" s="162">
        <f>ROUND(E96*N96,2)</f>
        <v>0</v>
      </c>
      <c r="P96" s="162">
        <v>0</v>
      </c>
      <c r="Q96" s="163">
        <f>ROUND(E96*P96,2)</f>
        <v>0</v>
      </c>
      <c r="R96" s="145"/>
      <c r="S96" s="145" t="s">
        <v>254</v>
      </c>
      <c r="T96" s="145" t="s">
        <v>255</v>
      </c>
      <c r="U96" s="145">
        <v>0.53</v>
      </c>
      <c r="V96" s="145">
        <f>ROUND(E96*U96,2)</f>
        <v>102.47</v>
      </c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194</v>
      </c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1470</v>
      </c>
      <c r="D97" s="146"/>
      <c r="E97" s="147">
        <v>193.34368000000001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6" t="s">
        <v>201</v>
      </c>
      <c r="D98" s="148"/>
      <c r="E98" s="149">
        <v>193.34368000000001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1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57">
        <v>15</v>
      </c>
      <c r="B99" s="158" t="s">
        <v>327</v>
      </c>
      <c r="C99" s="174" t="s">
        <v>328</v>
      </c>
      <c r="D99" s="159" t="s">
        <v>292</v>
      </c>
      <c r="E99" s="160">
        <v>96.671840000000003</v>
      </c>
      <c r="F99" s="161"/>
      <c r="G99" s="162">
        <f>ROUND(E99*F99,2)</f>
        <v>0</v>
      </c>
      <c r="H99" s="161"/>
      <c r="I99" s="162">
        <f>ROUND(E99*H99,2)</f>
        <v>0</v>
      </c>
      <c r="J99" s="161"/>
      <c r="K99" s="162">
        <f>ROUND(E99*J99,2)</f>
        <v>0</v>
      </c>
      <c r="L99" s="162">
        <v>21</v>
      </c>
      <c r="M99" s="162">
        <f>G99*(1+L99/100)</f>
        <v>0</v>
      </c>
      <c r="N99" s="162">
        <v>0</v>
      </c>
      <c r="O99" s="162">
        <f>ROUND(E99*N99,2)</f>
        <v>0</v>
      </c>
      <c r="P99" s="162">
        <v>0</v>
      </c>
      <c r="Q99" s="163">
        <f>ROUND(E99*P99,2)</f>
        <v>0</v>
      </c>
      <c r="R99" s="145"/>
      <c r="S99" s="145" t="s">
        <v>254</v>
      </c>
      <c r="T99" s="145" t="s">
        <v>255</v>
      </c>
      <c r="U99" s="145">
        <v>0.25</v>
      </c>
      <c r="V99" s="145">
        <f>ROUND(E99*U99,2)</f>
        <v>24.17</v>
      </c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194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1471</v>
      </c>
      <c r="D100" s="146"/>
      <c r="E100" s="147">
        <v>96.671840000000003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6" t="s">
        <v>201</v>
      </c>
      <c r="D101" s="148"/>
      <c r="E101" s="149">
        <v>96.671840000000003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1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57">
        <v>16</v>
      </c>
      <c r="B102" s="158" t="s">
        <v>330</v>
      </c>
      <c r="C102" s="174" t="s">
        <v>331</v>
      </c>
      <c r="D102" s="159" t="s">
        <v>292</v>
      </c>
      <c r="E102" s="160">
        <v>33.867000000000004</v>
      </c>
      <c r="F102" s="161"/>
      <c r="G102" s="162">
        <f>ROUND(E102*F102,2)</f>
        <v>0</v>
      </c>
      <c r="H102" s="161"/>
      <c r="I102" s="162">
        <f>ROUND(E102*H102,2)</f>
        <v>0</v>
      </c>
      <c r="J102" s="161"/>
      <c r="K102" s="162">
        <f>ROUND(E102*J102,2)</f>
        <v>0</v>
      </c>
      <c r="L102" s="162">
        <v>21</v>
      </c>
      <c r="M102" s="162">
        <f>G102*(1+L102/100)</f>
        <v>0</v>
      </c>
      <c r="N102" s="162">
        <v>0</v>
      </c>
      <c r="O102" s="162">
        <f>ROUND(E102*N102,2)</f>
        <v>0</v>
      </c>
      <c r="P102" s="162">
        <v>0</v>
      </c>
      <c r="Q102" s="163">
        <f>ROUND(E102*P102,2)</f>
        <v>0</v>
      </c>
      <c r="R102" s="145"/>
      <c r="S102" s="145" t="s">
        <v>254</v>
      </c>
      <c r="T102" s="145" t="s">
        <v>255</v>
      </c>
      <c r="U102" s="145">
        <v>4.6550000000000002</v>
      </c>
      <c r="V102" s="145">
        <f>ROUND(E102*U102,2)</f>
        <v>157.65</v>
      </c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194</v>
      </c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204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333</v>
      </c>
      <c r="D104" s="146"/>
      <c r="E104" s="147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1472</v>
      </c>
      <c r="D105" s="146"/>
      <c r="E105" s="147">
        <v>33.867000000000004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6" t="s">
        <v>201</v>
      </c>
      <c r="D106" s="148"/>
      <c r="E106" s="149">
        <v>33.867000000000004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1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57">
        <v>17</v>
      </c>
      <c r="B107" s="158" t="s">
        <v>335</v>
      </c>
      <c r="C107" s="174" t="s">
        <v>336</v>
      </c>
      <c r="D107" s="159" t="s">
        <v>253</v>
      </c>
      <c r="E107" s="160">
        <v>3066.3960000000002</v>
      </c>
      <c r="F107" s="161"/>
      <c r="G107" s="162">
        <f>ROUND(E107*F107,2)</f>
        <v>0</v>
      </c>
      <c r="H107" s="161"/>
      <c r="I107" s="162">
        <f>ROUND(E107*H107,2)</f>
        <v>0</v>
      </c>
      <c r="J107" s="161"/>
      <c r="K107" s="162">
        <f>ROUND(E107*J107,2)</f>
        <v>0</v>
      </c>
      <c r="L107" s="162">
        <v>21</v>
      </c>
      <c r="M107" s="162">
        <f>G107*(1+L107/100)</f>
        <v>0</v>
      </c>
      <c r="N107" s="162">
        <v>8.6000000000000009E-4</v>
      </c>
      <c r="O107" s="162">
        <f>ROUND(E107*N107,2)</f>
        <v>2.64</v>
      </c>
      <c r="P107" s="162">
        <v>0</v>
      </c>
      <c r="Q107" s="163">
        <f>ROUND(E107*P107,2)</f>
        <v>0</v>
      </c>
      <c r="R107" s="145"/>
      <c r="S107" s="145" t="s">
        <v>254</v>
      </c>
      <c r="T107" s="145" t="s">
        <v>193</v>
      </c>
      <c r="U107" s="145">
        <v>0.47900000000000004</v>
      </c>
      <c r="V107" s="145">
        <f>ROUND(E107*U107,2)</f>
        <v>1468.8</v>
      </c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194</v>
      </c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1473</v>
      </c>
      <c r="D108" s="146"/>
      <c r="E108" s="147">
        <v>2646.5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1474</v>
      </c>
      <c r="D109" s="146"/>
      <c r="E109" s="147">
        <v>126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1475</v>
      </c>
      <c r="D110" s="146"/>
      <c r="E110" s="147">
        <v>36.856000000000002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1476</v>
      </c>
      <c r="D111" s="146"/>
      <c r="E111" s="147">
        <v>28.560000000000002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1477</v>
      </c>
      <c r="D112" s="146"/>
      <c r="E112" s="147">
        <v>228.48000000000002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3066.3960000000002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64">
        <v>18</v>
      </c>
      <c r="B114" s="165" t="s">
        <v>341</v>
      </c>
      <c r="C114" s="173" t="s">
        <v>342</v>
      </c>
      <c r="D114" s="166" t="s">
        <v>253</v>
      </c>
      <c r="E114" s="167">
        <v>3066.3960000000002</v>
      </c>
      <c r="F114" s="168"/>
      <c r="G114" s="169">
        <f>ROUND(E114*F114,2)</f>
        <v>0</v>
      </c>
      <c r="H114" s="168"/>
      <c r="I114" s="169">
        <f>ROUND(E114*H114,2)</f>
        <v>0</v>
      </c>
      <c r="J114" s="168"/>
      <c r="K114" s="169">
        <f>ROUND(E114*J114,2)</f>
        <v>0</v>
      </c>
      <c r="L114" s="169">
        <v>21</v>
      </c>
      <c r="M114" s="169">
        <f>G114*(1+L114/100)</f>
        <v>0</v>
      </c>
      <c r="N114" s="169">
        <v>0</v>
      </c>
      <c r="O114" s="169">
        <f>ROUND(E114*N114,2)</f>
        <v>0</v>
      </c>
      <c r="P114" s="169">
        <v>0</v>
      </c>
      <c r="Q114" s="170">
        <f>ROUND(E114*P114,2)</f>
        <v>0</v>
      </c>
      <c r="R114" s="145"/>
      <c r="S114" s="145" t="s">
        <v>254</v>
      </c>
      <c r="T114" s="145" t="s">
        <v>193</v>
      </c>
      <c r="U114" s="145">
        <v>0.32700000000000001</v>
      </c>
      <c r="V114" s="145">
        <f>ROUND(E114*U114,2)</f>
        <v>1002.71</v>
      </c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194</v>
      </c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57">
        <v>19</v>
      </c>
      <c r="B115" s="158" t="s">
        <v>343</v>
      </c>
      <c r="C115" s="174" t="s">
        <v>344</v>
      </c>
      <c r="D115" s="159" t="s">
        <v>292</v>
      </c>
      <c r="E115" s="160">
        <v>33.867000000000004</v>
      </c>
      <c r="F115" s="161"/>
      <c r="G115" s="162">
        <f>ROUND(E115*F115,2)</f>
        <v>0</v>
      </c>
      <c r="H115" s="161"/>
      <c r="I115" s="162">
        <f>ROUND(E115*H115,2)</f>
        <v>0</v>
      </c>
      <c r="J115" s="161"/>
      <c r="K115" s="162">
        <f>ROUND(E115*J115,2)</f>
        <v>0</v>
      </c>
      <c r="L115" s="162">
        <v>21</v>
      </c>
      <c r="M115" s="162">
        <f>G115*(1+L115/100)</f>
        <v>0</v>
      </c>
      <c r="N115" s="162">
        <v>0</v>
      </c>
      <c r="O115" s="162">
        <f>ROUND(E115*N115,2)</f>
        <v>0</v>
      </c>
      <c r="P115" s="162">
        <v>0</v>
      </c>
      <c r="Q115" s="163">
        <f>ROUND(E115*P115,2)</f>
        <v>0</v>
      </c>
      <c r="R115" s="145"/>
      <c r="S115" s="145" t="s">
        <v>254</v>
      </c>
      <c r="T115" s="145" t="s">
        <v>255</v>
      </c>
      <c r="U115" s="145">
        <v>0.34500000000000003</v>
      </c>
      <c r="V115" s="145">
        <f>ROUND(E115*U115,2)</f>
        <v>11.68</v>
      </c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194</v>
      </c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333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1478</v>
      </c>
      <c r="D117" s="146"/>
      <c r="E117" s="147">
        <v>33.867000000000004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6" t="s">
        <v>201</v>
      </c>
      <c r="D118" s="148"/>
      <c r="E118" s="149">
        <v>33.867000000000004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1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57">
        <v>20</v>
      </c>
      <c r="B119" s="158" t="s">
        <v>346</v>
      </c>
      <c r="C119" s="174" t="s">
        <v>347</v>
      </c>
      <c r="D119" s="159" t="s">
        <v>292</v>
      </c>
      <c r="E119" s="160">
        <v>970.91570000000002</v>
      </c>
      <c r="F119" s="161"/>
      <c r="G119" s="162">
        <f>ROUND(E119*F119,2)</f>
        <v>0</v>
      </c>
      <c r="H119" s="161"/>
      <c r="I119" s="162">
        <f>ROUND(E119*H119,2)</f>
        <v>0</v>
      </c>
      <c r="J119" s="161"/>
      <c r="K119" s="162">
        <f>ROUND(E119*J119,2)</f>
        <v>0</v>
      </c>
      <c r="L119" s="162">
        <v>21</v>
      </c>
      <c r="M119" s="162">
        <f>G119*(1+L119/100)</f>
        <v>0</v>
      </c>
      <c r="N119" s="162">
        <v>0</v>
      </c>
      <c r="O119" s="162">
        <f>ROUND(E119*N119,2)</f>
        <v>0</v>
      </c>
      <c r="P119" s="162">
        <v>0</v>
      </c>
      <c r="Q119" s="163">
        <f>ROUND(E119*P119,2)</f>
        <v>0</v>
      </c>
      <c r="R119" s="145"/>
      <c r="S119" s="145" t="s">
        <v>254</v>
      </c>
      <c r="T119" s="145" t="s">
        <v>255</v>
      </c>
      <c r="U119" s="145">
        <v>0.51900000000000002</v>
      </c>
      <c r="V119" s="145">
        <f>ROUND(E119*U119,2)</f>
        <v>503.91</v>
      </c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194</v>
      </c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1479</v>
      </c>
      <c r="D120" s="146"/>
      <c r="E120" s="147">
        <v>903.88170000000002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1480</v>
      </c>
      <c r="D121" s="146"/>
      <c r="E121" s="147">
        <v>67.034000000000006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6" t="s">
        <v>201</v>
      </c>
      <c r="D122" s="148"/>
      <c r="E122" s="149">
        <v>970.91570000000002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1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57">
        <v>21</v>
      </c>
      <c r="B123" s="158" t="s">
        <v>350</v>
      </c>
      <c r="C123" s="174" t="s">
        <v>351</v>
      </c>
      <c r="D123" s="159" t="s">
        <v>292</v>
      </c>
      <c r="E123" s="160">
        <v>159.50854000000001</v>
      </c>
      <c r="F123" s="161"/>
      <c r="G123" s="162">
        <f>ROUND(E123*F123,2)</f>
        <v>0</v>
      </c>
      <c r="H123" s="161"/>
      <c r="I123" s="162">
        <f>ROUND(E123*H123,2)</f>
        <v>0</v>
      </c>
      <c r="J123" s="161"/>
      <c r="K123" s="162">
        <f>ROUND(E123*J123,2)</f>
        <v>0</v>
      </c>
      <c r="L123" s="162">
        <v>21</v>
      </c>
      <c r="M123" s="162">
        <f>G123*(1+L123/100)</f>
        <v>0</v>
      </c>
      <c r="N123" s="162">
        <v>0</v>
      </c>
      <c r="O123" s="162">
        <f>ROUND(E123*N123,2)</f>
        <v>0</v>
      </c>
      <c r="P123" s="162">
        <v>0</v>
      </c>
      <c r="Q123" s="163">
        <f>ROUND(E123*P123,2)</f>
        <v>0</v>
      </c>
      <c r="R123" s="145"/>
      <c r="S123" s="145" t="s">
        <v>254</v>
      </c>
      <c r="T123" s="145" t="s">
        <v>255</v>
      </c>
      <c r="U123" s="145">
        <v>0.72900000000000009</v>
      </c>
      <c r="V123" s="145">
        <f>ROUND(E123*U123,2)</f>
        <v>116.28</v>
      </c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194</v>
      </c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1481</v>
      </c>
      <c r="D124" s="146"/>
      <c r="E124" s="147">
        <v>159.50854000000001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6" t="s">
        <v>201</v>
      </c>
      <c r="D125" s="148"/>
      <c r="E125" s="149">
        <v>159.50854000000001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1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ht="22.5" outlineLevel="1" x14ac:dyDescent="0.2">
      <c r="A126" s="157">
        <v>22</v>
      </c>
      <c r="B126" s="158" t="s">
        <v>353</v>
      </c>
      <c r="C126" s="174" t="s">
        <v>354</v>
      </c>
      <c r="D126" s="159" t="s">
        <v>292</v>
      </c>
      <c r="E126" s="160">
        <v>1670.5812800000001</v>
      </c>
      <c r="F126" s="161"/>
      <c r="G126" s="162">
        <f>ROUND(E126*F126,2)</f>
        <v>0</v>
      </c>
      <c r="H126" s="161"/>
      <c r="I126" s="162">
        <f>ROUND(E126*H126,2)</f>
        <v>0</v>
      </c>
      <c r="J126" s="161"/>
      <c r="K126" s="162">
        <f>ROUND(E126*J126,2)</f>
        <v>0</v>
      </c>
      <c r="L126" s="162">
        <v>21</v>
      </c>
      <c r="M126" s="162">
        <f>G126*(1+L126/100)</f>
        <v>0</v>
      </c>
      <c r="N126" s="162">
        <v>0</v>
      </c>
      <c r="O126" s="162">
        <f>ROUND(E126*N126,2)</f>
        <v>0</v>
      </c>
      <c r="P126" s="162">
        <v>0</v>
      </c>
      <c r="Q126" s="163">
        <f>ROUND(E126*P126,2)</f>
        <v>0</v>
      </c>
      <c r="R126" s="145"/>
      <c r="S126" s="145" t="s">
        <v>254</v>
      </c>
      <c r="T126" s="145" t="s">
        <v>255</v>
      </c>
      <c r="U126" s="145">
        <v>1.1000000000000001E-2</v>
      </c>
      <c r="V126" s="145">
        <f>ROUND(E126*U126,2)</f>
        <v>18.38</v>
      </c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194</v>
      </c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1482</v>
      </c>
      <c r="D127" s="146"/>
      <c r="E127" s="147">
        <v>1960.5968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1483</v>
      </c>
      <c r="D128" s="146"/>
      <c r="E128" s="147">
        <v>-290.01551999999998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6" t="s">
        <v>201</v>
      </c>
      <c r="D129" s="148"/>
      <c r="E129" s="149">
        <v>1670.5812800000001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1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57">
        <v>23</v>
      </c>
      <c r="B130" s="158" t="s">
        <v>357</v>
      </c>
      <c r="C130" s="174" t="s">
        <v>358</v>
      </c>
      <c r="D130" s="159" t="s">
        <v>292</v>
      </c>
      <c r="E130" s="160">
        <v>8352.9109000000008</v>
      </c>
      <c r="F130" s="161"/>
      <c r="G130" s="162">
        <f>ROUND(E130*F130,2)</f>
        <v>0</v>
      </c>
      <c r="H130" s="161"/>
      <c r="I130" s="162">
        <f>ROUND(E130*H130,2)</f>
        <v>0</v>
      </c>
      <c r="J130" s="161"/>
      <c r="K130" s="162">
        <f>ROUND(E130*J130,2)</f>
        <v>0</v>
      </c>
      <c r="L130" s="162">
        <v>21</v>
      </c>
      <c r="M130" s="162">
        <f>G130*(1+L130/100)</f>
        <v>0</v>
      </c>
      <c r="N130" s="162">
        <v>0</v>
      </c>
      <c r="O130" s="162">
        <f>ROUND(E130*N130,2)</f>
        <v>0</v>
      </c>
      <c r="P130" s="162">
        <v>0</v>
      </c>
      <c r="Q130" s="163">
        <f>ROUND(E130*P130,2)</f>
        <v>0</v>
      </c>
      <c r="R130" s="145"/>
      <c r="S130" s="145" t="s">
        <v>254</v>
      </c>
      <c r="T130" s="145" t="s">
        <v>255</v>
      </c>
      <c r="U130" s="145">
        <v>0</v>
      </c>
      <c r="V130" s="145">
        <f>ROUND(E130*U130,2)</f>
        <v>0</v>
      </c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194</v>
      </c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5" t="s">
        <v>204</v>
      </c>
      <c r="D131" s="146"/>
      <c r="E131" s="147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0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5" t="s">
        <v>359</v>
      </c>
      <c r="D132" s="146"/>
      <c r="E132" s="147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ht="22.5" outlineLevel="1" x14ac:dyDescent="0.2">
      <c r="A133" s="143"/>
      <c r="B133" s="144"/>
      <c r="C133" s="175" t="s">
        <v>360</v>
      </c>
      <c r="D133" s="146"/>
      <c r="E133" s="147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5" t="s">
        <v>1484</v>
      </c>
      <c r="D134" s="146"/>
      <c r="E134" s="147">
        <v>8352.9109000000008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6" t="s">
        <v>201</v>
      </c>
      <c r="D135" s="148"/>
      <c r="E135" s="149">
        <v>8352.9109000000008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1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ht="22.5" outlineLevel="1" x14ac:dyDescent="0.2">
      <c r="A136" s="157">
        <v>24</v>
      </c>
      <c r="B136" s="158" t="s">
        <v>362</v>
      </c>
      <c r="C136" s="174" t="s">
        <v>363</v>
      </c>
      <c r="D136" s="159" t="s">
        <v>292</v>
      </c>
      <c r="E136" s="160">
        <v>290.01552000000004</v>
      </c>
      <c r="F136" s="161"/>
      <c r="G136" s="162">
        <f>ROUND(E136*F136,2)</f>
        <v>0</v>
      </c>
      <c r="H136" s="161"/>
      <c r="I136" s="162">
        <f>ROUND(E136*H136,2)</f>
        <v>0</v>
      </c>
      <c r="J136" s="161"/>
      <c r="K136" s="162">
        <f>ROUND(E136*J136,2)</f>
        <v>0</v>
      </c>
      <c r="L136" s="162">
        <v>21</v>
      </c>
      <c r="M136" s="162">
        <f>G136*(1+L136/100)</f>
        <v>0</v>
      </c>
      <c r="N136" s="162">
        <v>0</v>
      </c>
      <c r="O136" s="162">
        <f>ROUND(E136*N136,2)</f>
        <v>0</v>
      </c>
      <c r="P136" s="162">
        <v>0</v>
      </c>
      <c r="Q136" s="163">
        <f>ROUND(E136*P136,2)</f>
        <v>0</v>
      </c>
      <c r="R136" s="145"/>
      <c r="S136" s="145" t="s">
        <v>254</v>
      </c>
      <c r="T136" s="145" t="s">
        <v>255</v>
      </c>
      <c r="U136" s="145">
        <v>1.2E-2</v>
      </c>
      <c r="V136" s="145">
        <f>ROUND(E136*U136,2)</f>
        <v>3.48</v>
      </c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194</v>
      </c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5" t="s">
        <v>1485</v>
      </c>
      <c r="D137" s="146"/>
      <c r="E137" s="147">
        <v>290.01552000000004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0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6" t="s">
        <v>201</v>
      </c>
      <c r="D138" s="148"/>
      <c r="E138" s="149">
        <v>290.01552000000004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1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57">
        <v>25</v>
      </c>
      <c r="B139" s="158" t="s">
        <v>365</v>
      </c>
      <c r="C139" s="174" t="s">
        <v>366</v>
      </c>
      <c r="D139" s="159" t="s">
        <v>292</v>
      </c>
      <c r="E139" s="160">
        <v>1450.0776000000001</v>
      </c>
      <c r="F139" s="161"/>
      <c r="G139" s="162">
        <f>ROUND(E139*F139,2)</f>
        <v>0</v>
      </c>
      <c r="H139" s="161"/>
      <c r="I139" s="162">
        <f>ROUND(E139*H139,2)</f>
        <v>0</v>
      </c>
      <c r="J139" s="161"/>
      <c r="K139" s="162">
        <f>ROUND(E139*J139,2)</f>
        <v>0</v>
      </c>
      <c r="L139" s="162">
        <v>21</v>
      </c>
      <c r="M139" s="162">
        <f>G139*(1+L139/100)</f>
        <v>0</v>
      </c>
      <c r="N139" s="162">
        <v>0</v>
      </c>
      <c r="O139" s="162">
        <f>ROUND(E139*N139,2)</f>
        <v>0</v>
      </c>
      <c r="P139" s="162">
        <v>0</v>
      </c>
      <c r="Q139" s="163">
        <f>ROUND(E139*P139,2)</f>
        <v>0</v>
      </c>
      <c r="R139" s="145"/>
      <c r="S139" s="145" t="s">
        <v>254</v>
      </c>
      <c r="T139" s="145" t="s">
        <v>255</v>
      </c>
      <c r="U139" s="145">
        <v>0</v>
      </c>
      <c r="V139" s="145">
        <f>ROUND(E139*U139,2)</f>
        <v>0</v>
      </c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194</v>
      </c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204</v>
      </c>
      <c r="D140" s="146"/>
      <c r="E140" s="147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359</v>
      </c>
      <c r="D141" s="146"/>
      <c r="E141" s="147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ht="22.5" outlineLevel="1" x14ac:dyDescent="0.2">
      <c r="A142" s="143"/>
      <c r="B142" s="144"/>
      <c r="C142" s="175" t="s">
        <v>360</v>
      </c>
      <c r="D142" s="146"/>
      <c r="E142" s="147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5" t="s">
        <v>1486</v>
      </c>
      <c r="D143" s="146"/>
      <c r="E143" s="147">
        <v>1450.0776000000001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0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6" t="s">
        <v>201</v>
      </c>
      <c r="D144" s="148"/>
      <c r="E144" s="149">
        <v>1450.0776000000001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1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57">
        <v>26</v>
      </c>
      <c r="B145" s="158" t="s">
        <v>368</v>
      </c>
      <c r="C145" s="174" t="s">
        <v>369</v>
      </c>
      <c r="D145" s="159" t="s">
        <v>292</v>
      </c>
      <c r="E145" s="160">
        <v>1960.5968</v>
      </c>
      <c r="F145" s="161"/>
      <c r="G145" s="162">
        <f>ROUND(E145*F145,2)</f>
        <v>0</v>
      </c>
      <c r="H145" s="161"/>
      <c r="I145" s="162">
        <f>ROUND(E145*H145,2)</f>
        <v>0</v>
      </c>
      <c r="J145" s="161"/>
      <c r="K145" s="162">
        <f>ROUND(E145*J145,2)</f>
        <v>0</v>
      </c>
      <c r="L145" s="162">
        <v>21</v>
      </c>
      <c r="M145" s="162">
        <f>G145*(1+L145/100)</f>
        <v>0</v>
      </c>
      <c r="N145" s="162">
        <v>0</v>
      </c>
      <c r="O145" s="162">
        <f>ROUND(E145*N145,2)</f>
        <v>0</v>
      </c>
      <c r="P145" s="162">
        <v>0</v>
      </c>
      <c r="Q145" s="163">
        <f>ROUND(E145*P145,2)</f>
        <v>0</v>
      </c>
      <c r="R145" s="145"/>
      <c r="S145" s="145" t="s">
        <v>254</v>
      </c>
      <c r="T145" s="145" t="s">
        <v>255</v>
      </c>
      <c r="U145" s="145">
        <v>9.0000000000000011E-3</v>
      </c>
      <c r="V145" s="145">
        <f>ROUND(E145*U145,2)</f>
        <v>17.649999999999999</v>
      </c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194</v>
      </c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1487</v>
      </c>
      <c r="D146" s="146"/>
      <c r="E146" s="147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5" t="s">
        <v>1488</v>
      </c>
      <c r="D147" s="146"/>
      <c r="E147" s="147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0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5" t="s">
        <v>1489</v>
      </c>
      <c r="D148" s="146"/>
      <c r="E148" s="147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0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1490</v>
      </c>
      <c r="D149" s="146"/>
      <c r="E149" s="147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1491</v>
      </c>
      <c r="D150" s="146"/>
      <c r="E150" s="147">
        <v>71.968000000000004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5" t="s">
        <v>1492</v>
      </c>
      <c r="D151" s="146"/>
      <c r="E151" s="147">
        <v>440.70343000000003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0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43"/>
      <c r="B152" s="144"/>
      <c r="C152" s="175" t="s">
        <v>1493</v>
      </c>
      <c r="D152" s="146"/>
      <c r="E152" s="147">
        <v>28.150000000000002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0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75" t="s">
        <v>1494</v>
      </c>
      <c r="D153" s="146"/>
      <c r="E153" s="147">
        <v>243.85362000000001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0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outlineLevel="1" x14ac:dyDescent="0.2">
      <c r="A154" s="143"/>
      <c r="B154" s="144"/>
      <c r="C154" s="175" t="s">
        <v>1495</v>
      </c>
      <c r="D154" s="146"/>
      <c r="E154" s="147">
        <v>8.0420000000000005E-2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199</v>
      </c>
      <c r="AH154" s="136">
        <v>0</v>
      </c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6" t="s">
        <v>201</v>
      </c>
      <c r="D155" s="148"/>
      <c r="E155" s="149">
        <v>784.75547000000006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1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5" t="s">
        <v>399</v>
      </c>
      <c r="D156" s="146"/>
      <c r="E156" s="147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0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43"/>
      <c r="B157" s="144"/>
      <c r="C157" s="175" t="s">
        <v>1496</v>
      </c>
      <c r="D157" s="146"/>
      <c r="E157" s="147">
        <v>3.2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199</v>
      </c>
      <c r="AH157" s="136">
        <v>0</v>
      </c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5" t="s">
        <v>1497</v>
      </c>
      <c r="D158" s="146"/>
      <c r="E158" s="147">
        <v>10.876600000000002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0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43"/>
      <c r="B159" s="144"/>
      <c r="C159" s="175" t="s">
        <v>1498</v>
      </c>
      <c r="D159" s="146"/>
      <c r="E159" s="147">
        <v>0.64340000000000008</v>
      </c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199</v>
      </c>
      <c r="AH159" s="136">
        <v>0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6" t="s">
        <v>201</v>
      </c>
      <c r="D160" s="148"/>
      <c r="E160" s="149">
        <v>14.72</v>
      </c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1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5" t="s">
        <v>376</v>
      </c>
      <c r="D161" s="146"/>
      <c r="E161" s="147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0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43"/>
      <c r="B162" s="144"/>
      <c r="C162" s="175" t="s">
        <v>1487</v>
      </c>
      <c r="D162" s="146"/>
      <c r="E162" s="147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0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43"/>
      <c r="B163" s="144"/>
      <c r="C163" s="175" t="s">
        <v>1488</v>
      </c>
      <c r="D163" s="146"/>
      <c r="E163" s="147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199</v>
      </c>
      <c r="AH163" s="136">
        <v>0</v>
      </c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75" t="s">
        <v>1489</v>
      </c>
      <c r="D164" s="146"/>
      <c r="E164" s="147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0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43"/>
      <c r="B165" s="144"/>
      <c r="C165" s="175" t="s">
        <v>1490</v>
      </c>
      <c r="D165" s="146"/>
      <c r="E165" s="147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199</v>
      </c>
      <c r="AH165" s="136">
        <v>0</v>
      </c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75" t="s">
        <v>1499</v>
      </c>
      <c r="D166" s="146"/>
      <c r="E166" s="147">
        <v>1161.1213300000002</v>
      </c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0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43"/>
      <c r="B167" s="144"/>
      <c r="C167" s="176" t="s">
        <v>201</v>
      </c>
      <c r="D167" s="148"/>
      <c r="E167" s="149">
        <v>1161.1213300000002</v>
      </c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1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57">
        <v>27</v>
      </c>
      <c r="B168" s="158" t="s">
        <v>378</v>
      </c>
      <c r="C168" s="174" t="s">
        <v>379</v>
      </c>
      <c r="D168" s="159" t="s">
        <v>292</v>
      </c>
      <c r="E168" s="160">
        <v>1255.8413300000002</v>
      </c>
      <c r="F168" s="161"/>
      <c r="G168" s="162">
        <f>ROUND(E168*F168,2)</f>
        <v>0</v>
      </c>
      <c r="H168" s="161"/>
      <c r="I168" s="162">
        <f>ROUND(E168*H168,2)</f>
        <v>0</v>
      </c>
      <c r="J168" s="161"/>
      <c r="K168" s="162">
        <f>ROUND(E168*J168,2)</f>
        <v>0</v>
      </c>
      <c r="L168" s="162">
        <v>21</v>
      </c>
      <c r="M168" s="162">
        <f>G168*(1+L168/100)</f>
        <v>0</v>
      </c>
      <c r="N168" s="162">
        <v>0</v>
      </c>
      <c r="O168" s="162">
        <f>ROUND(E168*N168,2)</f>
        <v>0</v>
      </c>
      <c r="P168" s="162">
        <v>0</v>
      </c>
      <c r="Q168" s="163">
        <f>ROUND(E168*P168,2)</f>
        <v>0</v>
      </c>
      <c r="R168" s="145"/>
      <c r="S168" s="145" t="s">
        <v>254</v>
      </c>
      <c r="T168" s="145" t="s">
        <v>255</v>
      </c>
      <c r="U168" s="145">
        <v>0.20200000000000001</v>
      </c>
      <c r="V168" s="145">
        <f>ROUND(E168*U168,2)</f>
        <v>253.68</v>
      </c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194</v>
      </c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5" t="s">
        <v>204</v>
      </c>
      <c r="D169" s="146"/>
      <c r="E169" s="147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0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75" t="s">
        <v>380</v>
      </c>
      <c r="D170" s="146"/>
      <c r="E170" s="147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199</v>
      </c>
      <c r="AH170" s="136">
        <v>0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43"/>
      <c r="B171" s="144"/>
      <c r="C171" s="175" t="s">
        <v>1487</v>
      </c>
      <c r="D171" s="146"/>
      <c r="E171" s="147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199</v>
      </c>
      <c r="AH171" s="136">
        <v>0</v>
      </c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5" t="s">
        <v>1488</v>
      </c>
      <c r="D172" s="146"/>
      <c r="E172" s="147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0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43"/>
      <c r="B173" s="144"/>
      <c r="C173" s="175" t="s">
        <v>1489</v>
      </c>
      <c r="D173" s="146"/>
      <c r="E173" s="147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199</v>
      </c>
      <c r="AH173" s="136">
        <v>0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5" t="s">
        <v>1490</v>
      </c>
      <c r="D174" s="146"/>
      <c r="E174" s="147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0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43"/>
      <c r="B175" s="144"/>
      <c r="C175" s="175" t="s">
        <v>399</v>
      </c>
      <c r="D175" s="146"/>
      <c r="E175" s="147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199</v>
      </c>
      <c r="AH175" s="136">
        <v>0</v>
      </c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43"/>
      <c r="B176" s="144"/>
      <c r="C176" s="175" t="s">
        <v>1500</v>
      </c>
      <c r="D176" s="146"/>
      <c r="E176" s="147">
        <v>1945.8768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0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43"/>
      <c r="B177" s="144"/>
      <c r="C177" s="175" t="s">
        <v>1501</v>
      </c>
      <c r="D177" s="146"/>
      <c r="E177" s="147">
        <v>-784.75546999999995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199</v>
      </c>
      <c r="AH177" s="136">
        <v>0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76" t="s">
        <v>201</v>
      </c>
      <c r="D178" s="148"/>
      <c r="E178" s="149">
        <v>1161.1213300000002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1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43"/>
      <c r="B179" s="144"/>
      <c r="C179" s="175" t="s">
        <v>955</v>
      </c>
      <c r="D179" s="146"/>
      <c r="E179" s="147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199</v>
      </c>
      <c r="AH179" s="136">
        <v>0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43"/>
      <c r="B180" s="144"/>
      <c r="C180" s="175" t="s">
        <v>950</v>
      </c>
      <c r="D180" s="146"/>
      <c r="E180" s="147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199</v>
      </c>
      <c r="AH180" s="136">
        <v>0</v>
      </c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ht="33.75" outlineLevel="1" x14ac:dyDescent="0.2">
      <c r="A181" s="143"/>
      <c r="B181" s="144"/>
      <c r="C181" s="175" t="s">
        <v>956</v>
      </c>
      <c r="D181" s="146"/>
      <c r="E181" s="147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5" t="s">
        <v>951</v>
      </c>
      <c r="D182" s="146"/>
      <c r="E182" s="147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0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ht="22.5" outlineLevel="1" x14ac:dyDescent="0.2">
      <c r="A183" s="143"/>
      <c r="B183" s="144"/>
      <c r="C183" s="175" t="s">
        <v>957</v>
      </c>
      <c r="D183" s="146"/>
      <c r="E183" s="147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199</v>
      </c>
      <c r="AH183" s="136">
        <v>0</v>
      </c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43"/>
      <c r="B184" s="144"/>
      <c r="C184" s="175" t="s">
        <v>1502</v>
      </c>
      <c r="D184" s="146"/>
      <c r="E184" s="147">
        <v>109.44000000000001</v>
      </c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199</v>
      </c>
      <c r="AH184" s="136">
        <v>0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43"/>
      <c r="B185" s="144"/>
      <c r="C185" s="175" t="s">
        <v>1503</v>
      </c>
      <c r="D185" s="146"/>
      <c r="E185" s="147">
        <v>-14.719999999999999</v>
      </c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199</v>
      </c>
      <c r="AH185" s="136">
        <v>0</v>
      </c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43"/>
      <c r="B186" s="144"/>
      <c r="C186" s="176" t="s">
        <v>201</v>
      </c>
      <c r="D186" s="148"/>
      <c r="E186" s="149">
        <v>94.720000000000013</v>
      </c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199</v>
      </c>
      <c r="AH186" s="136">
        <v>1</v>
      </c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57">
        <v>28</v>
      </c>
      <c r="B187" s="158" t="s">
        <v>383</v>
      </c>
      <c r="C187" s="174" t="s">
        <v>384</v>
      </c>
      <c r="D187" s="159" t="s">
        <v>292</v>
      </c>
      <c r="E187" s="160">
        <v>451.58003000000002</v>
      </c>
      <c r="F187" s="161"/>
      <c r="G187" s="162">
        <f>ROUND(E187*F187,2)</f>
        <v>0</v>
      </c>
      <c r="H187" s="161"/>
      <c r="I187" s="162">
        <f>ROUND(E187*H187,2)</f>
        <v>0</v>
      </c>
      <c r="J187" s="161"/>
      <c r="K187" s="162">
        <f>ROUND(E187*J187,2)</f>
        <v>0</v>
      </c>
      <c r="L187" s="162">
        <v>21</v>
      </c>
      <c r="M187" s="162">
        <f>G187*(1+L187/100)</f>
        <v>0</v>
      </c>
      <c r="N187" s="162">
        <v>0</v>
      </c>
      <c r="O187" s="162">
        <f>ROUND(E187*N187,2)</f>
        <v>0</v>
      </c>
      <c r="P187" s="162">
        <v>0</v>
      </c>
      <c r="Q187" s="163">
        <f>ROUND(E187*P187,2)</f>
        <v>0</v>
      </c>
      <c r="R187" s="145"/>
      <c r="S187" s="145" t="s">
        <v>254</v>
      </c>
      <c r="T187" s="145" t="s">
        <v>255</v>
      </c>
      <c r="U187" s="145">
        <v>1.5870000000000002</v>
      </c>
      <c r="V187" s="145">
        <f>ROUND(E187*U187,2)</f>
        <v>716.66</v>
      </c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194</v>
      </c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5" t="s">
        <v>204</v>
      </c>
      <c r="D188" s="146"/>
      <c r="E188" s="147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ht="45" outlineLevel="1" x14ac:dyDescent="0.2">
      <c r="A189" s="143"/>
      <c r="B189" s="144"/>
      <c r="C189" s="175" t="s">
        <v>390</v>
      </c>
      <c r="D189" s="146"/>
      <c r="E189" s="147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199</v>
      </c>
      <c r="AH189" s="136">
        <v>0</v>
      </c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outlineLevel="1" x14ac:dyDescent="0.2">
      <c r="A190" s="143"/>
      <c r="B190" s="144"/>
      <c r="C190" s="175" t="s">
        <v>1487</v>
      </c>
      <c r="D190" s="146"/>
      <c r="E190" s="147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199</v>
      </c>
      <c r="AH190" s="136">
        <v>0</v>
      </c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outlineLevel="1" x14ac:dyDescent="0.2">
      <c r="A191" s="143"/>
      <c r="B191" s="144"/>
      <c r="C191" s="175" t="s">
        <v>1488</v>
      </c>
      <c r="D191" s="146"/>
      <c r="E191" s="147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199</v>
      </c>
      <c r="AH191" s="136">
        <v>0</v>
      </c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outlineLevel="1" x14ac:dyDescent="0.2">
      <c r="A192" s="143"/>
      <c r="B192" s="144"/>
      <c r="C192" s="175" t="s">
        <v>1489</v>
      </c>
      <c r="D192" s="146"/>
      <c r="E192" s="147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199</v>
      </c>
      <c r="AH192" s="136">
        <v>0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43"/>
      <c r="B193" s="144"/>
      <c r="C193" s="175" t="s">
        <v>1504</v>
      </c>
      <c r="D193" s="146"/>
      <c r="E193" s="147">
        <v>11.584000000000001</v>
      </c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199</v>
      </c>
      <c r="AH193" s="136">
        <v>0</v>
      </c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43"/>
      <c r="B194" s="144"/>
      <c r="C194" s="175" t="s">
        <v>1505</v>
      </c>
      <c r="D194" s="146"/>
      <c r="E194" s="147">
        <v>650.58560000000011</v>
      </c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199</v>
      </c>
      <c r="AH194" s="136">
        <v>0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75" t="s">
        <v>1506</v>
      </c>
      <c r="D195" s="146"/>
      <c r="E195" s="147">
        <v>-222.82575</v>
      </c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199</v>
      </c>
      <c r="AH195" s="136">
        <v>0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ht="22.5" outlineLevel="1" x14ac:dyDescent="0.2">
      <c r="A196" s="143"/>
      <c r="B196" s="144"/>
      <c r="C196" s="175" t="s">
        <v>1461</v>
      </c>
      <c r="D196" s="146"/>
      <c r="E196" s="147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199</v>
      </c>
      <c r="AH196" s="136">
        <v>0</v>
      </c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43"/>
      <c r="B197" s="144"/>
      <c r="C197" s="175" t="s">
        <v>1490</v>
      </c>
      <c r="D197" s="146"/>
      <c r="E197" s="147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199</v>
      </c>
      <c r="AH197" s="136">
        <v>0</v>
      </c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outlineLevel="1" x14ac:dyDescent="0.2">
      <c r="A198" s="143"/>
      <c r="B198" s="144"/>
      <c r="C198" s="175" t="s">
        <v>1507</v>
      </c>
      <c r="D198" s="146"/>
      <c r="E198" s="147">
        <v>1.4400000000000002</v>
      </c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199</v>
      </c>
      <c r="AH198" s="136">
        <v>0</v>
      </c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outlineLevel="1" x14ac:dyDescent="0.2">
      <c r="A199" s="143"/>
      <c r="B199" s="144"/>
      <c r="C199" s="175" t="s">
        <v>1224</v>
      </c>
      <c r="D199" s="146"/>
      <c r="E199" s="147">
        <v>-8.0419999999999991E-2</v>
      </c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199</v>
      </c>
      <c r="AH199" s="136">
        <v>0</v>
      </c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outlineLevel="1" x14ac:dyDescent="0.2">
      <c r="A200" s="143"/>
      <c r="B200" s="144"/>
      <c r="C200" s="176" t="s">
        <v>201</v>
      </c>
      <c r="D200" s="148"/>
      <c r="E200" s="149">
        <v>440.70343000000003</v>
      </c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 t="s">
        <v>199</v>
      </c>
      <c r="AH200" s="136">
        <v>1</v>
      </c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outlineLevel="1" x14ac:dyDescent="0.2">
      <c r="A201" s="143"/>
      <c r="B201" s="144"/>
      <c r="C201" s="175" t="s">
        <v>399</v>
      </c>
      <c r="D201" s="146"/>
      <c r="E201" s="147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199</v>
      </c>
      <c r="AH201" s="136">
        <v>0</v>
      </c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43"/>
      <c r="B202" s="144"/>
      <c r="C202" s="175" t="s">
        <v>1508</v>
      </c>
      <c r="D202" s="146"/>
      <c r="E202" s="147">
        <v>11.520000000000001</v>
      </c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199</v>
      </c>
      <c r="AH202" s="136">
        <v>0</v>
      </c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43"/>
      <c r="B203" s="144"/>
      <c r="C203" s="175" t="s">
        <v>1509</v>
      </c>
      <c r="D203" s="146"/>
      <c r="E203" s="147">
        <v>-0.64339999999999997</v>
      </c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199</v>
      </c>
      <c r="AH203" s="136">
        <v>0</v>
      </c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43"/>
      <c r="B204" s="144"/>
      <c r="C204" s="176" t="s">
        <v>201</v>
      </c>
      <c r="D204" s="148"/>
      <c r="E204" s="149">
        <v>10.876600000000002</v>
      </c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 t="s">
        <v>199</v>
      </c>
      <c r="AH204" s="136">
        <v>1</v>
      </c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outlineLevel="1" x14ac:dyDescent="0.2">
      <c r="A205" s="157">
        <v>29</v>
      </c>
      <c r="B205" s="158" t="s">
        <v>397</v>
      </c>
      <c r="C205" s="174" t="s">
        <v>398</v>
      </c>
      <c r="D205" s="159" t="s">
        <v>253</v>
      </c>
      <c r="E205" s="160">
        <v>32</v>
      </c>
      <c r="F205" s="161"/>
      <c r="G205" s="162">
        <f>ROUND(E205*F205,2)</f>
        <v>0</v>
      </c>
      <c r="H205" s="161"/>
      <c r="I205" s="162">
        <f>ROUND(E205*H205,2)</f>
        <v>0</v>
      </c>
      <c r="J205" s="161"/>
      <c r="K205" s="162">
        <f>ROUND(E205*J205,2)</f>
        <v>0</v>
      </c>
      <c r="L205" s="162">
        <v>21</v>
      </c>
      <c r="M205" s="162">
        <f>G205*(1+L205/100)</f>
        <v>0</v>
      </c>
      <c r="N205" s="162">
        <v>0</v>
      </c>
      <c r="O205" s="162">
        <f>ROUND(E205*N205,2)</f>
        <v>0</v>
      </c>
      <c r="P205" s="162">
        <v>0</v>
      </c>
      <c r="Q205" s="163">
        <f>ROUND(E205*P205,2)</f>
        <v>0</v>
      </c>
      <c r="R205" s="145"/>
      <c r="S205" s="145" t="s">
        <v>254</v>
      </c>
      <c r="T205" s="145" t="s">
        <v>255</v>
      </c>
      <c r="U205" s="145">
        <v>0.13</v>
      </c>
      <c r="V205" s="145">
        <f>ROUND(E205*U205,2)</f>
        <v>4.16</v>
      </c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194</v>
      </c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outlineLevel="1" x14ac:dyDescent="0.2">
      <c r="A206" s="143"/>
      <c r="B206" s="144"/>
      <c r="C206" s="175" t="s">
        <v>399</v>
      </c>
      <c r="D206" s="146"/>
      <c r="E206" s="147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 t="s">
        <v>199</v>
      </c>
      <c r="AH206" s="136">
        <v>0</v>
      </c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outlineLevel="1" x14ac:dyDescent="0.2">
      <c r="A207" s="143"/>
      <c r="B207" s="144"/>
      <c r="C207" s="175" t="s">
        <v>400</v>
      </c>
      <c r="D207" s="146"/>
      <c r="E207" s="147">
        <v>32</v>
      </c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 t="s">
        <v>199</v>
      </c>
      <c r="AH207" s="136">
        <v>0</v>
      </c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outlineLevel="1" x14ac:dyDescent="0.2">
      <c r="A208" s="143"/>
      <c r="B208" s="144"/>
      <c r="C208" s="176" t="s">
        <v>201</v>
      </c>
      <c r="D208" s="148"/>
      <c r="E208" s="149">
        <v>32</v>
      </c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 t="s">
        <v>199</v>
      </c>
      <c r="AH208" s="136">
        <v>1</v>
      </c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60" outlineLevel="1" x14ac:dyDescent="0.2">
      <c r="A209" s="157">
        <v>30</v>
      </c>
      <c r="B209" s="158" t="s">
        <v>406</v>
      </c>
      <c r="C209" s="174" t="s">
        <v>407</v>
      </c>
      <c r="D209" s="159" t="s">
        <v>403</v>
      </c>
      <c r="E209" s="160">
        <v>875.16210000000001</v>
      </c>
      <c r="F209" s="161"/>
      <c r="G209" s="162">
        <f>ROUND(E209*F209,2)</f>
        <v>0</v>
      </c>
      <c r="H209" s="161"/>
      <c r="I209" s="162">
        <f>ROUND(E209*H209,2)</f>
        <v>0</v>
      </c>
      <c r="J209" s="161"/>
      <c r="K209" s="162">
        <f>ROUND(E209*J209,2)</f>
        <v>0</v>
      </c>
      <c r="L209" s="162">
        <v>21</v>
      </c>
      <c r="M209" s="162">
        <f>G209*(1+L209/100)</f>
        <v>0</v>
      </c>
      <c r="N209" s="162">
        <v>1</v>
      </c>
      <c r="O209" s="162">
        <f>ROUND(E209*N209,2)</f>
        <v>875.16</v>
      </c>
      <c r="P209" s="162">
        <v>0</v>
      </c>
      <c r="Q209" s="163">
        <f>ROUND(E209*P209,2)</f>
        <v>0</v>
      </c>
      <c r="R209" s="145"/>
      <c r="S209" s="145" t="s">
        <v>192</v>
      </c>
      <c r="T209" s="145" t="s">
        <v>193</v>
      </c>
      <c r="U209" s="145">
        <v>0</v>
      </c>
      <c r="V209" s="145">
        <f>ROUND(E209*U209,2)</f>
        <v>0</v>
      </c>
      <c r="W209" s="145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 t="s">
        <v>404</v>
      </c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</row>
    <row r="210" spans="1:60" outlineLevel="1" x14ac:dyDescent="0.2">
      <c r="A210" s="143"/>
      <c r="B210" s="144"/>
      <c r="C210" s="175" t="s">
        <v>204</v>
      </c>
      <c r="D210" s="146"/>
      <c r="E210" s="147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 t="s">
        <v>199</v>
      </c>
      <c r="AH210" s="136">
        <v>0</v>
      </c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</row>
    <row r="211" spans="1:60" ht="22.5" outlineLevel="1" x14ac:dyDescent="0.2">
      <c r="A211" s="143"/>
      <c r="B211" s="144"/>
      <c r="C211" s="175" t="s">
        <v>1510</v>
      </c>
      <c r="D211" s="146"/>
      <c r="E211" s="147">
        <v>875.16210000000001</v>
      </c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 t="s">
        <v>199</v>
      </c>
      <c r="AH211" s="136">
        <v>0</v>
      </c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</row>
    <row r="212" spans="1:60" outlineLevel="1" x14ac:dyDescent="0.2">
      <c r="A212" s="143"/>
      <c r="B212" s="144"/>
      <c r="C212" s="176" t="s">
        <v>201</v>
      </c>
      <c r="D212" s="148"/>
      <c r="E212" s="149">
        <v>875.16210000000001</v>
      </c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 t="s">
        <v>199</v>
      </c>
      <c r="AH212" s="136">
        <v>1</v>
      </c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</row>
    <row r="213" spans="1:60" outlineLevel="1" x14ac:dyDescent="0.2">
      <c r="A213" s="157">
        <v>31</v>
      </c>
      <c r="B213" s="158" t="s">
        <v>409</v>
      </c>
      <c r="C213" s="174" t="s">
        <v>410</v>
      </c>
      <c r="D213" s="159" t="s">
        <v>403</v>
      </c>
      <c r="E213" s="160">
        <v>2322.2426600000003</v>
      </c>
      <c r="F213" s="161"/>
      <c r="G213" s="162">
        <f>ROUND(E213*F213,2)</f>
        <v>0</v>
      </c>
      <c r="H213" s="161"/>
      <c r="I213" s="162">
        <f>ROUND(E213*H213,2)</f>
        <v>0</v>
      </c>
      <c r="J213" s="161"/>
      <c r="K213" s="162">
        <f>ROUND(E213*J213,2)</f>
        <v>0</v>
      </c>
      <c r="L213" s="162">
        <v>21</v>
      </c>
      <c r="M213" s="162">
        <f>G213*(1+L213/100)</f>
        <v>0</v>
      </c>
      <c r="N213" s="162">
        <v>1</v>
      </c>
      <c r="O213" s="162">
        <f>ROUND(E213*N213,2)</f>
        <v>2322.2399999999998</v>
      </c>
      <c r="P213" s="162">
        <v>0</v>
      </c>
      <c r="Q213" s="163">
        <f>ROUND(E213*P213,2)</f>
        <v>0</v>
      </c>
      <c r="R213" s="145" t="s">
        <v>411</v>
      </c>
      <c r="S213" s="145" t="s">
        <v>254</v>
      </c>
      <c r="T213" s="145" t="s">
        <v>193</v>
      </c>
      <c r="U213" s="145">
        <v>0</v>
      </c>
      <c r="V213" s="145">
        <f>ROUND(E213*U213,2)</f>
        <v>0</v>
      </c>
      <c r="W213" s="145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 t="s">
        <v>404</v>
      </c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</row>
    <row r="214" spans="1:60" outlineLevel="1" x14ac:dyDescent="0.2">
      <c r="A214" s="143"/>
      <c r="B214" s="144"/>
      <c r="C214" s="175" t="s">
        <v>204</v>
      </c>
      <c r="D214" s="146"/>
      <c r="E214" s="147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 t="s">
        <v>199</v>
      </c>
      <c r="AH214" s="136">
        <v>0</v>
      </c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</row>
    <row r="215" spans="1:60" outlineLevel="1" x14ac:dyDescent="0.2">
      <c r="A215" s="143"/>
      <c r="B215" s="144"/>
      <c r="C215" s="175" t="s">
        <v>380</v>
      </c>
      <c r="D215" s="146"/>
      <c r="E215" s="147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 t="s">
        <v>199</v>
      </c>
      <c r="AH215" s="136">
        <v>0</v>
      </c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</row>
    <row r="216" spans="1:60" outlineLevel="1" x14ac:dyDescent="0.2">
      <c r="A216" s="143"/>
      <c r="B216" s="144"/>
      <c r="C216" s="175" t="s">
        <v>1487</v>
      </c>
      <c r="D216" s="146"/>
      <c r="E216" s="147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 t="s">
        <v>199</v>
      </c>
      <c r="AH216" s="136">
        <v>0</v>
      </c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</row>
    <row r="217" spans="1:60" outlineLevel="1" x14ac:dyDescent="0.2">
      <c r="A217" s="143"/>
      <c r="B217" s="144"/>
      <c r="C217" s="175" t="s">
        <v>1488</v>
      </c>
      <c r="D217" s="146"/>
      <c r="E217" s="147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 t="s">
        <v>199</v>
      </c>
      <c r="AH217" s="136">
        <v>0</v>
      </c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</row>
    <row r="218" spans="1:60" outlineLevel="1" x14ac:dyDescent="0.2">
      <c r="A218" s="143"/>
      <c r="B218" s="144"/>
      <c r="C218" s="175" t="s">
        <v>1489</v>
      </c>
      <c r="D218" s="146"/>
      <c r="E218" s="147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 t="s">
        <v>199</v>
      </c>
      <c r="AH218" s="136">
        <v>0</v>
      </c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</row>
    <row r="219" spans="1:60" outlineLevel="1" x14ac:dyDescent="0.2">
      <c r="A219" s="143"/>
      <c r="B219" s="144"/>
      <c r="C219" s="175" t="s">
        <v>1490</v>
      </c>
      <c r="D219" s="146"/>
      <c r="E219" s="147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 t="s">
        <v>199</v>
      </c>
      <c r="AH219" s="136">
        <v>0</v>
      </c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</row>
    <row r="220" spans="1:60" outlineLevel="1" x14ac:dyDescent="0.2">
      <c r="A220" s="143"/>
      <c r="B220" s="144"/>
      <c r="C220" s="175" t="s">
        <v>1511</v>
      </c>
      <c r="D220" s="146"/>
      <c r="E220" s="147">
        <v>2322.2426600000003</v>
      </c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 t="s">
        <v>199</v>
      </c>
      <c r="AH220" s="136">
        <v>0</v>
      </c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</row>
    <row r="221" spans="1:60" outlineLevel="1" x14ac:dyDescent="0.2">
      <c r="A221" s="143"/>
      <c r="B221" s="144"/>
      <c r="C221" s="176" t="s">
        <v>201</v>
      </c>
      <c r="D221" s="148"/>
      <c r="E221" s="149">
        <v>2322.2426600000003</v>
      </c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 t="s">
        <v>199</v>
      </c>
      <c r="AH221" s="136">
        <v>1</v>
      </c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</row>
    <row r="222" spans="1:60" outlineLevel="1" x14ac:dyDescent="0.2">
      <c r="A222" s="157">
        <v>32</v>
      </c>
      <c r="B222" s="158" t="s">
        <v>807</v>
      </c>
      <c r="C222" s="174" t="s">
        <v>808</v>
      </c>
      <c r="D222" s="159" t="s">
        <v>809</v>
      </c>
      <c r="E222" s="160">
        <v>1.1200000000000001</v>
      </c>
      <c r="F222" s="161"/>
      <c r="G222" s="162">
        <f>ROUND(E222*F222,2)</f>
        <v>0</v>
      </c>
      <c r="H222" s="161"/>
      <c r="I222" s="162">
        <f>ROUND(E222*H222,2)</f>
        <v>0</v>
      </c>
      <c r="J222" s="161"/>
      <c r="K222" s="162">
        <f>ROUND(E222*J222,2)</f>
        <v>0</v>
      </c>
      <c r="L222" s="162">
        <v>21</v>
      </c>
      <c r="M222" s="162">
        <f>G222*(1+L222/100)</f>
        <v>0</v>
      </c>
      <c r="N222" s="162">
        <v>1E-3</v>
      </c>
      <c r="O222" s="162">
        <f>ROUND(E222*N222,2)</f>
        <v>0</v>
      </c>
      <c r="P222" s="162">
        <v>0</v>
      </c>
      <c r="Q222" s="163">
        <f>ROUND(E222*P222,2)</f>
        <v>0</v>
      </c>
      <c r="R222" s="145" t="s">
        <v>411</v>
      </c>
      <c r="S222" s="145" t="s">
        <v>254</v>
      </c>
      <c r="T222" s="145" t="s">
        <v>255</v>
      </c>
      <c r="U222" s="145">
        <v>0</v>
      </c>
      <c r="V222" s="145">
        <f>ROUND(E222*U222,2)</f>
        <v>0</v>
      </c>
      <c r="W222" s="145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 t="s">
        <v>404</v>
      </c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</row>
    <row r="223" spans="1:60" outlineLevel="1" x14ac:dyDescent="0.2">
      <c r="A223" s="143"/>
      <c r="B223" s="144"/>
      <c r="C223" s="175" t="s">
        <v>1512</v>
      </c>
      <c r="D223" s="146"/>
      <c r="E223" s="147">
        <v>1.1200000000000001</v>
      </c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 t="s">
        <v>199</v>
      </c>
      <c r="AH223" s="136">
        <v>0</v>
      </c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</row>
    <row r="224" spans="1:60" outlineLevel="1" x14ac:dyDescent="0.2">
      <c r="A224" s="143"/>
      <c r="B224" s="144"/>
      <c r="C224" s="176" t="s">
        <v>201</v>
      </c>
      <c r="D224" s="148"/>
      <c r="E224" s="149">
        <v>1.1200000000000001</v>
      </c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 t="s">
        <v>199</v>
      </c>
      <c r="AH224" s="136">
        <v>1</v>
      </c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</row>
    <row r="225" spans="1:60" x14ac:dyDescent="0.2">
      <c r="A225" s="151" t="s">
        <v>187</v>
      </c>
      <c r="B225" s="152" t="s">
        <v>135</v>
      </c>
      <c r="C225" s="172" t="s">
        <v>136</v>
      </c>
      <c r="D225" s="153"/>
      <c r="E225" s="154"/>
      <c r="F225" s="155"/>
      <c r="G225" s="155">
        <f>SUMIF(AG226:AG239,"&lt;&gt;NOR",G226:G239)</f>
        <v>0</v>
      </c>
      <c r="H225" s="155"/>
      <c r="I225" s="155">
        <f>SUM(I226:I239)</f>
        <v>0</v>
      </c>
      <c r="J225" s="155"/>
      <c r="K225" s="155">
        <f>SUM(K226:K239)</f>
        <v>0</v>
      </c>
      <c r="L225" s="155"/>
      <c r="M225" s="155">
        <f>SUM(M226:M239)</f>
        <v>0</v>
      </c>
      <c r="N225" s="155"/>
      <c r="O225" s="155">
        <f>SUM(O226:O239)</f>
        <v>83.43</v>
      </c>
      <c r="P225" s="155"/>
      <c r="Q225" s="156">
        <f>SUM(Q226:Q239)</f>
        <v>0</v>
      </c>
      <c r="R225" s="150"/>
      <c r="S225" s="150"/>
      <c r="T225" s="150"/>
      <c r="U225" s="150"/>
      <c r="V225" s="150">
        <f>SUM(V226:V239)</f>
        <v>78.490000000000009</v>
      </c>
      <c r="W225" s="150"/>
      <c r="AG225" t="s">
        <v>188</v>
      </c>
    </row>
    <row r="226" spans="1:60" outlineLevel="1" x14ac:dyDescent="0.2">
      <c r="A226" s="157">
        <v>33</v>
      </c>
      <c r="B226" s="158" t="s">
        <v>413</v>
      </c>
      <c r="C226" s="174" t="s">
        <v>414</v>
      </c>
      <c r="D226" s="159" t="s">
        <v>197</v>
      </c>
      <c r="E226" s="160">
        <v>376.3</v>
      </c>
      <c r="F226" s="161"/>
      <c r="G226" s="162">
        <f>ROUND(E226*F226,2)</f>
        <v>0</v>
      </c>
      <c r="H226" s="161"/>
      <c r="I226" s="162">
        <f>ROUND(E226*H226,2)</f>
        <v>0</v>
      </c>
      <c r="J226" s="161"/>
      <c r="K226" s="162">
        <f>ROUND(E226*J226,2)</f>
        <v>0</v>
      </c>
      <c r="L226" s="162">
        <v>21</v>
      </c>
      <c r="M226" s="162">
        <f>G226*(1+L226/100)</f>
        <v>0</v>
      </c>
      <c r="N226" s="162">
        <v>0.22107000000000002</v>
      </c>
      <c r="O226" s="162">
        <f>ROUND(E226*N226,2)</f>
        <v>83.19</v>
      </c>
      <c r="P226" s="162">
        <v>0</v>
      </c>
      <c r="Q226" s="163">
        <f>ROUND(E226*P226,2)</f>
        <v>0</v>
      </c>
      <c r="R226" s="145"/>
      <c r="S226" s="145" t="s">
        <v>254</v>
      </c>
      <c r="T226" s="145" t="s">
        <v>255</v>
      </c>
      <c r="U226" s="145">
        <v>0.18500000000000003</v>
      </c>
      <c r="V226" s="145">
        <f>ROUND(E226*U226,2)</f>
        <v>69.62</v>
      </c>
      <c r="W226" s="145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 t="s">
        <v>194</v>
      </c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</row>
    <row r="227" spans="1:60" outlineLevel="1" x14ac:dyDescent="0.2">
      <c r="A227" s="143"/>
      <c r="B227" s="144"/>
      <c r="C227" s="175" t="s">
        <v>204</v>
      </c>
      <c r="D227" s="146"/>
      <c r="E227" s="147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 t="s">
        <v>199</v>
      </c>
      <c r="AH227" s="136">
        <v>0</v>
      </c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</row>
    <row r="228" spans="1:60" outlineLevel="1" x14ac:dyDescent="0.2">
      <c r="A228" s="143"/>
      <c r="B228" s="144"/>
      <c r="C228" s="175" t="s">
        <v>759</v>
      </c>
      <c r="D228" s="146"/>
      <c r="E228" s="147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 t="s">
        <v>199</v>
      </c>
      <c r="AH228" s="136">
        <v>0</v>
      </c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</row>
    <row r="229" spans="1:60" outlineLevel="1" x14ac:dyDescent="0.2">
      <c r="A229" s="143"/>
      <c r="B229" s="144"/>
      <c r="C229" s="175" t="s">
        <v>1513</v>
      </c>
      <c r="D229" s="146"/>
      <c r="E229" s="147">
        <v>376.3</v>
      </c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 t="s">
        <v>199</v>
      </c>
      <c r="AH229" s="136">
        <v>0</v>
      </c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</row>
    <row r="230" spans="1:60" outlineLevel="1" x14ac:dyDescent="0.2">
      <c r="A230" s="143"/>
      <c r="B230" s="144"/>
      <c r="C230" s="176" t="s">
        <v>201</v>
      </c>
      <c r="D230" s="148"/>
      <c r="E230" s="149">
        <v>376.3</v>
      </c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 t="s">
        <v>199</v>
      </c>
      <c r="AH230" s="136">
        <v>1</v>
      </c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</row>
    <row r="231" spans="1:60" outlineLevel="1" x14ac:dyDescent="0.2">
      <c r="A231" s="157">
        <v>34</v>
      </c>
      <c r="B231" s="158" t="s">
        <v>421</v>
      </c>
      <c r="C231" s="174" t="s">
        <v>422</v>
      </c>
      <c r="D231" s="159" t="s">
        <v>197</v>
      </c>
      <c r="E231" s="160">
        <v>380.06300000000005</v>
      </c>
      <c r="F231" s="161"/>
      <c r="G231" s="162">
        <f>ROUND(E231*F231,2)</f>
        <v>0</v>
      </c>
      <c r="H231" s="161"/>
      <c r="I231" s="162">
        <f>ROUND(E231*H231,2)</f>
        <v>0</v>
      </c>
      <c r="J231" s="161"/>
      <c r="K231" s="162">
        <f>ROUND(E231*J231,2)</f>
        <v>0</v>
      </c>
      <c r="L231" s="162">
        <v>21</v>
      </c>
      <c r="M231" s="162">
        <f>G231*(1+L231/100)</f>
        <v>0</v>
      </c>
      <c r="N231" s="162">
        <v>4.8000000000000001E-4</v>
      </c>
      <c r="O231" s="162">
        <f>ROUND(E231*N231,2)</f>
        <v>0.18</v>
      </c>
      <c r="P231" s="162">
        <v>0</v>
      </c>
      <c r="Q231" s="163">
        <f>ROUND(E231*P231,2)</f>
        <v>0</v>
      </c>
      <c r="R231" s="145" t="s">
        <v>411</v>
      </c>
      <c r="S231" s="145" t="s">
        <v>254</v>
      </c>
      <c r="T231" s="145" t="s">
        <v>255</v>
      </c>
      <c r="U231" s="145">
        <v>0</v>
      </c>
      <c r="V231" s="145">
        <f>ROUND(E231*U231,2)</f>
        <v>0</v>
      </c>
      <c r="W231" s="145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 t="s">
        <v>404</v>
      </c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</row>
    <row r="232" spans="1:60" outlineLevel="1" x14ac:dyDescent="0.2">
      <c r="A232" s="143"/>
      <c r="B232" s="144"/>
      <c r="C232" s="175" t="s">
        <v>1514</v>
      </c>
      <c r="D232" s="146"/>
      <c r="E232" s="147">
        <v>380.06300000000005</v>
      </c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 t="s">
        <v>199</v>
      </c>
      <c r="AH232" s="136">
        <v>0</v>
      </c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</row>
    <row r="233" spans="1:60" outlineLevel="1" x14ac:dyDescent="0.2">
      <c r="A233" s="143"/>
      <c r="B233" s="144"/>
      <c r="C233" s="176" t="s">
        <v>201</v>
      </c>
      <c r="D233" s="148"/>
      <c r="E233" s="149">
        <v>380.06300000000005</v>
      </c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 t="s">
        <v>199</v>
      </c>
      <c r="AH233" s="136">
        <v>1</v>
      </c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</row>
    <row r="234" spans="1:60" outlineLevel="1" x14ac:dyDescent="0.2">
      <c r="A234" s="157">
        <v>35</v>
      </c>
      <c r="B234" s="158" t="s">
        <v>417</v>
      </c>
      <c r="C234" s="174" t="s">
        <v>418</v>
      </c>
      <c r="D234" s="159" t="s">
        <v>253</v>
      </c>
      <c r="E234" s="160">
        <v>118.21813</v>
      </c>
      <c r="F234" s="161"/>
      <c r="G234" s="162">
        <f>ROUND(E234*F234,2)</f>
        <v>0</v>
      </c>
      <c r="H234" s="161"/>
      <c r="I234" s="162">
        <f>ROUND(E234*H234,2)</f>
        <v>0</v>
      </c>
      <c r="J234" s="161"/>
      <c r="K234" s="162">
        <f>ROUND(E234*J234,2)</f>
        <v>0</v>
      </c>
      <c r="L234" s="162">
        <v>21</v>
      </c>
      <c r="M234" s="162">
        <f>G234*(1+L234/100)</f>
        <v>0</v>
      </c>
      <c r="N234" s="162">
        <v>1.8000000000000001E-4</v>
      </c>
      <c r="O234" s="162">
        <f>ROUND(E234*N234,2)</f>
        <v>0.02</v>
      </c>
      <c r="P234" s="162">
        <v>0</v>
      </c>
      <c r="Q234" s="163">
        <f>ROUND(E234*P234,2)</f>
        <v>0</v>
      </c>
      <c r="R234" s="145"/>
      <c r="S234" s="145" t="s">
        <v>254</v>
      </c>
      <c r="T234" s="145" t="s">
        <v>255</v>
      </c>
      <c r="U234" s="145">
        <v>7.5000000000000011E-2</v>
      </c>
      <c r="V234" s="145">
        <f>ROUND(E234*U234,2)</f>
        <v>8.8699999999999992</v>
      </c>
      <c r="W234" s="145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 t="s">
        <v>419</v>
      </c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</row>
    <row r="235" spans="1:60" outlineLevel="1" x14ac:dyDescent="0.2">
      <c r="A235" s="143"/>
      <c r="B235" s="144"/>
      <c r="C235" s="175" t="s">
        <v>1515</v>
      </c>
      <c r="D235" s="146"/>
      <c r="E235" s="147">
        <v>118.21813</v>
      </c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 t="s">
        <v>199</v>
      </c>
      <c r="AH235" s="136">
        <v>0</v>
      </c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</row>
    <row r="236" spans="1:60" outlineLevel="1" x14ac:dyDescent="0.2">
      <c r="A236" s="143"/>
      <c r="B236" s="144"/>
      <c r="C236" s="176" t="s">
        <v>201</v>
      </c>
      <c r="D236" s="148"/>
      <c r="E236" s="149">
        <v>118.21813</v>
      </c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 t="s">
        <v>199</v>
      </c>
      <c r="AH236" s="136">
        <v>1</v>
      </c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</row>
    <row r="237" spans="1:60" outlineLevel="1" x14ac:dyDescent="0.2">
      <c r="A237" s="157">
        <v>36</v>
      </c>
      <c r="B237" s="158" t="s">
        <v>424</v>
      </c>
      <c r="C237" s="174" t="s">
        <v>425</v>
      </c>
      <c r="D237" s="159" t="s">
        <v>253</v>
      </c>
      <c r="E237" s="160">
        <v>120.58249000000001</v>
      </c>
      <c r="F237" s="161"/>
      <c r="G237" s="162">
        <f>ROUND(E237*F237,2)</f>
        <v>0</v>
      </c>
      <c r="H237" s="161"/>
      <c r="I237" s="162">
        <f>ROUND(E237*H237,2)</f>
        <v>0</v>
      </c>
      <c r="J237" s="161"/>
      <c r="K237" s="162">
        <f>ROUND(E237*J237,2)</f>
        <v>0</v>
      </c>
      <c r="L237" s="162">
        <v>21</v>
      </c>
      <c r="M237" s="162">
        <f>G237*(1+L237/100)</f>
        <v>0</v>
      </c>
      <c r="N237" s="162">
        <v>3.0000000000000003E-4</v>
      </c>
      <c r="O237" s="162">
        <f>ROUND(E237*N237,2)</f>
        <v>0.04</v>
      </c>
      <c r="P237" s="162">
        <v>0</v>
      </c>
      <c r="Q237" s="163">
        <f>ROUND(E237*P237,2)</f>
        <v>0</v>
      </c>
      <c r="R237" s="145" t="s">
        <v>411</v>
      </c>
      <c r="S237" s="145" t="s">
        <v>254</v>
      </c>
      <c r="T237" s="145" t="s">
        <v>255</v>
      </c>
      <c r="U237" s="145">
        <v>0</v>
      </c>
      <c r="V237" s="145">
        <f>ROUND(E237*U237,2)</f>
        <v>0</v>
      </c>
      <c r="W237" s="145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 t="s">
        <v>404</v>
      </c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</row>
    <row r="238" spans="1:60" outlineLevel="1" x14ac:dyDescent="0.2">
      <c r="A238" s="143"/>
      <c r="B238" s="144"/>
      <c r="C238" s="175" t="s">
        <v>1516</v>
      </c>
      <c r="D238" s="146"/>
      <c r="E238" s="147">
        <v>120.58249000000001</v>
      </c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 t="s">
        <v>199</v>
      </c>
      <c r="AH238" s="136">
        <v>0</v>
      </c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</row>
    <row r="239" spans="1:60" outlineLevel="1" x14ac:dyDescent="0.2">
      <c r="A239" s="143"/>
      <c r="B239" s="144"/>
      <c r="C239" s="176" t="s">
        <v>201</v>
      </c>
      <c r="D239" s="148"/>
      <c r="E239" s="149">
        <v>120.58249000000001</v>
      </c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 t="s">
        <v>199</v>
      </c>
      <c r="AH239" s="136">
        <v>1</v>
      </c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</row>
    <row r="240" spans="1:60" x14ac:dyDescent="0.2">
      <c r="A240" s="151" t="s">
        <v>187</v>
      </c>
      <c r="B240" s="152" t="s">
        <v>139</v>
      </c>
      <c r="C240" s="172" t="s">
        <v>140</v>
      </c>
      <c r="D240" s="153"/>
      <c r="E240" s="154"/>
      <c r="F240" s="155"/>
      <c r="G240" s="155">
        <f>SUMIF(AG241:AG262,"&lt;&gt;NOR",G241:G262)</f>
        <v>0</v>
      </c>
      <c r="H240" s="155"/>
      <c r="I240" s="155">
        <f>SUM(I241:I262)</f>
        <v>0</v>
      </c>
      <c r="J240" s="155"/>
      <c r="K240" s="155">
        <f>SUM(K241:K262)</f>
        <v>0</v>
      </c>
      <c r="L240" s="155"/>
      <c r="M240" s="155">
        <f>SUM(M241:M262)</f>
        <v>0</v>
      </c>
      <c r="N240" s="155"/>
      <c r="O240" s="155">
        <f>SUM(O241:O262)</f>
        <v>128.87</v>
      </c>
      <c r="P240" s="155"/>
      <c r="Q240" s="156">
        <f>SUM(Q241:Q262)</f>
        <v>0</v>
      </c>
      <c r="R240" s="150"/>
      <c r="S240" s="150"/>
      <c r="T240" s="150"/>
      <c r="U240" s="150"/>
      <c r="V240" s="150">
        <f>SUM(V241:V262)</f>
        <v>98</v>
      </c>
      <c r="W240" s="150"/>
      <c r="AG240" t="s">
        <v>188</v>
      </c>
    </row>
    <row r="241" spans="1:60" outlineLevel="1" x14ac:dyDescent="0.2">
      <c r="A241" s="157">
        <v>37</v>
      </c>
      <c r="B241" s="158" t="s">
        <v>427</v>
      </c>
      <c r="C241" s="174" t="s">
        <v>428</v>
      </c>
      <c r="D241" s="159" t="s">
        <v>292</v>
      </c>
      <c r="E241" s="160">
        <v>70.768000000000001</v>
      </c>
      <c r="F241" s="161"/>
      <c r="G241" s="162">
        <f>ROUND(E241*F241,2)</f>
        <v>0</v>
      </c>
      <c r="H241" s="161"/>
      <c r="I241" s="162">
        <f>ROUND(E241*H241,2)</f>
        <v>0</v>
      </c>
      <c r="J241" s="161"/>
      <c r="K241" s="162">
        <f>ROUND(E241*J241,2)</f>
        <v>0</v>
      </c>
      <c r="L241" s="162">
        <v>21</v>
      </c>
      <c r="M241" s="162">
        <f>G241*(1+L241/100)</f>
        <v>0</v>
      </c>
      <c r="N241" s="162">
        <v>1.7034</v>
      </c>
      <c r="O241" s="162">
        <f>ROUND(E241*N241,2)</f>
        <v>120.55</v>
      </c>
      <c r="P241" s="162">
        <v>0</v>
      </c>
      <c r="Q241" s="163">
        <f>ROUND(E241*P241,2)</f>
        <v>0</v>
      </c>
      <c r="R241" s="145"/>
      <c r="S241" s="145" t="s">
        <v>254</v>
      </c>
      <c r="T241" s="145" t="s">
        <v>255</v>
      </c>
      <c r="U241" s="145">
        <v>1.3030000000000002</v>
      </c>
      <c r="V241" s="145">
        <f>ROUND(E241*U241,2)</f>
        <v>92.21</v>
      </c>
      <c r="W241" s="145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 t="s">
        <v>194</v>
      </c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</row>
    <row r="242" spans="1:60" outlineLevel="1" x14ac:dyDescent="0.2">
      <c r="A242" s="143"/>
      <c r="B242" s="144"/>
      <c r="C242" s="175" t="s">
        <v>204</v>
      </c>
      <c r="D242" s="146"/>
      <c r="E242" s="147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 t="s">
        <v>199</v>
      </c>
      <c r="AH242" s="136">
        <v>0</v>
      </c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</row>
    <row r="243" spans="1:60" ht="33.75" outlineLevel="1" x14ac:dyDescent="0.2">
      <c r="A243" s="143"/>
      <c r="B243" s="144"/>
      <c r="C243" s="175" t="s">
        <v>688</v>
      </c>
      <c r="D243" s="146"/>
      <c r="E243" s="147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 t="s">
        <v>199</v>
      </c>
      <c r="AH243" s="136">
        <v>0</v>
      </c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</row>
    <row r="244" spans="1:60" ht="22.5" outlineLevel="1" x14ac:dyDescent="0.2">
      <c r="A244" s="143"/>
      <c r="B244" s="144"/>
      <c r="C244" s="175" t="s">
        <v>1452</v>
      </c>
      <c r="D244" s="146"/>
      <c r="E244" s="147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 t="s">
        <v>199</v>
      </c>
      <c r="AH244" s="136">
        <v>0</v>
      </c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</row>
    <row r="245" spans="1:60" outlineLevel="1" x14ac:dyDescent="0.2">
      <c r="A245" s="143"/>
      <c r="B245" s="144"/>
      <c r="C245" s="175" t="s">
        <v>1487</v>
      </c>
      <c r="D245" s="146"/>
      <c r="E245" s="147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 t="s">
        <v>199</v>
      </c>
      <c r="AH245" s="136">
        <v>0</v>
      </c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</row>
    <row r="246" spans="1:60" outlineLevel="1" x14ac:dyDescent="0.2">
      <c r="A246" s="143"/>
      <c r="B246" s="144"/>
      <c r="C246" s="175" t="s">
        <v>1517</v>
      </c>
      <c r="D246" s="146"/>
      <c r="E246" s="147">
        <v>63.2</v>
      </c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 t="s">
        <v>199</v>
      </c>
      <c r="AH246" s="136">
        <v>0</v>
      </c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</row>
    <row r="247" spans="1:60" outlineLevel="1" x14ac:dyDescent="0.2">
      <c r="A247" s="143"/>
      <c r="B247" s="144"/>
      <c r="C247" s="175" t="s">
        <v>1488</v>
      </c>
      <c r="D247" s="146"/>
      <c r="E247" s="147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 t="s">
        <v>199</v>
      </c>
      <c r="AH247" s="136">
        <v>0</v>
      </c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</row>
    <row r="248" spans="1:60" outlineLevel="1" x14ac:dyDescent="0.2">
      <c r="A248" s="143"/>
      <c r="B248" s="144"/>
      <c r="C248" s="175" t="s">
        <v>1518</v>
      </c>
      <c r="D248" s="146"/>
      <c r="E248" s="147">
        <v>2.8800000000000003</v>
      </c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 t="s">
        <v>199</v>
      </c>
      <c r="AH248" s="136">
        <v>0</v>
      </c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</row>
    <row r="249" spans="1:60" outlineLevel="1" x14ac:dyDescent="0.2">
      <c r="A249" s="143"/>
      <c r="B249" s="144"/>
      <c r="C249" s="175" t="s">
        <v>1489</v>
      </c>
      <c r="D249" s="146"/>
      <c r="E249" s="147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 t="s">
        <v>199</v>
      </c>
      <c r="AH249" s="136">
        <v>0</v>
      </c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</row>
    <row r="250" spans="1:60" outlineLevel="1" x14ac:dyDescent="0.2">
      <c r="A250" s="143"/>
      <c r="B250" s="144"/>
      <c r="C250" s="175" t="s">
        <v>1519</v>
      </c>
      <c r="D250" s="146"/>
      <c r="E250" s="147">
        <v>1.0880000000000001</v>
      </c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 t="s">
        <v>199</v>
      </c>
      <c r="AH250" s="136">
        <v>0</v>
      </c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</row>
    <row r="251" spans="1:60" ht="22.5" outlineLevel="1" x14ac:dyDescent="0.2">
      <c r="A251" s="143"/>
      <c r="B251" s="144"/>
      <c r="C251" s="175" t="s">
        <v>1461</v>
      </c>
      <c r="D251" s="146"/>
      <c r="E251" s="147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 t="s">
        <v>199</v>
      </c>
      <c r="AH251" s="136">
        <v>0</v>
      </c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</row>
    <row r="252" spans="1:60" outlineLevel="1" x14ac:dyDescent="0.2">
      <c r="A252" s="143"/>
      <c r="B252" s="144"/>
      <c r="C252" s="175" t="s">
        <v>1490</v>
      </c>
      <c r="D252" s="146"/>
      <c r="E252" s="147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 t="s">
        <v>199</v>
      </c>
      <c r="AH252" s="136">
        <v>0</v>
      </c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</row>
    <row r="253" spans="1:60" outlineLevel="1" x14ac:dyDescent="0.2">
      <c r="A253" s="143"/>
      <c r="B253" s="144"/>
      <c r="C253" s="175" t="s">
        <v>1520</v>
      </c>
      <c r="D253" s="146"/>
      <c r="E253" s="147">
        <v>0.4</v>
      </c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 t="s">
        <v>199</v>
      </c>
      <c r="AH253" s="136">
        <v>0</v>
      </c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</row>
    <row r="254" spans="1:60" outlineLevel="1" x14ac:dyDescent="0.2">
      <c r="A254" s="143"/>
      <c r="B254" s="144"/>
      <c r="C254" s="176" t="s">
        <v>201</v>
      </c>
      <c r="D254" s="148"/>
      <c r="E254" s="149">
        <v>67.568000000000012</v>
      </c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 t="s">
        <v>199</v>
      </c>
      <c r="AH254" s="136">
        <v>1</v>
      </c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</row>
    <row r="255" spans="1:60" outlineLevel="1" x14ac:dyDescent="0.2">
      <c r="A255" s="143"/>
      <c r="B255" s="144"/>
      <c r="C255" s="175" t="s">
        <v>399</v>
      </c>
      <c r="D255" s="146"/>
      <c r="E255" s="147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 t="s">
        <v>199</v>
      </c>
      <c r="AH255" s="136">
        <v>0</v>
      </c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</row>
    <row r="256" spans="1:60" outlineLevel="1" x14ac:dyDescent="0.2">
      <c r="A256" s="143"/>
      <c r="B256" s="144"/>
      <c r="C256" s="175" t="s">
        <v>1521</v>
      </c>
      <c r="D256" s="146"/>
      <c r="E256" s="147">
        <v>3.2</v>
      </c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 t="s">
        <v>199</v>
      </c>
      <c r="AH256" s="136">
        <v>0</v>
      </c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</row>
    <row r="257" spans="1:60" outlineLevel="1" x14ac:dyDescent="0.2">
      <c r="A257" s="143"/>
      <c r="B257" s="144"/>
      <c r="C257" s="176" t="s">
        <v>201</v>
      </c>
      <c r="D257" s="148"/>
      <c r="E257" s="149">
        <v>3.2</v>
      </c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 t="s">
        <v>199</v>
      </c>
      <c r="AH257" s="136">
        <v>1</v>
      </c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</row>
    <row r="258" spans="1:60" outlineLevel="1" x14ac:dyDescent="0.2">
      <c r="A258" s="157">
        <v>38</v>
      </c>
      <c r="B258" s="158" t="s">
        <v>433</v>
      </c>
      <c r="C258" s="174" t="s">
        <v>434</v>
      </c>
      <c r="D258" s="159" t="s">
        <v>292</v>
      </c>
      <c r="E258" s="160">
        <v>4.4000000000000004</v>
      </c>
      <c r="F258" s="161"/>
      <c r="G258" s="162">
        <f>ROUND(E258*F258,2)</f>
        <v>0</v>
      </c>
      <c r="H258" s="161"/>
      <c r="I258" s="162">
        <f>ROUND(E258*H258,2)</f>
        <v>0</v>
      </c>
      <c r="J258" s="161"/>
      <c r="K258" s="162">
        <f>ROUND(E258*J258,2)</f>
        <v>0</v>
      </c>
      <c r="L258" s="162">
        <v>21</v>
      </c>
      <c r="M258" s="162">
        <f>G258*(1+L258/100)</f>
        <v>0</v>
      </c>
      <c r="N258" s="162">
        <v>1.8907700000000001</v>
      </c>
      <c r="O258" s="162">
        <f>ROUND(E258*N258,2)</f>
        <v>8.32</v>
      </c>
      <c r="P258" s="162">
        <v>0</v>
      </c>
      <c r="Q258" s="163">
        <f>ROUND(E258*P258,2)</f>
        <v>0</v>
      </c>
      <c r="R258" s="145"/>
      <c r="S258" s="145" t="s">
        <v>192</v>
      </c>
      <c r="T258" s="145" t="s">
        <v>193</v>
      </c>
      <c r="U258" s="145">
        <v>1.3170000000000002</v>
      </c>
      <c r="V258" s="145">
        <f>ROUND(E258*U258,2)</f>
        <v>5.79</v>
      </c>
      <c r="W258" s="145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 t="s">
        <v>194</v>
      </c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</row>
    <row r="259" spans="1:60" outlineLevel="1" x14ac:dyDescent="0.2">
      <c r="A259" s="143"/>
      <c r="B259" s="144"/>
      <c r="C259" s="175" t="s">
        <v>204</v>
      </c>
      <c r="D259" s="146"/>
      <c r="E259" s="147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 t="s">
        <v>199</v>
      </c>
      <c r="AH259" s="136">
        <v>0</v>
      </c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</row>
    <row r="260" spans="1:60" ht="22.5" outlineLevel="1" x14ac:dyDescent="0.2">
      <c r="A260" s="143"/>
      <c r="B260" s="144"/>
      <c r="C260" s="175" t="s">
        <v>1522</v>
      </c>
      <c r="D260" s="146"/>
      <c r="E260" s="147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 t="s">
        <v>199</v>
      </c>
      <c r="AH260" s="136">
        <v>0</v>
      </c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</row>
    <row r="261" spans="1:60" outlineLevel="1" x14ac:dyDescent="0.2">
      <c r="A261" s="143"/>
      <c r="B261" s="144"/>
      <c r="C261" s="175" t="s">
        <v>1523</v>
      </c>
      <c r="D261" s="146"/>
      <c r="E261" s="147">
        <v>4.4000000000000004</v>
      </c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 t="s">
        <v>199</v>
      </c>
      <c r="AH261" s="136">
        <v>0</v>
      </c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</row>
    <row r="262" spans="1:60" outlineLevel="1" x14ac:dyDescent="0.2">
      <c r="A262" s="143"/>
      <c r="B262" s="144"/>
      <c r="C262" s="176" t="s">
        <v>201</v>
      </c>
      <c r="D262" s="148"/>
      <c r="E262" s="149">
        <v>4.4000000000000004</v>
      </c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 t="s">
        <v>199</v>
      </c>
      <c r="AH262" s="136">
        <v>1</v>
      </c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</row>
    <row r="263" spans="1:60" x14ac:dyDescent="0.2">
      <c r="A263" s="151" t="s">
        <v>187</v>
      </c>
      <c r="B263" s="152" t="s">
        <v>141</v>
      </c>
      <c r="C263" s="172" t="s">
        <v>142</v>
      </c>
      <c r="D263" s="153"/>
      <c r="E263" s="154"/>
      <c r="F263" s="155"/>
      <c r="G263" s="155">
        <f>SUMIF(AG264:AG269,"&lt;&gt;NOR",G264:G269)</f>
        <v>0</v>
      </c>
      <c r="H263" s="155"/>
      <c r="I263" s="155">
        <f>SUM(I264:I269)</f>
        <v>0</v>
      </c>
      <c r="J263" s="155"/>
      <c r="K263" s="155">
        <f>SUM(K264:K269)</f>
        <v>0</v>
      </c>
      <c r="L263" s="155"/>
      <c r="M263" s="155">
        <f>SUM(M264:M269)</f>
        <v>0</v>
      </c>
      <c r="N263" s="155"/>
      <c r="O263" s="155">
        <f>SUM(O264:O269)</f>
        <v>11.07</v>
      </c>
      <c r="P263" s="155"/>
      <c r="Q263" s="156">
        <f>SUM(Q264:Q269)</f>
        <v>0</v>
      </c>
      <c r="R263" s="150"/>
      <c r="S263" s="150"/>
      <c r="T263" s="150"/>
      <c r="U263" s="150"/>
      <c r="V263" s="150">
        <f>SUM(V264:V269)</f>
        <v>1.8800000000000001</v>
      </c>
      <c r="W263" s="150"/>
      <c r="AG263" t="s">
        <v>188</v>
      </c>
    </row>
    <row r="264" spans="1:60" ht="22.5" outlineLevel="1" x14ac:dyDescent="0.2">
      <c r="A264" s="157">
        <v>39</v>
      </c>
      <c r="B264" s="158" t="s">
        <v>442</v>
      </c>
      <c r="C264" s="174" t="s">
        <v>443</v>
      </c>
      <c r="D264" s="159" t="s">
        <v>253</v>
      </c>
      <c r="E264" s="160">
        <v>21.76</v>
      </c>
      <c r="F264" s="161"/>
      <c r="G264" s="162">
        <f>ROUND(E264*F264,2)</f>
        <v>0</v>
      </c>
      <c r="H264" s="161"/>
      <c r="I264" s="162">
        <f>ROUND(E264*H264,2)</f>
        <v>0</v>
      </c>
      <c r="J264" s="161"/>
      <c r="K264" s="162">
        <f>ROUND(E264*J264,2)</f>
        <v>0</v>
      </c>
      <c r="L264" s="162">
        <v>21</v>
      </c>
      <c r="M264" s="162">
        <f>G264*(1+L264/100)</f>
        <v>0</v>
      </c>
      <c r="N264" s="162">
        <v>0.378</v>
      </c>
      <c r="O264" s="162">
        <f>ROUND(E264*N264,2)</f>
        <v>8.23</v>
      </c>
      <c r="P264" s="162">
        <v>0</v>
      </c>
      <c r="Q264" s="163">
        <f>ROUND(E264*P264,2)</f>
        <v>0</v>
      </c>
      <c r="R264" s="145"/>
      <c r="S264" s="145" t="s">
        <v>254</v>
      </c>
      <c r="T264" s="145" t="s">
        <v>255</v>
      </c>
      <c r="U264" s="145">
        <v>2.6000000000000002E-2</v>
      </c>
      <c r="V264" s="145">
        <f>ROUND(E264*U264,2)</f>
        <v>0.56999999999999995</v>
      </c>
      <c r="W264" s="145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 t="s">
        <v>194</v>
      </c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</row>
    <row r="265" spans="1:60" ht="22.5" outlineLevel="1" x14ac:dyDescent="0.2">
      <c r="A265" s="143"/>
      <c r="B265" s="144"/>
      <c r="C265" s="175" t="s">
        <v>1524</v>
      </c>
      <c r="D265" s="146"/>
      <c r="E265" s="147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 t="s">
        <v>199</v>
      </c>
      <c r="AH265" s="136">
        <v>0</v>
      </c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</row>
    <row r="266" spans="1:60" outlineLevel="1" x14ac:dyDescent="0.2">
      <c r="A266" s="143"/>
      <c r="B266" s="144"/>
      <c r="C266" s="175" t="s">
        <v>1525</v>
      </c>
      <c r="D266" s="146"/>
      <c r="E266" s="147">
        <v>21.76</v>
      </c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 t="s">
        <v>199</v>
      </c>
      <c r="AH266" s="136">
        <v>0</v>
      </c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</row>
    <row r="267" spans="1:60" outlineLevel="1" x14ac:dyDescent="0.2">
      <c r="A267" s="143"/>
      <c r="B267" s="144"/>
      <c r="C267" s="176" t="s">
        <v>201</v>
      </c>
      <c r="D267" s="148"/>
      <c r="E267" s="149">
        <v>21.76</v>
      </c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 t="s">
        <v>199</v>
      </c>
      <c r="AH267" s="136">
        <v>1</v>
      </c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</row>
    <row r="268" spans="1:60" outlineLevel="1" x14ac:dyDescent="0.2">
      <c r="A268" s="164">
        <v>40</v>
      </c>
      <c r="B268" s="165" t="s">
        <v>445</v>
      </c>
      <c r="C268" s="173" t="s">
        <v>446</v>
      </c>
      <c r="D268" s="166" t="s">
        <v>253</v>
      </c>
      <c r="E268" s="167">
        <v>10.88</v>
      </c>
      <c r="F268" s="168"/>
      <c r="G268" s="169">
        <f>ROUND(E268*F268,2)</f>
        <v>0</v>
      </c>
      <c r="H268" s="168"/>
      <c r="I268" s="169">
        <f>ROUND(E268*H268,2)</f>
        <v>0</v>
      </c>
      <c r="J268" s="168"/>
      <c r="K268" s="169">
        <f>ROUND(E268*J268,2)</f>
        <v>0</v>
      </c>
      <c r="L268" s="169">
        <v>21</v>
      </c>
      <c r="M268" s="169">
        <f>G268*(1+L268/100)</f>
        <v>0</v>
      </c>
      <c r="N268" s="169">
        <v>0.13188000000000002</v>
      </c>
      <c r="O268" s="169">
        <f>ROUND(E268*N268,2)</f>
        <v>1.43</v>
      </c>
      <c r="P268" s="169">
        <v>0</v>
      </c>
      <c r="Q268" s="170">
        <f>ROUND(E268*P268,2)</f>
        <v>0</v>
      </c>
      <c r="R268" s="145"/>
      <c r="S268" s="145" t="s">
        <v>254</v>
      </c>
      <c r="T268" s="145" t="s">
        <v>255</v>
      </c>
      <c r="U268" s="145">
        <v>4.9000000000000002E-2</v>
      </c>
      <c r="V268" s="145">
        <f>ROUND(E268*U268,2)</f>
        <v>0.53</v>
      </c>
      <c r="W268" s="145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 t="s">
        <v>194</v>
      </c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</row>
    <row r="269" spans="1:60" outlineLevel="1" x14ac:dyDescent="0.2">
      <c r="A269" s="164">
        <v>41</v>
      </c>
      <c r="B269" s="165" t="s">
        <v>447</v>
      </c>
      <c r="C269" s="173" t="s">
        <v>448</v>
      </c>
      <c r="D269" s="166" t="s">
        <v>253</v>
      </c>
      <c r="E269" s="167">
        <v>10.88</v>
      </c>
      <c r="F269" s="168"/>
      <c r="G269" s="169">
        <f>ROUND(E269*F269,2)</f>
        <v>0</v>
      </c>
      <c r="H269" s="168"/>
      <c r="I269" s="169">
        <f>ROUND(E269*H269,2)</f>
        <v>0</v>
      </c>
      <c r="J269" s="168"/>
      <c r="K269" s="169">
        <f>ROUND(E269*J269,2)</f>
        <v>0</v>
      </c>
      <c r="L269" s="169">
        <v>21</v>
      </c>
      <c r="M269" s="169">
        <f>G269*(1+L269/100)</f>
        <v>0</v>
      </c>
      <c r="N269" s="169">
        <v>0.12966000000000003</v>
      </c>
      <c r="O269" s="169">
        <f>ROUND(E269*N269,2)</f>
        <v>1.41</v>
      </c>
      <c r="P269" s="169">
        <v>0</v>
      </c>
      <c r="Q269" s="170">
        <f>ROUND(E269*P269,2)</f>
        <v>0</v>
      </c>
      <c r="R269" s="145"/>
      <c r="S269" s="145" t="s">
        <v>254</v>
      </c>
      <c r="T269" s="145" t="s">
        <v>255</v>
      </c>
      <c r="U269" s="145">
        <v>7.2000000000000008E-2</v>
      </c>
      <c r="V269" s="145">
        <f>ROUND(E269*U269,2)</f>
        <v>0.78</v>
      </c>
      <c r="W269" s="145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 t="s">
        <v>194</v>
      </c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</row>
    <row r="270" spans="1:60" x14ac:dyDescent="0.2">
      <c r="A270" s="151" t="s">
        <v>187</v>
      </c>
      <c r="B270" s="152" t="s">
        <v>143</v>
      </c>
      <c r="C270" s="172" t="s">
        <v>144</v>
      </c>
      <c r="D270" s="153"/>
      <c r="E270" s="154"/>
      <c r="F270" s="155"/>
      <c r="G270" s="155">
        <f>SUMIF(AG271:AG277,"&lt;&gt;NOR",G271:G277)</f>
        <v>0</v>
      </c>
      <c r="H270" s="155"/>
      <c r="I270" s="155">
        <f>SUM(I271:I277)</f>
        <v>0</v>
      </c>
      <c r="J270" s="155"/>
      <c r="K270" s="155">
        <f>SUM(K271:K277)</f>
        <v>0</v>
      </c>
      <c r="L270" s="155"/>
      <c r="M270" s="155">
        <f>SUM(M271:M277)</f>
        <v>0</v>
      </c>
      <c r="N270" s="155"/>
      <c r="O270" s="155">
        <f>SUM(O271:O277)</f>
        <v>1.55</v>
      </c>
      <c r="P270" s="155"/>
      <c r="Q270" s="156">
        <f>SUM(Q271:Q277)</f>
        <v>0</v>
      </c>
      <c r="R270" s="150"/>
      <c r="S270" s="150"/>
      <c r="T270" s="150"/>
      <c r="U270" s="150"/>
      <c r="V270" s="150">
        <f>SUM(V271:V277)</f>
        <v>1.1500000000000001</v>
      </c>
      <c r="W270" s="150"/>
      <c r="AG270" t="s">
        <v>188</v>
      </c>
    </row>
    <row r="271" spans="1:60" ht="22.5" outlineLevel="1" x14ac:dyDescent="0.2">
      <c r="A271" s="164">
        <v>42</v>
      </c>
      <c r="B271" s="165" t="s">
        <v>812</v>
      </c>
      <c r="C271" s="173" t="s">
        <v>813</v>
      </c>
      <c r="D271" s="166" t="s">
        <v>253</v>
      </c>
      <c r="E271" s="167">
        <v>2.4000000000000004</v>
      </c>
      <c r="F271" s="168"/>
      <c r="G271" s="169">
        <f>ROUND(E271*F271,2)</f>
        <v>0</v>
      </c>
      <c r="H271" s="168"/>
      <c r="I271" s="169">
        <f>ROUND(E271*H271,2)</f>
        <v>0</v>
      </c>
      <c r="J271" s="168"/>
      <c r="K271" s="169">
        <f>ROUND(E271*J271,2)</f>
        <v>0</v>
      </c>
      <c r="L271" s="169">
        <v>21</v>
      </c>
      <c r="M271" s="169">
        <f>G271*(1+L271/100)</f>
        <v>0</v>
      </c>
      <c r="N271" s="169">
        <v>0.441</v>
      </c>
      <c r="O271" s="169">
        <f>ROUND(E271*N271,2)</f>
        <v>1.06</v>
      </c>
      <c r="P271" s="169">
        <v>0</v>
      </c>
      <c r="Q271" s="170">
        <f>ROUND(E271*P271,2)</f>
        <v>0</v>
      </c>
      <c r="R271" s="145"/>
      <c r="S271" s="145" t="s">
        <v>254</v>
      </c>
      <c r="T271" s="145" t="s">
        <v>255</v>
      </c>
      <c r="U271" s="145">
        <v>2.9000000000000001E-2</v>
      </c>
      <c r="V271" s="145">
        <f>ROUND(E271*U271,2)</f>
        <v>7.0000000000000007E-2</v>
      </c>
      <c r="W271" s="145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 t="s">
        <v>194</v>
      </c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</row>
    <row r="272" spans="1:60" outlineLevel="1" x14ac:dyDescent="0.2">
      <c r="A272" s="157">
        <v>43</v>
      </c>
      <c r="B272" s="158" t="s">
        <v>814</v>
      </c>
      <c r="C272" s="174" t="s">
        <v>815</v>
      </c>
      <c r="D272" s="159" t="s">
        <v>253</v>
      </c>
      <c r="E272" s="160">
        <v>2.4000000000000004</v>
      </c>
      <c r="F272" s="161"/>
      <c r="G272" s="162">
        <f>ROUND(E272*F272,2)</f>
        <v>0</v>
      </c>
      <c r="H272" s="161"/>
      <c r="I272" s="162">
        <f>ROUND(E272*H272,2)</f>
        <v>0</v>
      </c>
      <c r="J272" s="161"/>
      <c r="K272" s="162">
        <f>ROUND(E272*J272,2)</f>
        <v>0</v>
      </c>
      <c r="L272" s="162">
        <v>21</v>
      </c>
      <c r="M272" s="162">
        <f>G272*(1+L272/100)</f>
        <v>0</v>
      </c>
      <c r="N272" s="162">
        <v>7.3900000000000007E-2</v>
      </c>
      <c r="O272" s="162">
        <f>ROUND(E272*N272,2)</f>
        <v>0.18</v>
      </c>
      <c r="P272" s="162">
        <v>0</v>
      </c>
      <c r="Q272" s="163">
        <f>ROUND(E272*P272,2)</f>
        <v>0</v>
      </c>
      <c r="R272" s="145"/>
      <c r="S272" s="145" t="s">
        <v>254</v>
      </c>
      <c r="T272" s="145" t="s">
        <v>255</v>
      </c>
      <c r="U272" s="145">
        <v>0.45200000000000001</v>
      </c>
      <c r="V272" s="145">
        <f>ROUND(E272*U272,2)</f>
        <v>1.08</v>
      </c>
      <c r="W272" s="145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 t="s">
        <v>194</v>
      </c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</row>
    <row r="273" spans="1:60" outlineLevel="1" x14ac:dyDescent="0.2">
      <c r="A273" s="143"/>
      <c r="B273" s="144"/>
      <c r="C273" s="175" t="s">
        <v>204</v>
      </c>
      <c r="D273" s="146"/>
      <c r="E273" s="147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 t="s">
        <v>199</v>
      </c>
      <c r="AH273" s="136">
        <v>0</v>
      </c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</row>
    <row r="274" spans="1:60" ht="22.5" outlineLevel="1" x14ac:dyDescent="0.2">
      <c r="A274" s="143"/>
      <c r="B274" s="144"/>
      <c r="C274" s="175" t="s">
        <v>1526</v>
      </c>
      <c r="D274" s="146"/>
      <c r="E274" s="147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 t="s">
        <v>199</v>
      </c>
      <c r="AH274" s="136">
        <v>0</v>
      </c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</row>
    <row r="275" spans="1:60" outlineLevel="1" x14ac:dyDescent="0.2">
      <c r="A275" s="143"/>
      <c r="B275" s="144"/>
      <c r="C275" s="175" t="s">
        <v>768</v>
      </c>
      <c r="D275" s="146"/>
      <c r="E275" s="147">
        <v>2.4000000000000004</v>
      </c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 t="s">
        <v>199</v>
      </c>
      <c r="AH275" s="136">
        <v>0</v>
      </c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</row>
    <row r="276" spans="1:60" outlineLevel="1" x14ac:dyDescent="0.2">
      <c r="A276" s="143"/>
      <c r="B276" s="144"/>
      <c r="C276" s="176" t="s">
        <v>201</v>
      </c>
      <c r="D276" s="148"/>
      <c r="E276" s="149">
        <v>2.4000000000000004</v>
      </c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 t="s">
        <v>199</v>
      </c>
      <c r="AH276" s="136">
        <v>1</v>
      </c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</row>
    <row r="277" spans="1:60" outlineLevel="1" x14ac:dyDescent="0.2">
      <c r="A277" s="164">
        <v>44</v>
      </c>
      <c r="B277" s="165" t="s">
        <v>816</v>
      </c>
      <c r="C277" s="173" t="s">
        <v>817</v>
      </c>
      <c r="D277" s="166" t="s">
        <v>253</v>
      </c>
      <c r="E277" s="167">
        <v>2.4000000000000004</v>
      </c>
      <c r="F277" s="168"/>
      <c r="G277" s="169">
        <f>ROUND(E277*F277,2)</f>
        <v>0</v>
      </c>
      <c r="H277" s="168"/>
      <c r="I277" s="169">
        <f>ROUND(E277*H277,2)</f>
        <v>0</v>
      </c>
      <c r="J277" s="168"/>
      <c r="K277" s="169">
        <f>ROUND(E277*J277,2)</f>
        <v>0</v>
      </c>
      <c r="L277" s="169">
        <v>21</v>
      </c>
      <c r="M277" s="169">
        <f>G277*(1+L277/100)</f>
        <v>0</v>
      </c>
      <c r="N277" s="169">
        <v>0.12960000000000002</v>
      </c>
      <c r="O277" s="169">
        <f>ROUND(E277*N277,2)</f>
        <v>0.31</v>
      </c>
      <c r="P277" s="169">
        <v>0</v>
      </c>
      <c r="Q277" s="170">
        <f>ROUND(E277*P277,2)</f>
        <v>0</v>
      </c>
      <c r="R277" s="145"/>
      <c r="S277" s="145" t="s">
        <v>192</v>
      </c>
      <c r="T277" s="145" t="s">
        <v>193</v>
      </c>
      <c r="U277" s="145">
        <v>0</v>
      </c>
      <c r="V277" s="145">
        <f>ROUND(E277*U277,2)</f>
        <v>0</v>
      </c>
      <c r="W277" s="145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 t="s">
        <v>404</v>
      </c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</row>
    <row r="278" spans="1:60" x14ac:dyDescent="0.2">
      <c r="A278" s="151" t="s">
        <v>187</v>
      </c>
      <c r="B278" s="152" t="s">
        <v>145</v>
      </c>
      <c r="C278" s="172" t="s">
        <v>146</v>
      </c>
      <c r="D278" s="153"/>
      <c r="E278" s="154"/>
      <c r="F278" s="155"/>
      <c r="G278" s="155">
        <f>SUMIF(AG279:AG375,"&lt;&gt;NOR",G279:G375)</f>
        <v>0</v>
      </c>
      <c r="H278" s="155"/>
      <c r="I278" s="155">
        <f>SUM(I279:I375)</f>
        <v>0</v>
      </c>
      <c r="J278" s="155"/>
      <c r="K278" s="155">
        <f>SUM(K279:K375)</f>
        <v>0</v>
      </c>
      <c r="L278" s="155"/>
      <c r="M278" s="155">
        <f>SUM(M279:M375)</f>
        <v>0</v>
      </c>
      <c r="N278" s="155"/>
      <c r="O278" s="155">
        <f>SUM(O279:O375)</f>
        <v>143.90000000000003</v>
      </c>
      <c r="P278" s="155"/>
      <c r="Q278" s="156">
        <f>SUM(Q279:Q375)</f>
        <v>0</v>
      </c>
      <c r="R278" s="150"/>
      <c r="S278" s="150"/>
      <c r="T278" s="150"/>
      <c r="U278" s="150"/>
      <c r="V278" s="150">
        <f>SUM(V279:V375)</f>
        <v>339.77000000000004</v>
      </c>
      <c r="W278" s="150"/>
      <c r="AG278" t="s">
        <v>188</v>
      </c>
    </row>
    <row r="279" spans="1:60" outlineLevel="1" x14ac:dyDescent="0.2">
      <c r="A279" s="157">
        <v>45</v>
      </c>
      <c r="B279" s="158" t="s">
        <v>621</v>
      </c>
      <c r="C279" s="174" t="s">
        <v>622</v>
      </c>
      <c r="D279" s="159" t="s">
        <v>197</v>
      </c>
      <c r="E279" s="160">
        <v>3.3000000000000003</v>
      </c>
      <c r="F279" s="161"/>
      <c r="G279" s="162">
        <f>ROUND(E279*F279,2)</f>
        <v>0</v>
      </c>
      <c r="H279" s="161"/>
      <c r="I279" s="162">
        <f>ROUND(E279*H279,2)</f>
        <v>0</v>
      </c>
      <c r="J279" s="161"/>
      <c r="K279" s="162">
        <f>ROUND(E279*J279,2)</f>
        <v>0</v>
      </c>
      <c r="L279" s="162">
        <v>21</v>
      </c>
      <c r="M279" s="162">
        <f>G279*(1+L279/100)</f>
        <v>0</v>
      </c>
      <c r="N279" s="162">
        <v>1.0000000000000001E-5</v>
      </c>
      <c r="O279" s="162">
        <f>ROUND(E279*N279,2)</f>
        <v>0</v>
      </c>
      <c r="P279" s="162">
        <v>0</v>
      </c>
      <c r="Q279" s="163">
        <f>ROUND(E279*P279,2)</f>
        <v>0</v>
      </c>
      <c r="R279" s="145"/>
      <c r="S279" s="145" t="s">
        <v>254</v>
      </c>
      <c r="T279" s="145" t="s">
        <v>255</v>
      </c>
      <c r="U279" s="145">
        <v>0.14500000000000002</v>
      </c>
      <c r="V279" s="145">
        <f>ROUND(E279*U279,2)</f>
        <v>0.48</v>
      </c>
      <c r="W279" s="145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 t="s">
        <v>194</v>
      </c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</row>
    <row r="280" spans="1:60" outlineLevel="1" x14ac:dyDescent="0.2">
      <c r="A280" s="143"/>
      <c r="B280" s="144"/>
      <c r="C280" s="175" t="s">
        <v>204</v>
      </c>
      <c r="D280" s="146"/>
      <c r="E280" s="147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 t="s">
        <v>199</v>
      </c>
      <c r="AH280" s="136">
        <v>0</v>
      </c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</row>
    <row r="281" spans="1:60" outlineLevel="1" x14ac:dyDescent="0.2">
      <c r="A281" s="143"/>
      <c r="B281" s="144"/>
      <c r="C281" s="175" t="s">
        <v>759</v>
      </c>
      <c r="D281" s="146"/>
      <c r="E281" s="147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 t="s">
        <v>199</v>
      </c>
      <c r="AH281" s="136">
        <v>0</v>
      </c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</row>
    <row r="282" spans="1:60" outlineLevel="1" x14ac:dyDescent="0.2">
      <c r="A282" s="143"/>
      <c r="B282" s="144"/>
      <c r="C282" s="175" t="s">
        <v>1527</v>
      </c>
      <c r="D282" s="146"/>
      <c r="E282" s="147">
        <v>3.3000000000000003</v>
      </c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 t="s">
        <v>199</v>
      </c>
      <c r="AH282" s="136">
        <v>0</v>
      </c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</row>
    <row r="283" spans="1:60" outlineLevel="1" x14ac:dyDescent="0.2">
      <c r="A283" s="143"/>
      <c r="B283" s="144"/>
      <c r="C283" s="176" t="s">
        <v>201</v>
      </c>
      <c r="D283" s="148"/>
      <c r="E283" s="149">
        <v>3.3000000000000003</v>
      </c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 t="s">
        <v>199</v>
      </c>
      <c r="AH283" s="136">
        <v>1</v>
      </c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</row>
    <row r="284" spans="1:60" outlineLevel="1" x14ac:dyDescent="0.2">
      <c r="A284" s="157">
        <v>46</v>
      </c>
      <c r="B284" s="158" t="s">
        <v>1528</v>
      </c>
      <c r="C284" s="174" t="s">
        <v>1529</v>
      </c>
      <c r="D284" s="159" t="s">
        <v>197</v>
      </c>
      <c r="E284" s="160">
        <v>416.5</v>
      </c>
      <c r="F284" s="161"/>
      <c r="G284" s="162">
        <f>ROUND(E284*F284,2)</f>
        <v>0</v>
      </c>
      <c r="H284" s="161"/>
      <c r="I284" s="162">
        <f>ROUND(E284*H284,2)</f>
        <v>0</v>
      </c>
      <c r="J284" s="161"/>
      <c r="K284" s="162">
        <f>ROUND(E284*J284,2)</f>
        <v>0</v>
      </c>
      <c r="L284" s="162">
        <v>21</v>
      </c>
      <c r="M284" s="162">
        <f>G284*(1+L284/100)</f>
        <v>0</v>
      </c>
      <c r="N284" s="162">
        <v>2.0000000000000002E-5</v>
      </c>
      <c r="O284" s="162">
        <f>ROUND(E284*N284,2)</f>
        <v>0.01</v>
      </c>
      <c r="P284" s="162">
        <v>0</v>
      </c>
      <c r="Q284" s="163">
        <f>ROUND(E284*P284,2)</f>
        <v>0</v>
      </c>
      <c r="R284" s="145"/>
      <c r="S284" s="145" t="s">
        <v>254</v>
      </c>
      <c r="T284" s="145" t="s">
        <v>255</v>
      </c>
      <c r="U284" s="145">
        <v>0.26</v>
      </c>
      <c r="V284" s="145">
        <f>ROUND(E284*U284,2)</f>
        <v>108.29</v>
      </c>
      <c r="W284" s="145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 t="s">
        <v>194</v>
      </c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</row>
    <row r="285" spans="1:60" outlineLevel="1" x14ac:dyDescent="0.2">
      <c r="A285" s="143"/>
      <c r="B285" s="144"/>
      <c r="C285" s="175" t="s">
        <v>204</v>
      </c>
      <c r="D285" s="146"/>
      <c r="E285" s="147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 t="s">
        <v>199</v>
      </c>
      <c r="AH285" s="136">
        <v>0</v>
      </c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</row>
    <row r="286" spans="1:60" outlineLevel="1" x14ac:dyDescent="0.2">
      <c r="A286" s="143"/>
      <c r="B286" s="144"/>
      <c r="C286" s="175" t="s">
        <v>759</v>
      </c>
      <c r="D286" s="146"/>
      <c r="E286" s="147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 t="s">
        <v>199</v>
      </c>
      <c r="AH286" s="136">
        <v>0</v>
      </c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</row>
    <row r="287" spans="1:60" outlineLevel="1" x14ac:dyDescent="0.2">
      <c r="A287" s="143"/>
      <c r="B287" s="144"/>
      <c r="C287" s="175" t="s">
        <v>1530</v>
      </c>
      <c r="D287" s="146"/>
      <c r="E287" s="147">
        <v>416.5</v>
      </c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 t="s">
        <v>199</v>
      </c>
      <c r="AH287" s="136">
        <v>0</v>
      </c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</row>
    <row r="288" spans="1:60" outlineLevel="1" x14ac:dyDescent="0.2">
      <c r="A288" s="143"/>
      <c r="B288" s="144"/>
      <c r="C288" s="176" t="s">
        <v>201</v>
      </c>
      <c r="D288" s="148"/>
      <c r="E288" s="149">
        <v>416.5</v>
      </c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 t="s">
        <v>199</v>
      </c>
      <c r="AH288" s="136">
        <v>1</v>
      </c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</row>
    <row r="289" spans="1:60" ht="22.5" outlineLevel="1" x14ac:dyDescent="0.2">
      <c r="A289" s="157">
        <v>47</v>
      </c>
      <c r="B289" s="158" t="s">
        <v>1405</v>
      </c>
      <c r="C289" s="174" t="s">
        <v>1406</v>
      </c>
      <c r="D289" s="159" t="s">
        <v>224</v>
      </c>
      <c r="E289" s="160">
        <v>12</v>
      </c>
      <c r="F289" s="161"/>
      <c r="G289" s="162">
        <f>ROUND(E289*F289,2)</f>
        <v>0</v>
      </c>
      <c r="H289" s="161"/>
      <c r="I289" s="162">
        <f>ROUND(E289*H289,2)</f>
        <v>0</v>
      </c>
      <c r="J289" s="161"/>
      <c r="K289" s="162">
        <f>ROUND(E289*J289,2)</f>
        <v>0</v>
      </c>
      <c r="L289" s="162">
        <v>21</v>
      </c>
      <c r="M289" s="162">
        <f>G289*(1+L289/100)</f>
        <v>0</v>
      </c>
      <c r="N289" s="162">
        <v>1.0000000000000001E-5</v>
      </c>
      <c r="O289" s="162">
        <f>ROUND(E289*N289,2)</f>
        <v>0</v>
      </c>
      <c r="P289" s="162">
        <v>0</v>
      </c>
      <c r="Q289" s="163">
        <f>ROUND(E289*P289,2)</f>
        <v>0</v>
      </c>
      <c r="R289" s="145"/>
      <c r="S289" s="145" t="s">
        <v>254</v>
      </c>
      <c r="T289" s="145" t="s">
        <v>255</v>
      </c>
      <c r="U289" s="145">
        <v>0.17600000000000002</v>
      </c>
      <c r="V289" s="145">
        <f>ROUND(E289*U289,2)</f>
        <v>2.11</v>
      </c>
      <c r="W289" s="145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 t="s">
        <v>194</v>
      </c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</row>
    <row r="290" spans="1:60" outlineLevel="1" x14ac:dyDescent="0.2">
      <c r="A290" s="143"/>
      <c r="B290" s="144"/>
      <c r="C290" s="175" t="s">
        <v>204</v>
      </c>
      <c r="D290" s="146"/>
      <c r="E290" s="147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 t="s">
        <v>199</v>
      </c>
      <c r="AH290" s="136">
        <v>0</v>
      </c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</row>
    <row r="291" spans="1:60" outlineLevel="1" x14ac:dyDescent="0.2">
      <c r="A291" s="143"/>
      <c r="B291" s="144"/>
      <c r="C291" s="175" t="s">
        <v>759</v>
      </c>
      <c r="D291" s="146"/>
      <c r="E291" s="147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 t="s">
        <v>199</v>
      </c>
      <c r="AH291" s="136">
        <v>0</v>
      </c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</row>
    <row r="292" spans="1:60" outlineLevel="1" x14ac:dyDescent="0.2">
      <c r="A292" s="143"/>
      <c r="B292" s="144"/>
      <c r="C292" s="175" t="s">
        <v>1531</v>
      </c>
      <c r="D292" s="146"/>
      <c r="E292" s="147">
        <v>8</v>
      </c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 t="s">
        <v>199</v>
      </c>
      <c r="AH292" s="136">
        <v>0</v>
      </c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</row>
    <row r="293" spans="1:60" outlineLevel="1" x14ac:dyDescent="0.2">
      <c r="A293" s="143"/>
      <c r="B293" s="144"/>
      <c r="C293" s="175" t="s">
        <v>1532</v>
      </c>
      <c r="D293" s="146"/>
      <c r="E293" s="147">
        <v>2</v>
      </c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 t="s">
        <v>199</v>
      </c>
      <c r="AH293" s="136">
        <v>0</v>
      </c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</row>
    <row r="294" spans="1:60" outlineLevel="1" x14ac:dyDescent="0.2">
      <c r="A294" s="143"/>
      <c r="B294" s="144"/>
      <c r="C294" s="175" t="s">
        <v>1533</v>
      </c>
      <c r="D294" s="146"/>
      <c r="E294" s="147">
        <v>2</v>
      </c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 t="s">
        <v>199</v>
      </c>
      <c r="AH294" s="136">
        <v>0</v>
      </c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</row>
    <row r="295" spans="1:60" outlineLevel="1" x14ac:dyDescent="0.2">
      <c r="A295" s="143"/>
      <c r="B295" s="144"/>
      <c r="C295" s="176" t="s">
        <v>201</v>
      </c>
      <c r="D295" s="148"/>
      <c r="E295" s="149">
        <v>12</v>
      </c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 t="s">
        <v>199</v>
      </c>
      <c r="AH295" s="136">
        <v>1</v>
      </c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</row>
    <row r="296" spans="1:60" outlineLevel="1" x14ac:dyDescent="0.2">
      <c r="A296" s="164">
        <v>48</v>
      </c>
      <c r="B296" s="165" t="s">
        <v>628</v>
      </c>
      <c r="C296" s="173" t="s">
        <v>629</v>
      </c>
      <c r="D296" s="166" t="s">
        <v>197</v>
      </c>
      <c r="E296" s="167">
        <v>3.3000000000000003</v>
      </c>
      <c r="F296" s="168"/>
      <c r="G296" s="169">
        <f>ROUND(E296*F296,2)</f>
        <v>0</v>
      </c>
      <c r="H296" s="168"/>
      <c r="I296" s="169">
        <f>ROUND(E296*H296,2)</f>
        <v>0</v>
      </c>
      <c r="J296" s="168"/>
      <c r="K296" s="169">
        <f>ROUND(E296*J296,2)</f>
        <v>0</v>
      </c>
      <c r="L296" s="169">
        <v>21</v>
      </c>
      <c r="M296" s="169">
        <f>G296*(1+L296/100)</f>
        <v>0</v>
      </c>
      <c r="N296" s="169">
        <v>0</v>
      </c>
      <c r="O296" s="169">
        <f>ROUND(E296*N296,2)</f>
        <v>0</v>
      </c>
      <c r="P296" s="169">
        <v>0</v>
      </c>
      <c r="Q296" s="170">
        <f>ROUND(E296*P296,2)</f>
        <v>0</v>
      </c>
      <c r="R296" s="145"/>
      <c r="S296" s="145" t="s">
        <v>254</v>
      </c>
      <c r="T296" s="145" t="s">
        <v>255</v>
      </c>
      <c r="U296" s="145">
        <v>9.2000000000000012E-2</v>
      </c>
      <c r="V296" s="145">
        <f>ROUND(E296*U296,2)</f>
        <v>0.3</v>
      </c>
      <c r="W296" s="145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 t="s">
        <v>194</v>
      </c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</row>
    <row r="297" spans="1:60" outlineLevel="1" x14ac:dyDescent="0.2">
      <c r="A297" s="164">
        <v>49</v>
      </c>
      <c r="B297" s="165" t="s">
        <v>469</v>
      </c>
      <c r="C297" s="173" t="s">
        <v>470</v>
      </c>
      <c r="D297" s="166" t="s">
        <v>471</v>
      </c>
      <c r="E297" s="167">
        <v>1</v>
      </c>
      <c r="F297" s="168"/>
      <c r="G297" s="169">
        <f>ROUND(E297*F297,2)</f>
        <v>0</v>
      </c>
      <c r="H297" s="168"/>
      <c r="I297" s="169">
        <f>ROUND(E297*H297,2)</f>
        <v>0</v>
      </c>
      <c r="J297" s="168"/>
      <c r="K297" s="169">
        <f>ROUND(E297*J297,2)</f>
        <v>0</v>
      </c>
      <c r="L297" s="169">
        <v>21</v>
      </c>
      <c r="M297" s="169">
        <f>G297*(1+L297/100)</f>
        <v>0</v>
      </c>
      <c r="N297" s="169">
        <v>3.2000000000000003E-4</v>
      </c>
      <c r="O297" s="169">
        <f>ROUND(E297*N297,2)</f>
        <v>0</v>
      </c>
      <c r="P297" s="169">
        <v>0</v>
      </c>
      <c r="Q297" s="170">
        <f>ROUND(E297*P297,2)</f>
        <v>0</v>
      </c>
      <c r="R297" s="145"/>
      <c r="S297" s="145" t="s">
        <v>254</v>
      </c>
      <c r="T297" s="145" t="s">
        <v>255</v>
      </c>
      <c r="U297" s="145">
        <v>8.2000000000000011</v>
      </c>
      <c r="V297" s="145">
        <f>ROUND(E297*U297,2)</f>
        <v>8.1999999999999993</v>
      </c>
      <c r="W297" s="145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 t="s">
        <v>194</v>
      </c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</row>
    <row r="298" spans="1:60" outlineLevel="1" x14ac:dyDescent="0.2">
      <c r="A298" s="164">
        <v>50</v>
      </c>
      <c r="B298" s="165" t="s">
        <v>1534</v>
      </c>
      <c r="C298" s="173" t="s">
        <v>1535</v>
      </c>
      <c r="D298" s="166" t="s">
        <v>197</v>
      </c>
      <c r="E298" s="167">
        <v>416.5</v>
      </c>
      <c r="F298" s="168"/>
      <c r="G298" s="169">
        <f>ROUND(E298*F298,2)</f>
        <v>0</v>
      </c>
      <c r="H298" s="168"/>
      <c r="I298" s="169">
        <f>ROUND(E298*H298,2)</f>
        <v>0</v>
      </c>
      <c r="J298" s="168"/>
      <c r="K298" s="169">
        <f>ROUND(E298*J298,2)</f>
        <v>0</v>
      </c>
      <c r="L298" s="169">
        <v>21</v>
      </c>
      <c r="M298" s="169">
        <f>G298*(1+L298/100)</f>
        <v>0</v>
      </c>
      <c r="N298" s="169">
        <v>0</v>
      </c>
      <c r="O298" s="169">
        <f>ROUND(E298*N298,2)</f>
        <v>0</v>
      </c>
      <c r="P298" s="169">
        <v>0</v>
      </c>
      <c r="Q298" s="170">
        <f>ROUND(E298*P298,2)</f>
        <v>0</v>
      </c>
      <c r="R298" s="145"/>
      <c r="S298" s="145" t="s">
        <v>254</v>
      </c>
      <c r="T298" s="145" t="s">
        <v>255</v>
      </c>
      <c r="U298" s="145">
        <v>0.16800000000000001</v>
      </c>
      <c r="V298" s="145">
        <f>ROUND(E298*U298,2)</f>
        <v>69.97</v>
      </c>
      <c r="W298" s="145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 t="s">
        <v>194</v>
      </c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</row>
    <row r="299" spans="1:60" outlineLevel="1" x14ac:dyDescent="0.2">
      <c r="A299" s="164">
        <v>51</v>
      </c>
      <c r="B299" s="165" t="s">
        <v>1536</v>
      </c>
      <c r="C299" s="173" t="s">
        <v>1537</v>
      </c>
      <c r="D299" s="166" t="s">
        <v>471</v>
      </c>
      <c r="E299" s="167">
        <v>2</v>
      </c>
      <c r="F299" s="168"/>
      <c r="G299" s="169">
        <f>ROUND(E299*F299,2)</f>
        <v>0</v>
      </c>
      <c r="H299" s="168"/>
      <c r="I299" s="169">
        <f>ROUND(E299*H299,2)</f>
        <v>0</v>
      </c>
      <c r="J299" s="168"/>
      <c r="K299" s="169">
        <f>ROUND(E299*J299,2)</f>
        <v>0</v>
      </c>
      <c r="L299" s="169">
        <v>21</v>
      </c>
      <c r="M299" s="169">
        <f>G299*(1+L299/100)</f>
        <v>0</v>
      </c>
      <c r="N299" s="169">
        <v>7.1000000000000002E-4</v>
      </c>
      <c r="O299" s="169">
        <f>ROUND(E299*N299,2)</f>
        <v>0</v>
      </c>
      <c r="P299" s="169">
        <v>0</v>
      </c>
      <c r="Q299" s="170">
        <f>ROUND(E299*P299,2)</f>
        <v>0</v>
      </c>
      <c r="R299" s="145"/>
      <c r="S299" s="145" t="s">
        <v>254</v>
      </c>
      <c r="T299" s="145" t="s">
        <v>255</v>
      </c>
      <c r="U299" s="145">
        <v>9.6000000000000014</v>
      </c>
      <c r="V299" s="145">
        <f>ROUND(E299*U299,2)</f>
        <v>19.2</v>
      </c>
      <c r="W299" s="145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 t="s">
        <v>194</v>
      </c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</row>
    <row r="300" spans="1:60" ht="22.5" outlineLevel="1" x14ac:dyDescent="0.2">
      <c r="A300" s="157">
        <v>52</v>
      </c>
      <c r="B300" s="158" t="s">
        <v>472</v>
      </c>
      <c r="C300" s="174" t="s">
        <v>473</v>
      </c>
      <c r="D300" s="159" t="s">
        <v>224</v>
      </c>
      <c r="E300" s="160">
        <v>13</v>
      </c>
      <c r="F300" s="161"/>
      <c r="G300" s="162">
        <f>ROUND(E300*F300,2)</f>
        <v>0</v>
      </c>
      <c r="H300" s="161"/>
      <c r="I300" s="162">
        <f>ROUND(E300*H300,2)</f>
        <v>0</v>
      </c>
      <c r="J300" s="161"/>
      <c r="K300" s="162">
        <f>ROUND(E300*J300,2)</f>
        <v>0</v>
      </c>
      <c r="L300" s="162">
        <v>21</v>
      </c>
      <c r="M300" s="162">
        <f>G300*(1+L300/100)</f>
        <v>0</v>
      </c>
      <c r="N300" s="162">
        <v>0</v>
      </c>
      <c r="O300" s="162">
        <f>ROUND(E300*N300,2)</f>
        <v>0</v>
      </c>
      <c r="P300" s="162">
        <v>0</v>
      </c>
      <c r="Q300" s="163">
        <f>ROUND(E300*P300,2)</f>
        <v>0</v>
      </c>
      <c r="R300" s="145"/>
      <c r="S300" s="145" t="s">
        <v>254</v>
      </c>
      <c r="T300" s="145" t="s">
        <v>255</v>
      </c>
      <c r="U300" s="145">
        <v>0.94600000000000006</v>
      </c>
      <c r="V300" s="145">
        <f>ROUND(E300*U300,2)</f>
        <v>12.3</v>
      </c>
      <c r="W300" s="145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 t="s">
        <v>194</v>
      </c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</row>
    <row r="301" spans="1:60" outlineLevel="1" x14ac:dyDescent="0.2">
      <c r="A301" s="143"/>
      <c r="B301" s="144"/>
      <c r="C301" s="175" t="s">
        <v>204</v>
      </c>
      <c r="D301" s="146"/>
      <c r="E301" s="147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 t="s">
        <v>199</v>
      </c>
      <c r="AH301" s="136">
        <v>0</v>
      </c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</row>
    <row r="302" spans="1:60" outlineLevel="1" x14ac:dyDescent="0.2">
      <c r="A302" s="143"/>
      <c r="B302" s="144"/>
      <c r="C302" s="175" t="s">
        <v>759</v>
      </c>
      <c r="D302" s="146"/>
      <c r="E302" s="147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 t="s">
        <v>199</v>
      </c>
      <c r="AH302" s="136">
        <v>0</v>
      </c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</row>
    <row r="303" spans="1:60" outlineLevel="1" x14ac:dyDescent="0.2">
      <c r="A303" s="143"/>
      <c r="B303" s="144"/>
      <c r="C303" s="175" t="s">
        <v>1538</v>
      </c>
      <c r="D303" s="146"/>
      <c r="E303" s="147">
        <v>4</v>
      </c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 t="s">
        <v>199</v>
      </c>
      <c r="AH303" s="136">
        <v>0</v>
      </c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</row>
    <row r="304" spans="1:60" outlineLevel="1" x14ac:dyDescent="0.2">
      <c r="A304" s="143"/>
      <c r="B304" s="144"/>
      <c r="C304" s="175" t="s">
        <v>1539</v>
      </c>
      <c r="D304" s="146"/>
      <c r="E304" s="147">
        <v>9</v>
      </c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 t="s">
        <v>199</v>
      </c>
      <c r="AH304" s="136">
        <v>0</v>
      </c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</row>
    <row r="305" spans="1:60" outlineLevel="1" x14ac:dyDescent="0.2">
      <c r="A305" s="143"/>
      <c r="B305" s="144"/>
      <c r="C305" s="176" t="s">
        <v>201</v>
      </c>
      <c r="D305" s="148"/>
      <c r="E305" s="149">
        <v>13</v>
      </c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 t="s">
        <v>199</v>
      </c>
      <c r="AH305" s="136">
        <v>1</v>
      </c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</row>
    <row r="306" spans="1:60" ht="22.5" outlineLevel="1" x14ac:dyDescent="0.2">
      <c r="A306" s="157">
        <v>53</v>
      </c>
      <c r="B306" s="158" t="s">
        <v>476</v>
      </c>
      <c r="C306" s="174" t="s">
        <v>477</v>
      </c>
      <c r="D306" s="159" t="s">
        <v>224</v>
      </c>
      <c r="E306" s="160">
        <v>22</v>
      </c>
      <c r="F306" s="161"/>
      <c r="G306" s="162">
        <f>ROUND(E306*F306,2)</f>
        <v>0</v>
      </c>
      <c r="H306" s="161"/>
      <c r="I306" s="162">
        <f>ROUND(E306*H306,2)</f>
        <v>0</v>
      </c>
      <c r="J306" s="161"/>
      <c r="K306" s="162">
        <f>ROUND(E306*J306,2)</f>
        <v>0</v>
      </c>
      <c r="L306" s="162">
        <v>21</v>
      </c>
      <c r="M306" s="162">
        <f>G306*(1+L306/100)</f>
        <v>0</v>
      </c>
      <c r="N306" s="162">
        <v>0</v>
      </c>
      <c r="O306" s="162">
        <f>ROUND(E306*N306,2)</f>
        <v>0</v>
      </c>
      <c r="P306" s="162">
        <v>0</v>
      </c>
      <c r="Q306" s="163">
        <f>ROUND(E306*P306,2)</f>
        <v>0</v>
      </c>
      <c r="R306" s="145"/>
      <c r="S306" s="145" t="s">
        <v>254</v>
      </c>
      <c r="T306" s="145" t="s">
        <v>255</v>
      </c>
      <c r="U306" s="145">
        <v>0.9</v>
      </c>
      <c r="V306" s="145">
        <f>ROUND(E306*U306,2)</f>
        <v>19.8</v>
      </c>
      <c r="W306" s="145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 t="s">
        <v>194</v>
      </c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</row>
    <row r="307" spans="1:60" outlineLevel="1" x14ac:dyDescent="0.2">
      <c r="A307" s="143"/>
      <c r="B307" s="144"/>
      <c r="C307" s="175" t="s">
        <v>204</v>
      </c>
      <c r="D307" s="146"/>
      <c r="E307" s="147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 t="s">
        <v>199</v>
      </c>
      <c r="AH307" s="136">
        <v>0</v>
      </c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</row>
    <row r="308" spans="1:60" outlineLevel="1" x14ac:dyDescent="0.2">
      <c r="A308" s="143"/>
      <c r="B308" s="144"/>
      <c r="C308" s="175" t="s">
        <v>759</v>
      </c>
      <c r="D308" s="146"/>
      <c r="E308" s="147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 t="s">
        <v>199</v>
      </c>
      <c r="AH308" s="136">
        <v>0</v>
      </c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</row>
    <row r="309" spans="1:60" outlineLevel="1" x14ac:dyDescent="0.2">
      <c r="A309" s="143"/>
      <c r="B309" s="144"/>
      <c r="C309" s="175" t="s">
        <v>478</v>
      </c>
      <c r="D309" s="146"/>
      <c r="E309" s="147">
        <v>11</v>
      </c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 t="s">
        <v>199</v>
      </c>
      <c r="AH309" s="136">
        <v>0</v>
      </c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</row>
    <row r="310" spans="1:60" outlineLevel="1" x14ac:dyDescent="0.2">
      <c r="A310" s="143"/>
      <c r="B310" s="144"/>
      <c r="C310" s="175" t="s">
        <v>1540</v>
      </c>
      <c r="D310" s="146"/>
      <c r="E310" s="147">
        <v>10</v>
      </c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 t="s">
        <v>199</v>
      </c>
      <c r="AH310" s="136">
        <v>0</v>
      </c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</row>
    <row r="311" spans="1:60" outlineLevel="1" x14ac:dyDescent="0.2">
      <c r="A311" s="143"/>
      <c r="B311" s="144"/>
      <c r="C311" s="175" t="s">
        <v>758</v>
      </c>
      <c r="D311" s="146"/>
      <c r="E311" s="147">
        <v>1</v>
      </c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 t="s">
        <v>199</v>
      </c>
      <c r="AH311" s="136">
        <v>0</v>
      </c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</row>
    <row r="312" spans="1:60" outlineLevel="1" x14ac:dyDescent="0.2">
      <c r="A312" s="143"/>
      <c r="B312" s="144"/>
      <c r="C312" s="176" t="s">
        <v>201</v>
      </c>
      <c r="D312" s="148"/>
      <c r="E312" s="149">
        <v>22</v>
      </c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 t="s">
        <v>199</v>
      </c>
      <c r="AH312" s="136">
        <v>1</v>
      </c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</row>
    <row r="313" spans="1:60" outlineLevel="1" x14ac:dyDescent="0.2">
      <c r="A313" s="157">
        <v>54</v>
      </c>
      <c r="B313" s="158" t="s">
        <v>480</v>
      </c>
      <c r="C313" s="174" t="s">
        <v>481</v>
      </c>
      <c r="D313" s="159" t="s">
        <v>224</v>
      </c>
      <c r="E313" s="160">
        <v>11</v>
      </c>
      <c r="F313" s="161"/>
      <c r="G313" s="162">
        <f>ROUND(E313*F313,2)</f>
        <v>0</v>
      </c>
      <c r="H313" s="161"/>
      <c r="I313" s="162">
        <f>ROUND(E313*H313,2)</f>
        <v>0</v>
      </c>
      <c r="J313" s="161"/>
      <c r="K313" s="162">
        <f>ROUND(E313*J313,2)</f>
        <v>0</v>
      </c>
      <c r="L313" s="162">
        <v>21</v>
      </c>
      <c r="M313" s="162">
        <f>G313*(1+L313/100)</f>
        <v>0</v>
      </c>
      <c r="N313" s="162">
        <v>0</v>
      </c>
      <c r="O313" s="162">
        <f>ROUND(E313*N313,2)</f>
        <v>0</v>
      </c>
      <c r="P313" s="162">
        <v>0</v>
      </c>
      <c r="Q313" s="163">
        <f>ROUND(E313*P313,2)</f>
        <v>0</v>
      </c>
      <c r="R313" s="145"/>
      <c r="S313" s="145" t="s">
        <v>254</v>
      </c>
      <c r="T313" s="145" t="s">
        <v>255</v>
      </c>
      <c r="U313" s="145">
        <v>3.2520000000000002</v>
      </c>
      <c r="V313" s="145">
        <f>ROUND(E313*U313,2)</f>
        <v>35.770000000000003</v>
      </c>
      <c r="W313" s="145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 t="s">
        <v>194</v>
      </c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</row>
    <row r="314" spans="1:60" outlineLevel="1" x14ac:dyDescent="0.2">
      <c r="A314" s="143"/>
      <c r="B314" s="144"/>
      <c r="C314" s="175" t="s">
        <v>204</v>
      </c>
      <c r="D314" s="146"/>
      <c r="E314" s="147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 t="s">
        <v>199</v>
      </c>
      <c r="AH314" s="136">
        <v>0</v>
      </c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</row>
    <row r="315" spans="1:60" outlineLevel="1" x14ac:dyDescent="0.2">
      <c r="A315" s="143"/>
      <c r="B315" s="144"/>
      <c r="C315" s="175" t="s">
        <v>759</v>
      </c>
      <c r="D315" s="146"/>
      <c r="E315" s="147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 t="s">
        <v>199</v>
      </c>
      <c r="AH315" s="136">
        <v>0</v>
      </c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</row>
    <row r="316" spans="1:60" outlineLevel="1" x14ac:dyDescent="0.2">
      <c r="A316" s="143"/>
      <c r="B316" s="144"/>
      <c r="C316" s="175" t="s">
        <v>482</v>
      </c>
      <c r="D316" s="146"/>
      <c r="E316" s="147">
        <v>11</v>
      </c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 t="s">
        <v>199</v>
      </c>
      <c r="AH316" s="136">
        <v>0</v>
      </c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</row>
    <row r="317" spans="1:60" outlineLevel="1" x14ac:dyDescent="0.2">
      <c r="A317" s="143"/>
      <c r="B317" s="144"/>
      <c r="C317" s="176" t="s">
        <v>201</v>
      </c>
      <c r="D317" s="148"/>
      <c r="E317" s="149">
        <v>11</v>
      </c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 t="s">
        <v>199</v>
      </c>
      <c r="AH317" s="136">
        <v>1</v>
      </c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</row>
    <row r="318" spans="1:60" outlineLevel="1" x14ac:dyDescent="0.2">
      <c r="A318" s="164">
        <v>55</v>
      </c>
      <c r="B318" s="165" t="s">
        <v>486</v>
      </c>
      <c r="C318" s="173" t="s">
        <v>487</v>
      </c>
      <c r="D318" s="166" t="s">
        <v>224</v>
      </c>
      <c r="E318" s="167">
        <v>2</v>
      </c>
      <c r="F318" s="168"/>
      <c r="G318" s="169">
        <f>ROUND(E318*F318,2)</f>
        <v>0</v>
      </c>
      <c r="H318" s="168"/>
      <c r="I318" s="169">
        <f>ROUND(E318*H318,2)</f>
        <v>0</v>
      </c>
      <c r="J318" s="168"/>
      <c r="K318" s="169">
        <f>ROUND(E318*J318,2)</f>
        <v>0</v>
      </c>
      <c r="L318" s="169">
        <v>21</v>
      </c>
      <c r="M318" s="169">
        <f>G318*(1+L318/100)</f>
        <v>0</v>
      </c>
      <c r="N318" s="169">
        <v>0</v>
      </c>
      <c r="O318" s="169">
        <f>ROUND(E318*N318,2)</f>
        <v>0</v>
      </c>
      <c r="P318" s="169">
        <v>0</v>
      </c>
      <c r="Q318" s="170">
        <f>ROUND(E318*P318,2)</f>
        <v>0</v>
      </c>
      <c r="R318" s="145"/>
      <c r="S318" s="145" t="s">
        <v>192</v>
      </c>
      <c r="T318" s="145" t="s">
        <v>457</v>
      </c>
      <c r="U318" s="145">
        <v>0.65</v>
      </c>
      <c r="V318" s="145">
        <f>ROUND(E318*U318,2)</f>
        <v>1.3</v>
      </c>
      <c r="W318" s="145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 t="s">
        <v>194</v>
      </c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</row>
    <row r="319" spans="1:60" outlineLevel="1" x14ac:dyDescent="0.2">
      <c r="A319" s="157">
        <v>56</v>
      </c>
      <c r="B319" s="158" t="s">
        <v>488</v>
      </c>
      <c r="C319" s="174" t="s">
        <v>489</v>
      </c>
      <c r="D319" s="159" t="s">
        <v>224</v>
      </c>
      <c r="E319" s="160">
        <v>11</v>
      </c>
      <c r="F319" s="161"/>
      <c r="G319" s="162">
        <f>ROUND(E319*F319,2)</f>
        <v>0</v>
      </c>
      <c r="H319" s="161"/>
      <c r="I319" s="162">
        <f>ROUND(E319*H319,2)</f>
        <v>0</v>
      </c>
      <c r="J319" s="161"/>
      <c r="K319" s="162">
        <f>ROUND(E319*J319,2)</f>
        <v>0</v>
      </c>
      <c r="L319" s="162">
        <v>21</v>
      </c>
      <c r="M319" s="162">
        <f>G319*(1+L319/100)</f>
        <v>0</v>
      </c>
      <c r="N319" s="162">
        <v>7.0200000000000002E-3</v>
      </c>
      <c r="O319" s="162">
        <f>ROUND(E319*N319,2)</f>
        <v>0.08</v>
      </c>
      <c r="P319" s="162">
        <v>0</v>
      </c>
      <c r="Q319" s="163">
        <f>ROUND(E319*P319,2)</f>
        <v>0</v>
      </c>
      <c r="R319" s="145"/>
      <c r="S319" s="145" t="s">
        <v>254</v>
      </c>
      <c r="T319" s="145" t="s">
        <v>255</v>
      </c>
      <c r="U319" s="145">
        <v>1.3140000000000001</v>
      </c>
      <c r="V319" s="145">
        <f>ROUND(E319*U319,2)</f>
        <v>14.45</v>
      </c>
      <c r="W319" s="145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 t="s">
        <v>194</v>
      </c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</row>
    <row r="320" spans="1:60" outlineLevel="1" x14ac:dyDescent="0.2">
      <c r="A320" s="143"/>
      <c r="B320" s="144"/>
      <c r="C320" s="175" t="s">
        <v>204</v>
      </c>
      <c r="D320" s="146"/>
      <c r="E320" s="147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 t="s">
        <v>199</v>
      </c>
      <c r="AH320" s="136">
        <v>0</v>
      </c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</row>
    <row r="321" spans="1:60" outlineLevel="1" x14ac:dyDescent="0.2">
      <c r="A321" s="143"/>
      <c r="B321" s="144"/>
      <c r="C321" s="175" t="s">
        <v>759</v>
      </c>
      <c r="D321" s="146"/>
      <c r="E321" s="147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 t="s">
        <v>199</v>
      </c>
      <c r="AH321" s="136">
        <v>0</v>
      </c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</row>
    <row r="322" spans="1:60" outlineLevel="1" x14ac:dyDescent="0.2">
      <c r="A322" s="143"/>
      <c r="B322" s="144"/>
      <c r="C322" s="175" t="s">
        <v>482</v>
      </c>
      <c r="D322" s="146"/>
      <c r="E322" s="147">
        <v>11</v>
      </c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 t="s">
        <v>199</v>
      </c>
      <c r="AH322" s="136">
        <v>0</v>
      </c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</row>
    <row r="323" spans="1:60" outlineLevel="1" x14ac:dyDescent="0.2">
      <c r="A323" s="143"/>
      <c r="B323" s="144"/>
      <c r="C323" s="176" t="s">
        <v>201</v>
      </c>
      <c r="D323" s="148"/>
      <c r="E323" s="149">
        <v>11</v>
      </c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 t="s">
        <v>199</v>
      </c>
      <c r="AH323" s="136">
        <v>1</v>
      </c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</row>
    <row r="324" spans="1:60" ht="22.5" outlineLevel="1" x14ac:dyDescent="0.2">
      <c r="A324" s="157">
        <v>57</v>
      </c>
      <c r="B324" s="158" t="s">
        <v>1541</v>
      </c>
      <c r="C324" s="174" t="s">
        <v>1542</v>
      </c>
      <c r="D324" s="159" t="s">
        <v>292</v>
      </c>
      <c r="E324" s="160">
        <v>28.150000000000002</v>
      </c>
      <c r="F324" s="161"/>
      <c r="G324" s="162">
        <f>ROUND(E324*F324,2)</f>
        <v>0</v>
      </c>
      <c r="H324" s="161"/>
      <c r="I324" s="162">
        <f>ROUND(E324*H324,2)</f>
        <v>0</v>
      </c>
      <c r="J324" s="161"/>
      <c r="K324" s="162">
        <f>ROUND(E324*J324,2)</f>
        <v>0</v>
      </c>
      <c r="L324" s="162">
        <v>21</v>
      </c>
      <c r="M324" s="162">
        <f>G324*(1+L324/100)</f>
        <v>0</v>
      </c>
      <c r="N324" s="162">
        <v>2.5250000000000004</v>
      </c>
      <c r="O324" s="162">
        <f>ROUND(E324*N324,2)</f>
        <v>71.08</v>
      </c>
      <c r="P324" s="162">
        <v>0</v>
      </c>
      <c r="Q324" s="163">
        <f>ROUND(E324*P324,2)</f>
        <v>0</v>
      </c>
      <c r="R324" s="145"/>
      <c r="S324" s="145" t="s">
        <v>254</v>
      </c>
      <c r="T324" s="145" t="s">
        <v>255</v>
      </c>
      <c r="U324" s="145">
        <v>1.3030000000000002</v>
      </c>
      <c r="V324" s="145">
        <f>ROUND(E324*U324,2)</f>
        <v>36.68</v>
      </c>
      <c r="W324" s="145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 t="s">
        <v>194</v>
      </c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</row>
    <row r="325" spans="1:60" outlineLevel="1" x14ac:dyDescent="0.2">
      <c r="A325" s="143"/>
      <c r="B325" s="144"/>
      <c r="C325" s="175" t="s">
        <v>204</v>
      </c>
      <c r="D325" s="146"/>
      <c r="E325" s="147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 t="s">
        <v>199</v>
      </c>
      <c r="AH325" s="136">
        <v>0</v>
      </c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</row>
    <row r="326" spans="1:60" outlineLevel="1" x14ac:dyDescent="0.2">
      <c r="A326" s="143"/>
      <c r="B326" s="144"/>
      <c r="C326" s="175" t="s">
        <v>1543</v>
      </c>
      <c r="D326" s="146"/>
      <c r="E326" s="147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 t="s">
        <v>199</v>
      </c>
      <c r="AH326" s="136">
        <v>0</v>
      </c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</row>
    <row r="327" spans="1:60" ht="33.75" outlineLevel="1" x14ac:dyDescent="0.2">
      <c r="A327" s="143"/>
      <c r="B327" s="144"/>
      <c r="C327" s="175" t="s">
        <v>1544</v>
      </c>
      <c r="D327" s="146"/>
      <c r="E327" s="147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 t="s">
        <v>199</v>
      </c>
      <c r="AH327" s="136">
        <v>0</v>
      </c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</row>
    <row r="328" spans="1:60" outlineLevel="1" x14ac:dyDescent="0.2">
      <c r="A328" s="143"/>
      <c r="B328" s="144"/>
      <c r="C328" s="175" t="s">
        <v>1545</v>
      </c>
      <c r="D328" s="146"/>
      <c r="E328" s="147">
        <v>28.150000000000002</v>
      </c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 t="s">
        <v>199</v>
      </c>
      <c r="AH328" s="136">
        <v>0</v>
      </c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</row>
    <row r="329" spans="1:60" outlineLevel="1" x14ac:dyDescent="0.2">
      <c r="A329" s="143"/>
      <c r="B329" s="144"/>
      <c r="C329" s="176" t="s">
        <v>201</v>
      </c>
      <c r="D329" s="148"/>
      <c r="E329" s="149">
        <v>28.150000000000002</v>
      </c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 t="s">
        <v>199</v>
      </c>
      <c r="AH329" s="136">
        <v>1</v>
      </c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</row>
    <row r="330" spans="1:60" outlineLevel="1" x14ac:dyDescent="0.2">
      <c r="A330" s="164">
        <v>58</v>
      </c>
      <c r="B330" s="165" t="s">
        <v>496</v>
      </c>
      <c r="C330" s="173" t="s">
        <v>497</v>
      </c>
      <c r="D330" s="166" t="s">
        <v>197</v>
      </c>
      <c r="E330" s="167">
        <v>420</v>
      </c>
      <c r="F330" s="168"/>
      <c r="G330" s="169">
        <f>ROUND(E330*F330,2)</f>
        <v>0</v>
      </c>
      <c r="H330" s="168"/>
      <c r="I330" s="169">
        <f>ROUND(E330*H330,2)</f>
        <v>0</v>
      </c>
      <c r="J330" s="168"/>
      <c r="K330" s="169">
        <f>ROUND(E330*J330,2)</f>
        <v>0</v>
      </c>
      <c r="L330" s="169">
        <v>21</v>
      </c>
      <c r="M330" s="169">
        <f>G330*(1+L330/100)</f>
        <v>0</v>
      </c>
      <c r="N330" s="169">
        <v>0</v>
      </c>
      <c r="O330" s="169">
        <f>ROUND(E330*N330,2)</f>
        <v>0</v>
      </c>
      <c r="P330" s="169">
        <v>0</v>
      </c>
      <c r="Q330" s="170">
        <f>ROUND(E330*P330,2)</f>
        <v>0</v>
      </c>
      <c r="R330" s="145"/>
      <c r="S330" s="145" t="s">
        <v>254</v>
      </c>
      <c r="T330" s="145" t="s">
        <v>255</v>
      </c>
      <c r="U330" s="145">
        <v>2.6000000000000002E-2</v>
      </c>
      <c r="V330" s="145">
        <f>ROUND(E330*U330,2)</f>
        <v>10.92</v>
      </c>
      <c r="W330" s="145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 t="s">
        <v>194</v>
      </c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</row>
    <row r="331" spans="1:60" ht="22.5" outlineLevel="1" x14ac:dyDescent="0.2">
      <c r="A331" s="164">
        <v>59</v>
      </c>
      <c r="B331" s="165" t="s">
        <v>1546</v>
      </c>
      <c r="C331" s="173" t="s">
        <v>1547</v>
      </c>
      <c r="D331" s="166" t="s">
        <v>224</v>
      </c>
      <c r="E331" s="167">
        <v>70</v>
      </c>
      <c r="F331" s="168"/>
      <c r="G331" s="169">
        <f>ROUND(E331*F331,2)</f>
        <v>0</v>
      </c>
      <c r="H331" s="168"/>
      <c r="I331" s="169">
        <f>ROUND(E331*H331,2)</f>
        <v>0</v>
      </c>
      <c r="J331" s="168"/>
      <c r="K331" s="169">
        <f>ROUND(E331*J331,2)</f>
        <v>0</v>
      </c>
      <c r="L331" s="169">
        <v>21</v>
      </c>
      <c r="M331" s="169">
        <f>G331*(1+L331/100)</f>
        <v>0</v>
      </c>
      <c r="N331" s="169">
        <v>0.16</v>
      </c>
      <c r="O331" s="169">
        <f>ROUND(E331*N331,2)</f>
        <v>11.2</v>
      </c>
      <c r="P331" s="169">
        <v>0</v>
      </c>
      <c r="Q331" s="170">
        <f>ROUND(E331*P331,2)</f>
        <v>0</v>
      </c>
      <c r="R331" s="145"/>
      <c r="S331" s="145" t="s">
        <v>192</v>
      </c>
      <c r="T331" s="145" t="s">
        <v>193</v>
      </c>
      <c r="U331" s="145">
        <v>0</v>
      </c>
      <c r="V331" s="145">
        <f>ROUND(E331*U331,2)</f>
        <v>0</v>
      </c>
      <c r="W331" s="145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 t="s">
        <v>404</v>
      </c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</row>
    <row r="332" spans="1:60" ht="22.5" outlineLevel="1" x14ac:dyDescent="0.2">
      <c r="A332" s="157">
        <v>60</v>
      </c>
      <c r="B332" s="158" t="s">
        <v>1548</v>
      </c>
      <c r="C332" s="174" t="s">
        <v>1549</v>
      </c>
      <c r="D332" s="159" t="s">
        <v>224</v>
      </c>
      <c r="E332" s="160">
        <v>0.66990000000000005</v>
      </c>
      <c r="F332" s="161"/>
      <c r="G332" s="162">
        <f>ROUND(E332*F332,2)</f>
        <v>0</v>
      </c>
      <c r="H332" s="161"/>
      <c r="I332" s="162">
        <f>ROUND(E332*H332,2)</f>
        <v>0</v>
      </c>
      <c r="J332" s="161"/>
      <c r="K332" s="162">
        <f>ROUND(E332*J332,2)</f>
        <v>0</v>
      </c>
      <c r="L332" s="162">
        <v>21</v>
      </c>
      <c r="M332" s="162">
        <f>G332*(1+L332/100)</f>
        <v>0</v>
      </c>
      <c r="N332" s="162">
        <v>6.4380000000000007E-2</v>
      </c>
      <c r="O332" s="162">
        <f>ROUND(E332*N332,2)</f>
        <v>0.04</v>
      </c>
      <c r="P332" s="162">
        <v>0</v>
      </c>
      <c r="Q332" s="163">
        <f>ROUND(E332*P332,2)</f>
        <v>0</v>
      </c>
      <c r="R332" s="145" t="s">
        <v>411</v>
      </c>
      <c r="S332" s="145" t="s">
        <v>254</v>
      </c>
      <c r="T332" s="145" t="s">
        <v>193</v>
      </c>
      <c r="U332" s="145">
        <v>0</v>
      </c>
      <c r="V332" s="145">
        <f>ROUND(E332*U332,2)</f>
        <v>0</v>
      </c>
      <c r="W332" s="145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 t="s">
        <v>404</v>
      </c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</row>
    <row r="333" spans="1:60" outlineLevel="1" x14ac:dyDescent="0.2">
      <c r="A333" s="143"/>
      <c r="B333" s="144"/>
      <c r="C333" s="175" t="s">
        <v>1550</v>
      </c>
      <c r="D333" s="146"/>
      <c r="E333" s="147">
        <v>0.66990000000000005</v>
      </c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 t="s">
        <v>199</v>
      </c>
      <c r="AH333" s="136">
        <v>0</v>
      </c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</row>
    <row r="334" spans="1:60" outlineLevel="1" x14ac:dyDescent="0.2">
      <c r="A334" s="143"/>
      <c r="B334" s="144"/>
      <c r="C334" s="176" t="s">
        <v>201</v>
      </c>
      <c r="D334" s="148"/>
      <c r="E334" s="149">
        <v>0.66990000000000005</v>
      </c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 t="s">
        <v>199</v>
      </c>
      <c r="AH334" s="136">
        <v>1</v>
      </c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</row>
    <row r="335" spans="1:60" outlineLevel="1" x14ac:dyDescent="0.2">
      <c r="A335" s="157">
        <v>61</v>
      </c>
      <c r="B335" s="158" t="s">
        <v>1551</v>
      </c>
      <c r="C335" s="174" t="s">
        <v>1552</v>
      </c>
      <c r="D335" s="159" t="s">
        <v>224</v>
      </c>
      <c r="E335" s="160">
        <v>2.02</v>
      </c>
      <c r="F335" s="161"/>
      <c r="G335" s="162">
        <f>ROUND(E335*F335,2)</f>
        <v>0</v>
      </c>
      <c r="H335" s="161"/>
      <c r="I335" s="162">
        <f>ROUND(E335*H335,2)</f>
        <v>0</v>
      </c>
      <c r="J335" s="161"/>
      <c r="K335" s="162">
        <f>ROUND(E335*J335,2)</f>
        <v>0</v>
      </c>
      <c r="L335" s="162">
        <v>21</v>
      </c>
      <c r="M335" s="162">
        <f>G335*(1+L335/100)</f>
        <v>0</v>
      </c>
      <c r="N335" s="162">
        <v>1E-3</v>
      </c>
      <c r="O335" s="162">
        <f>ROUND(E335*N335,2)</f>
        <v>0</v>
      </c>
      <c r="P335" s="162">
        <v>0</v>
      </c>
      <c r="Q335" s="163">
        <f>ROUND(E335*P335,2)</f>
        <v>0</v>
      </c>
      <c r="R335" s="145"/>
      <c r="S335" s="145" t="s">
        <v>192</v>
      </c>
      <c r="T335" s="145" t="s">
        <v>193</v>
      </c>
      <c r="U335" s="145">
        <v>0</v>
      </c>
      <c r="V335" s="145">
        <f>ROUND(E335*U335,2)</f>
        <v>0</v>
      </c>
      <c r="W335" s="145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 t="s">
        <v>404</v>
      </c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</row>
    <row r="336" spans="1:60" outlineLevel="1" x14ac:dyDescent="0.2">
      <c r="A336" s="143"/>
      <c r="B336" s="144"/>
      <c r="C336" s="175" t="s">
        <v>658</v>
      </c>
      <c r="D336" s="146"/>
      <c r="E336" s="147">
        <v>2.02</v>
      </c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 t="s">
        <v>199</v>
      </c>
      <c r="AH336" s="136">
        <v>0</v>
      </c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</row>
    <row r="337" spans="1:60" outlineLevel="1" x14ac:dyDescent="0.2">
      <c r="A337" s="143"/>
      <c r="B337" s="144"/>
      <c r="C337" s="176" t="s">
        <v>201</v>
      </c>
      <c r="D337" s="148"/>
      <c r="E337" s="149">
        <v>2.02</v>
      </c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 t="s">
        <v>199</v>
      </c>
      <c r="AH337" s="136">
        <v>1</v>
      </c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</row>
    <row r="338" spans="1:60" ht="22.5" outlineLevel="1" x14ac:dyDescent="0.2">
      <c r="A338" s="157">
        <v>62</v>
      </c>
      <c r="B338" s="158" t="s">
        <v>1553</v>
      </c>
      <c r="C338" s="174" t="s">
        <v>1554</v>
      </c>
      <c r="D338" s="159" t="s">
        <v>224</v>
      </c>
      <c r="E338" s="160">
        <v>8.120000000000001</v>
      </c>
      <c r="F338" s="161"/>
      <c r="G338" s="162">
        <f>ROUND(E338*F338,2)</f>
        <v>0</v>
      </c>
      <c r="H338" s="161"/>
      <c r="I338" s="162">
        <f>ROUND(E338*H338,2)</f>
        <v>0</v>
      </c>
      <c r="J338" s="161"/>
      <c r="K338" s="162">
        <f>ROUND(E338*J338,2)</f>
        <v>0</v>
      </c>
      <c r="L338" s="162">
        <v>21</v>
      </c>
      <c r="M338" s="162">
        <f>G338*(1+L338/100)</f>
        <v>0</v>
      </c>
      <c r="N338" s="162">
        <v>6.3000000000000003E-4</v>
      </c>
      <c r="O338" s="162">
        <f>ROUND(E338*N338,2)</f>
        <v>0.01</v>
      </c>
      <c r="P338" s="162">
        <v>0</v>
      </c>
      <c r="Q338" s="163">
        <f>ROUND(E338*P338,2)</f>
        <v>0</v>
      </c>
      <c r="R338" s="145" t="s">
        <v>411</v>
      </c>
      <c r="S338" s="145" t="s">
        <v>254</v>
      </c>
      <c r="T338" s="145" t="s">
        <v>255</v>
      </c>
      <c r="U338" s="145">
        <v>0</v>
      </c>
      <c r="V338" s="145">
        <f>ROUND(E338*U338,2)</f>
        <v>0</v>
      </c>
      <c r="W338" s="145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 t="s">
        <v>404</v>
      </c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</row>
    <row r="339" spans="1:60" outlineLevel="1" x14ac:dyDescent="0.2">
      <c r="A339" s="143"/>
      <c r="B339" s="144"/>
      <c r="C339" s="175" t="s">
        <v>552</v>
      </c>
      <c r="D339" s="146"/>
      <c r="E339" s="147">
        <v>8.120000000000001</v>
      </c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 t="s">
        <v>199</v>
      </c>
      <c r="AH339" s="136">
        <v>0</v>
      </c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</row>
    <row r="340" spans="1:60" outlineLevel="1" x14ac:dyDescent="0.2">
      <c r="A340" s="143"/>
      <c r="B340" s="144"/>
      <c r="C340" s="176" t="s">
        <v>201</v>
      </c>
      <c r="D340" s="148"/>
      <c r="E340" s="149">
        <v>8.120000000000001</v>
      </c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 t="s">
        <v>199</v>
      </c>
      <c r="AH340" s="136">
        <v>1</v>
      </c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</row>
    <row r="341" spans="1:60" outlineLevel="1" x14ac:dyDescent="0.2">
      <c r="A341" s="157">
        <v>63</v>
      </c>
      <c r="B341" s="158" t="s">
        <v>1555</v>
      </c>
      <c r="C341" s="174" t="s">
        <v>1556</v>
      </c>
      <c r="D341" s="159" t="s">
        <v>224</v>
      </c>
      <c r="E341" s="160">
        <v>2.0300000000000002</v>
      </c>
      <c r="F341" s="161"/>
      <c r="G341" s="162">
        <f>ROUND(E341*F341,2)</f>
        <v>0</v>
      </c>
      <c r="H341" s="161"/>
      <c r="I341" s="162">
        <f>ROUND(E341*H341,2)</f>
        <v>0</v>
      </c>
      <c r="J341" s="161"/>
      <c r="K341" s="162">
        <f>ROUND(E341*J341,2)</f>
        <v>0</v>
      </c>
      <c r="L341" s="162">
        <v>21</v>
      </c>
      <c r="M341" s="162">
        <f>G341*(1+L341/100)</f>
        <v>0</v>
      </c>
      <c r="N341" s="162">
        <v>3.7000000000000005E-4</v>
      </c>
      <c r="O341" s="162">
        <f>ROUND(E341*N341,2)</f>
        <v>0</v>
      </c>
      <c r="P341" s="162">
        <v>0</v>
      </c>
      <c r="Q341" s="163">
        <f>ROUND(E341*P341,2)</f>
        <v>0</v>
      </c>
      <c r="R341" s="145" t="s">
        <v>411</v>
      </c>
      <c r="S341" s="145" t="s">
        <v>254</v>
      </c>
      <c r="T341" s="145" t="s">
        <v>255</v>
      </c>
      <c r="U341" s="145">
        <v>0</v>
      </c>
      <c r="V341" s="145">
        <f>ROUND(E341*U341,2)</f>
        <v>0</v>
      </c>
      <c r="W341" s="145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 t="s">
        <v>404</v>
      </c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</row>
    <row r="342" spans="1:60" outlineLevel="1" x14ac:dyDescent="0.2">
      <c r="A342" s="143"/>
      <c r="B342" s="144"/>
      <c r="C342" s="175" t="s">
        <v>1366</v>
      </c>
      <c r="D342" s="146"/>
      <c r="E342" s="147">
        <v>2.0300000000000002</v>
      </c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 t="s">
        <v>199</v>
      </c>
      <c r="AH342" s="136">
        <v>0</v>
      </c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</row>
    <row r="343" spans="1:60" outlineLevel="1" x14ac:dyDescent="0.2">
      <c r="A343" s="143"/>
      <c r="B343" s="144"/>
      <c r="C343" s="176" t="s">
        <v>201</v>
      </c>
      <c r="D343" s="148"/>
      <c r="E343" s="149">
        <v>2.0300000000000002</v>
      </c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 t="s">
        <v>199</v>
      </c>
      <c r="AH343" s="136">
        <v>1</v>
      </c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</row>
    <row r="344" spans="1:60" outlineLevel="1" x14ac:dyDescent="0.2">
      <c r="A344" s="157">
        <v>64</v>
      </c>
      <c r="B344" s="158" t="s">
        <v>507</v>
      </c>
      <c r="C344" s="174" t="s">
        <v>508</v>
      </c>
      <c r="D344" s="159" t="s">
        <v>224</v>
      </c>
      <c r="E344" s="160">
        <v>11.110000000000001</v>
      </c>
      <c r="F344" s="161"/>
      <c r="G344" s="162">
        <f>ROUND(E344*F344,2)</f>
        <v>0</v>
      </c>
      <c r="H344" s="161"/>
      <c r="I344" s="162">
        <f>ROUND(E344*H344,2)</f>
        <v>0</v>
      </c>
      <c r="J344" s="161"/>
      <c r="K344" s="162">
        <f>ROUND(E344*J344,2)</f>
        <v>0</v>
      </c>
      <c r="L344" s="162">
        <v>21</v>
      </c>
      <c r="M344" s="162">
        <f>G344*(1+L344/100)</f>
        <v>0</v>
      </c>
      <c r="N344" s="162">
        <v>0.58500000000000008</v>
      </c>
      <c r="O344" s="162">
        <f>ROUND(E344*N344,2)</f>
        <v>6.5</v>
      </c>
      <c r="P344" s="162">
        <v>0</v>
      </c>
      <c r="Q344" s="163">
        <f>ROUND(E344*P344,2)</f>
        <v>0</v>
      </c>
      <c r="R344" s="145" t="s">
        <v>411</v>
      </c>
      <c r="S344" s="145" t="s">
        <v>254</v>
      </c>
      <c r="T344" s="145" t="s">
        <v>193</v>
      </c>
      <c r="U344" s="145">
        <v>0</v>
      </c>
      <c r="V344" s="145">
        <f>ROUND(E344*U344,2)</f>
        <v>0</v>
      </c>
      <c r="W344" s="145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 t="s">
        <v>404</v>
      </c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</row>
    <row r="345" spans="1:60" outlineLevel="1" x14ac:dyDescent="0.2">
      <c r="A345" s="143"/>
      <c r="B345" s="144"/>
      <c r="C345" s="175" t="s">
        <v>509</v>
      </c>
      <c r="D345" s="146"/>
      <c r="E345" s="147">
        <v>11.110000000000001</v>
      </c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 t="s">
        <v>199</v>
      </c>
      <c r="AH345" s="136">
        <v>0</v>
      </c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</row>
    <row r="346" spans="1:60" outlineLevel="1" x14ac:dyDescent="0.2">
      <c r="A346" s="143"/>
      <c r="B346" s="144"/>
      <c r="C346" s="176" t="s">
        <v>201</v>
      </c>
      <c r="D346" s="148"/>
      <c r="E346" s="149">
        <v>11.110000000000001</v>
      </c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 t="s">
        <v>199</v>
      </c>
      <c r="AH346" s="136">
        <v>1</v>
      </c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</row>
    <row r="347" spans="1:60" outlineLevel="1" x14ac:dyDescent="0.2">
      <c r="A347" s="157">
        <v>65</v>
      </c>
      <c r="B347" s="158" t="s">
        <v>510</v>
      </c>
      <c r="C347" s="174" t="s">
        <v>511</v>
      </c>
      <c r="D347" s="159" t="s">
        <v>224</v>
      </c>
      <c r="E347" s="160">
        <v>10.100000000000001</v>
      </c>
      <c r="F347" s="161"/>
      <c r="G347" s="162">
        <f>ROUND(E347*F347,2)</f>
        <v>0</v>
      </c>
      <c r="H347" s="161"/>
      <c r="I347" s="162">
        <f>ROUND(E347*H347,2)</f>
        <v>0</v>
      </c>
      <c r="J347" s="161"/>
      <c r="K347" s="162">
        <f>ROUND(E347*J347,2)</f>
        <v>0</v>
      </c>
      <c r="L347" s="162">
        <v>21</v>
      </c>
      <c r="M347" s="162">
        <f>G347*(1+L347/100)</f>
        <v>0</v>
      </c>
      <c r="N347" s="162">
        <v>0.5</v>
      </c>
      <c r="O347" s="162">
        <f>ROUND(E347*N347,2)</f>
        <v>5.05</v>
      </c>
      <c r="P347" s="162">
        <v>0</v>
      </c>
      <c r="Q347" s="163">
        <f>ROUND(E347*P347,2)</f>
        <v>0</v>
      </c>
      <c r="R347" s="145" t="s">
        <v>411</v>
      </c>
      <c r="S347" s="145" t="s">
        <v>254</v>
      </c>
      <c r="T347" s="145" t="s">
        <v>193</v>
      </c>
      <c r="U347" s="145">
        <v>0</v>
      </c>
      <c r="V347" s="145">
        <f>ROUND(E347*U347,2)</f>
        <v>0</v>
      </c>
      <c r="W347" s="145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 t="s">
        <v>404</v>
      </c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</row>
    <row r="348" spans="1:60" outlineLevel="1" x14ac:dyDescent="0.2">
      <c r="A348" s="143"/>
      <c r="B348" s="144"/>
      <c r="C348" s="175" t="s">
        <v>1557</v>
      </c>
      <c r="D348" s="146"/>
      <c r="E348" s="147">
        <v>10.100000000000001</v>
      </c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 t="s">
        <v>199</v>
      </c>
      <c r="AH348" s="136">
        <v>0</v>
      </c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</row>
    <row r="349" spans="1:60" outlineLevel="1" x14ac:dyDescent="0.2">
      <c r="A349" s="143"/>
      <c r="B349" s="144"/>
      <c r="C349" s="176" t="s">
        <v>201</v>
      </c>
      <c r="D349" s="148"/>
      <c r="E349" s="149">
        <v>10.100000000000001</v>
      </c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 t="s">
        <v>199</v>
      </c>
      <c r="AH349" s="136">
        <v>1</v>
      </c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</row>
    <row r="350" spans="1:60" outlineLevel="1" x14ac:dyDescent="0.2">
      <c r="A350" s="157">
        <v>66</v>
      </c>
      <c r="B350" s="158" t="s">
        <v>1558</v>
      </c>
      <c r="C350" s="174" t="s">
        <v>1559</v>
      </c>
      <c r="D350" s="159" t="s">
        <v>224</v>
      </c>
      <c r="E350" s="160">
        <v>1.01</v>
      </c>
      <c r="F350" s="161"/>
      <c r="G350" s="162">
        <f>ROUND(E350*F350,2)</f>
        <v>0</v>
      </c>
      <c r="H350" s="161"/>
      <c r="I350" s="162">
        <f>ROUND(E350*H350,2)</f>
        <v>0</v>
      </c>
      <c r="J350" s="161"/>
      <c r="K350" s="162">
        <f>ROUND(E350*J350,2)</f>
        <v>0</v>
      </c>
      <c r="L350" s="162">
        <v>21</v>
      </c>
      <c r="M350" s="162">
        <f>G350*(1+L350/100)</f>
        <v>0</v>
      </c>
      <c r="N350" s="162">
        <v>0.70000000000000007</v>
      </c>
      <c r="O350" s="162">
        <f>ROUND(E350*N350,2)</f>
        <v>0.71</v>
      </c>
      <c r="P350" s="162">
        <v>0</v>
      </c>
      <c r="Q350" s="163">
        <f>ROUND(E350*P350,2)</f>
        <v>0</v>
      </c>
      <c r="R350" s="145" t="s">
        <v>411</v>
      </c>
      <c r="S350" s="145" t="s">
        <v>254</v>
      </c>
      <c r="T350" s="145" t="s">
        <v>193</v>
      </c>
      <c r="U350" s="145">
        <v>0</v>
      </c>
      <c r="V350" s="145">
        <f>ROUND(E350*U350,2)</f>
        <v>0</v>
      </c>
      <c r="W350" s="145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 t="s">
        <v>404</v>
      </c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</row>
    <row r="351" spans="1:60" outlineLevel="1" x14ac:dyDescent="0.2">
      <c r="A351" s="143"/>
      <c r="B351" s="144"/>
      <c r="C351" s="175" t="s">
        <v>500</v>
      </c>
      <c r="D351" s="146"/>
      <c r="E351" s="147">
        <v>1.01</v>
      </c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 t="s">
        <v>199</v>
      </c>
      <c r="AH351" s="136">
        <v>0</v>
      </c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</row>
    <row r="352" spans="1:60" outlineLevel="1" x14ac:dyDescent="0.2">
      <c r="A352" s="143"/>
      <c r="B352" s="144"/>
      <c r="C352" s="176" t="s">
        <v>201</v>
      </c>
      <c r="D352" s="148"/>
      <c r="E352" s="149">
        <v>1.01</v>
      </c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 t="s">
        <v>199</v>
      </c>
      <c r="AH352" s="136">
        <v>1</v>
      </c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</row>
    <row r="353" spans="1:60" outlineLevel="1" x14ac:dyDescent="0.2">
      <c r="A353" s="164">
        <v>67</v>
      </c>
      <c r="B353" s="165" t="s">
        <v>1560</v>
      </c>
      <c r="C353" s="173" t="s">
        <v>1561</v>
      </c>
      <c r="D353" s="166" t="s">
        <v>224</v>
      </c>
      <c r="E353" s="167">
        <v>1</v>
      </c>
      <c r="F353" s="168"/>
      <c r="G353" s="169">
        <f t="shared" ref="G353:G358" si="0">ROUND(E353*F353,2)</f>
        <v>0</v>
      </c>
      <c r="H353" s="168"/>
      <c r="I353" s="169">
        <f t="shared" ref="I353:I358" si="1">ROUND(E353*H353,2)</f>
        <v>0</v>
      </c>
      <c r="J353" s="168"/>
      <c r="K353" s="169">
        <f t="shared" ref="K353:K358" si="2">ROUND(E353*J353,2)</f>
        <v>0</v>
      </c>
      <c r="L353" s="169">
        <v>21</v>
      </c>
      <c r="M353" s="169">
        <f t="shared" ref="M353:M358" si="3">G353*(1+L353/100)</f>
        <v>0</v>
      </c>
      <c r="N353" s="169">
        <v>3.0000000000000002E-2</v>
      </c>
      <c r="O353" s="169">
        <f t="shared" ref="O353:O358" si="4">ROUND(E353*N353,2)</f>
        <v>0.03</v>
      </c>
      <c r="P353" s="169">
        <v>0</v>
      </c>
      <c r="Q353" s="170">
        <f t="shared" ref="Q353:Q358" si="5">ROUND(E353*P353,2)</f>
        <v>0</v>
      </c>
      <c r="R353" s="145"/>
      <c r="S353" s="145" t="s">
        <v>192</v>
      </c>
      <c r="T353" s="145" t="s">
        <v>193</v>
      </c>
      <c r="U353" s="145">
        <v>0</v>
      </c>
      <c r="V353" s="145">
        <f t="shared" ref="V353:V358" si="6">ROUND(E353*U353,2)</f>
        <v>0</v>
      </c>
      <c r="W353" s="145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 t="s">
        <v>404</v>
      </c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</row>
    <row r="354" spans="1:60" outlineLevel="1" x14ac:dyDescent="0.2">
      <c r="A354" s="164">
        <v>68</v>
      </c>
      <c r="B354" s="165" t="s">
        <v>518</v>
      </c>
      <c r="C354" s="173" t="s">
        <v>519</v>
      </c>
      <c r="D354" s="166" t="s">
        <v>224</v>
      </c>
      <c r="E354" s="167">
        <v>1</v>
      </c>
      <c r="F354" s="168"/>
      <c r="G354" s="169">
        <f t="shared" si="0"/>
        <v>0</v>
      </c>
      <c r="H354" s="168"/>
      <c r="I354" s="169">
        <f t="shared" si="1"/>
        <v>0</v>
      </c>
      <c r="J354" s="168"/>
      <c r="K354" s="169">
        <f t="shared" si="2"/>
        <v>0</v>
      </c>
      <c r="L354" s="169">
        <v>21</v>
      </c>
      <c r="M354" s="169">
        <f t="shared" si="3"/>
        <v>0</v>
      </c>
      <c r="N354" s="169">
        <v>3.9000000000000007E-2</v>
      </c>
      <c r="O354" s="169">
        <f t="shared" si="4"/>
        <v>0.04</v>
      </c>
      <c r="P354" s="169">
        <v>0</v>
      </c>
      <c r="Q354" s="170">
        <f t="shared" si="5"/>
        <v>0</v>
      </c>
      <c r="R354" s="145"/>
      <c r="S354" s="145" t="s">
        <v>192</v>
      </c>
      <c r="T354" s="145" t="s">
        <v>193</v>
      </c>
      <c r="U354" s="145">
        <v>0</v>
      </c>
      <c r="V354" s="145">
        <f t="shared" si="6"/>
        <v>0</v>
      </c>
      <c r="W354" s="145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 t="s">
        <v>520</v>
      </c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</row>
    <row r="355" spans="1:60" outlineLevel="1" x14ac:dyDescent="0.2">
      <c r="A355" s="164">
        <v>69</v>
      </c>
      <c r="B355" s="165" t="s">
        <v>521</v>
      </c>
      <c r="C355" s="173" t="s">
        <v>522</v>
      </c>
      <c r="D355" s="166" t="s">
        <v>224</v>
      </c>
      <c r="E355" s="167">
        <v>8</v>
      </c>
      <c r="F355" s="168"/>
      <c r="G355" s="169">
        <f t="shared" si="0"/>
        <v>0</v>
      </c>
      <c r="H355" s="168"/>
      <c r="I355" s="169">
        <f t="shared" si="1"/>
        <v>0</v>
      </c>
      <c r="J355" s="168"/>
      <c r="K355" s="169">
        <f t="shared" si="2"/>
        <v>0</v>
      </c>
      <c r="L355" s="169">
        <v>21</v>
      </c>
      <c r="M355" s="169">
        <f t="shared" si="3"/>
        <v>0</v>
      </c>
      <c r="N355" s="169">
        <v>3.9000000000000007E-2</v>
      </c>
      <c r="O355" s="169">
        <f t="shared" si="4"/>
        <v>0.31</v>
      </c>
      <c r="P355" s="169">
        <v>0</v>
      </c>
      <c r="Q355" s="170">
        <f t="shared" si="5"/>
        <v>0</v>
      </c>
      <c r="R355" s="145"/>
      <c r="S355" s="145" t="s">
        <v>192</v>
      </c>
      <c r="T355" s="145" t="s">
        <v>193</v>
      </c>
      <c r="U355" s="145">
        <v>0</v>
      </c>
      <c r="V355" s="145">
        <f t="shared" si="6"/>
        <v>0</v>
      </c>
      <c r="W355" s="145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 t="s">
        <v>520</v>
      </c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</row>
    <row r="356" spans="1:60" outlineLevel="1" x14ac:dyDescent="0.2">
      <c r="A356" s="164">
        <v>70</v>
      </c>
      <c r="B356" s="165" t="s">
        <v>523</v>
      </c>
      <c r="C356" s="173" t="s">
        <v>524</v>
      </c>
      <c r="D356" s="166" t="s">
        <v>224</v>
      </c>
      <c r="E356" s="167">
        <v>10</v>
      </c>
      <c r="F356" s="168"/>
      <c r="G356" s="169">
        <f t="shared" si="0"/>
        <v>0</v>
      </c>
      <c r="H356" s="168"/>
      <c r="I356" s="169">
        <f t="shared" si="1"/>
        <v>0</v>
      </c>
      <c r="J356" s="168"/>
      <c r="K356" s="169">
        <f t="shared" si="2"/>
        <v>0</v>
      </c>
      <c r="L356" s="169">
        <v>21</v>
      </c>
      <c r="M356" s="169">
        <f t="shared" si="3"/>
        <v>0</v>
      </c>
      <c r="N356" s="169">
        <v>3.9000000000000007E-2</v>
      </c>
      <c r="O356" s="169">
        <f t="shared" si="4"/>
        <v>0.39</v>
      </c>
      <c r="P356" s="169">
        <v>0</v>
      </c>
      <c r="Q356" s="170">
        <f t="shared" si="5"/>
        <v>0</v>
      </c>
      <c r="R356" s="145"/>
      <c r="S356" s="145" t="s">
        <v>192</v>
      </c>
      <c r="T356" s="145" t="s">
        <v>193</v>
      </c>
      <c r="U356" s="145">
        <v>0</v>
      </c>
      <c r="V356" s="145">
        <f t="shared" si="6"/>
        <v>0</v>
      </c>
      <c r="W356" s="145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 t="s">
        <v>520</v>
      </c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</row>
    <row r="357" spans="1:60" outlineLevel="1" x14ac:dyDescent="0.2">
      <c r="A357" s="164">
        <v>71</v>
      </c>
      <c r="B357" s="165" t="s">
        <v>525</v>
      </c>
      <c r="C357" s="173" t="s">
        <v>526</v>
      </c>
      <c r="D357" s="166" t="s">
        <v>224</v>
      </c>
      <c r="E357" s="167">
        <v>12</v>
      </c>
      <c r="F357" s="168"/>
      <c r="G357" s="169">
        <f t="shared" si="0"/>
        <v>0</v>
      </c>
      <c r="H357" s="168"/>
      <c r="I357" s="169">
        <f t="shared" si="1"/>
        <v>0</v>
      </c>
      <c r="J357" s="168"/>
      <c r="K357" s="169">
        <f t="shared" si="2"/>
        <v>0</v>
      </c>
      <c r="L357" s="169">
        <v>21</v>
      </c>
      <c r="M357" s="169">
        <f t="shared" si="3"/>
        <v>0</v>
      </c>
      <c r="N357" s="169">
        <v>3.9000000000000007E-2</v>
      </c>
      <c r="O357" s="169">
        <f t="shared" si="4"/>
        <v>0.47</v>
      </c>
      <c r="P357" s="169">
        <v>0</v>
      </c>
      <c r="Q357" s="170">
        <f t="shared" si="5"/>
        <v>0</v>
      </c>
      <c r="R357" s="145"/>
      <c r="S357" s="145" t="s">
        <v>192</v>
      </c>
      <c r="T357" s="145" t="s">
        <v>193</v>
      </c>
      <c r="U357" s="145">
        <v>0</v>
      </c>
      <c r="V357" s="145">
        <f t="shared" si="6"/>
        <v>0</v>
      </c>
      <c r="W357" s="145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 t="s">
        <v>520</v>
      </c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</row>
    <row r="358" spans="1:60" outlineLevel="1" x14ac:dyDescent="0.2">
      <c r="A358" s="157">
        <v>72</v>
      </c>
      <c r="B358" s="158" t="s">
        <v>512</v>
      </c>
      <c r="C358" s="174" t="s">
        <v>513</v>
      </c>
      <c r="D358" s="159" t="s">
        <v>224</v>
      </c>
      <c r="E358" s="160">
        <v>4.04</v>
      </c>
      <c r="F358" s="161"/>
      <c r="G358" s="162">
        <f t="shared" si="0"/>
        <v>0</v>
      </c>
      <c r="H358" s="161"/>
      <c r="I358" s="162">
        <f t="shared" si="1"/>
        <v>0</v>
      </c>
      <c r="J358" s="161"/>
      <c r="K358" s="162">
        <f t="shared" si="2"/>
        <v>0</v>
      </c>
      <c r="L358" s="162">
        <v>21</v>
      </c>
      <c r="M358" s="162">
        <f t="shared" si="3"/>
        <v>0</v>
      </c>
      <c r="N358" s="162">
        <v>0.70000000000000007</v>
      </c>
      <c r="O358" s="162">
        <f t="shared" si="4"/>
        <v>2.83</v>
      </c>
      <c r="P358" s="162">
        <v>0</v>
      </c>
      <c r="Q358" s="163">
        <f t="shared" si="5"/>
        <v>0</v>
      </c>
      <c r="R358" s="145" t="s">
        <v>411</v>
      </c>
      <c r="S358" s="145" t="s">
        <v>254</v>
      </c>
      <c r="T358" s="145" t="s">
        <v>193</v>
      </c>
      <c r="U358" s="145">
        <v>0</v>
      </c>
      <c r="V358" s="145">
        <f t="shared" si="6"/>
        <v>0</v>
      </c>
      <c r="W358" s="145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 t="s">
        <v>404</v>
      </c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</row>
    <row r="359" spans="1:60" outlineLevel="1" x14ac:dyDescent="0.2">
      <c r="A359" s="143"/>
      <c r="B359" s="144"/>
      <c r="C359" s="175" t="s">
        <v>898</v>
      </c>
      <c r="D359" s="146"/>
      <c r="E359" s="147">
        <v>4.04</v>
      </c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 t="s">
        <v>199</v>
      </c>
      <c r="AH359" s="136">
        <v>0</v>
      </c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</row>
    <row r="360" spans="1:60" outlineLevel="1" x14ac:dyDescent="0.2">
      <c r="A360" s="143"/>
      <c r="B360" s="144"/>
      <c r="C360" s="176" t="s">
        <v>201</v>
      </c>
      <c r="D360" s="148"/>
      <c r="E360" s="149">
        <v>4.04</v>
      </c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 t="s">
        <v>199</v>
      </c>
      <c r="AH360" s="136">
        <v>1</v>
      </c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</row>
    <row r="361" spans="1:60" outlineLevel="1" x14ac:dyDescent="0.2">
      <c r="A361" s="157">
        <v>73</v>
      </c>
      <c r="B361" s="158" t="s">
        <v>515</v>
      </c>
      <c r="C361" s="174" t="s">
        <v>516</v>
      </c>
      <c r="D361" s="159" t="s">
        <v>224</v>
      </c>
      <c r="E361" s="160">
        <v>5.0500000000000007</v>
      </c>
      <c r="F361" s="161"/>
      <c r="G361" s="162">
        <f>ROUND(E361*F361,2)</f>
        <v>0</v>
      </c>
      <c r="H361" s="161"/>
      <c r="I361" s="162">
        <f>ROUND(E361*H361,2)</f>
        <v>0</v>
      </c>
      <c r="J361" s="161"/>
      <c r="K361" s="162">
        <f>ROUND(E361*J361,2)</f>
        <v>0</v>
      </c>
      <c r="L361" s="162">
        <v>21</v>
      </c>
      <c r="M361" s="162">
        <f>G361*(1+L361/100)</f>
        <v>0</v>
      </c>
      <c r="N361" s="162">
        <v>1.4000000000000001</v>
      </c>
      <c r="O361" s="162">
        <f>ROUND(E361*N361,2)</f>
        <v>7.07</v>
      </c>
      <c r="P361" s="162">
        <v>0</v>
      </c>
      <c r="Q361" s="163">
        <f>ROUND(E361*P361,2)</f>
        <v>0</v>
      </c>
      <c r="R361" s="145" t="s">
        <v>411</v>
      </c>
      <c r="S361" s="145" t="s">
        <v>254</v>
      </c>
      <c r="T361" s="145" t="s">
        <v>193</v>
      </c>
      <c r="U361" s="145">
        <v>0</v>
      </c>
      <c r="V361" s="145">
        <f>ROUND(E361*U361,2)</f>
        <v>0</v>
      </c>
      <c r="W361" s="145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 t="s">
        <v>404</v>
      </c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</row>
    <row r="362" spans="1:60" outlineLevel="1" x14ac:dyDescent="0.2">
      <c r="A362" s="143"/>
      <c r="B362" s="144"/>
      <c r="C362" s="175" t="s">
        <v>1562</v>
      </c>
      <c r="D362" s="146"/>
      <c r="E362" s="147">
        <v>5.0500000000000007</v>
      </c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 t="s">
        <v>199</v>
      </c>
      <c r="AH362" s="136">
        <v>0</v>
      </c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  <c r="AV362" s="136"/>
      <c r="AW362" s="136"/>
      <c r="AX362" s="136"/>
      <c r="AY362" s="136"/>
      <c r="AZ362" s="136"/>
      <c r="BA362" s="136"/>
      <c r="BB362" s="136"/>
      <c r="BC362" s="136"/>
      <c r="BD362" s="136"/>
      <c r="BE362" s="136"/>
      <c r="BF362" s="136"/>
      <c r="BG362" s="136"/>
      <c r="BH362" s="136"/>
    </row>
    <row r="363" spans="1:60" outlineLevel="1" x14ac:dyDescent="0.2">
      <c r="A363" s="143"/>
      <c r="B363" s="144"/>
      <c r="C363" s="176" t="s">
        <v>201</v>
      </c>
      <c r="D363" s="148"/>
      <c r="E363" s="149">
        <v>5.0500000000000007</v>
      </c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 t="s">
        <v>199</v>
      </c>
      <c r="AH363" s="136">
        <v>1</v>
      </c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  <c r="AV363" s="136"/>
      <c r="AW363" s="136"/>
      <c r="AX363" s="136"/>
      <c r="AY363" s="136"/>
      <c r="AZ363" s="136"/>
      <c r="BA363" s="136"/>
      <c r="BB363" s="136"/>
      <c r="BC363" s="136"/>
      <c r="BD363" s="136"/>
      <c r="BE363" s="136"/>
      <c r="BF363" s="136"/>
      <c r="BG363" s="136"/>
      <c r="BH363" s="136"/>
    </row>
    <row r="364" spans="1:60" outlineLevel="1" x14ac:dyDescent="0.2">
      <c r="A364" s="157">
        <v>74</v>
      </c>
      <c r="B364" s="158" t="s">
        <v>527</v>
      </c>
      <c r="C364" s="174" t="s">
        <v>528</v>
      </c>
      <c r="D364" s="159" t="s">
        <v>224</v>
      </c>
      <c r="E364" s="160">
        <v>11.110000000000001</v>
      </c>
      <c r="F364" s="161"/>
      <c r="G364" s="162">
        <f>ROUND(E364*F364,2)</f>
        <v>0</v>
      </c>
      <c r="H364" s="161"/>
      <c r="I364" s="162">
        <f>ROUND(E364*H364,2)</f>
        <v>0</v>
      </c>
      <c r="J364" s="161"/>
      <c r="K364" s="162">
        <f>ROUND(E364*J364,2)</f>
        <v>0</v>
      </c>
      <c r="L364" s="162">
        <v>21</v>
      </c>
      <c r="M364" s="162">
        <f>G364*(1+L364/100)</f>
        <v>0</v>
      </c>
      <c r="N364" s="162">
        <v>3.3000000000000003</v>
      </c>
      <c r="O364" s="162">
        <f>ROUND(E364*N364,2)</f>
        <v>36.659999999999997</v>
      </c>
      <c r="P364" s="162">
        <v>0</v>
      </c>
      <c r="Q364" s="163">
        <f>ROUND(E364*P364,2)</f>
        <v>0</v>
      </c>
      <c r="R364" s="145" t="s">
        <v>411</v>
      </c>
      <c r="S364" s="145" t="s">
        <v>254</v>
      </c>
      <c r="T364" s="145" t="s">
        <v>193</v>
      </c>
      <c r="U364" s="145">
        <v>0</v>
      </c>
      <c r="V364" s="145">
        <f>ROUND(E364*U364,2)</f>
        <v>0</v>
      </c>
      <c r="W364" s="145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 t="s">
        <v>404</v>
      </c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  <c r="AV364" s="136"/>
      <c r="AW364" s="136"/>
      <c r="AX364" s="136"/>
      <c r="AY364" s="136"/>
      <c r="AZ364" s="136"/>
      <c r="BA364" s="136"/>
      <c r="BB364" s="136"/>
      <c r="BC364" s="136"/>
      <c r="BD364" s="136"/>
      <c r="BE364" s="136"/>
      <c r="BF364" s="136"/>
      <c r="BG364" s="136"/>
      <c r="BH364" s="136"/>
    </row>
    <row r="365" spans="1:60" outlineLevel="1" x14ac:dyDescent="0.2">
      <c r="A365" s="143"/>
      <c r="B365" s="144"/>
      <c r="C365" s="175" t="s">
        <v>204</v>
      </c>
      <c r="D365" s="146"/>
      <c r="E365" s="147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 t="s">
        <v>199</v>
      </c>
      <c r="AH365" s="136">
        <v>0</v>
      </c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  <c r="AV365" s="136"/>
      <c r="AW365" s="136"/>
      <c r="AX365" s="136"/>
      <c r="AY365" s="136"/>
      <c r="AZ365" s="136"/>
      <c r="BA365" s="136"/>
      <c r="BB365" s="136"/>
      <c r="BC365" s="136"/>
      <c r="BD365" s="136"/>
      <c r="BE365" s="136"/>
      <c r="BF365" s="136"/>
      <c r="BG365" s="136"/>
      <c r="BH365" s="136"/>
    </row>
    <row r="366" spans="1:60" outlineLevel="1" x14ac:dyDescent="0.2">
      <c r="A366" s="143"/>
      <c r="B366" s="144"/>
      <c r="C366" s="175" t="s">
        <v>759</v>
      </c>
      <c r="D366" s="146"/>
      <c r="E366" s="147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 t="s">
        <v>199</v>
      </c>
      <c r="AH366" s="136">
        <v>0</v>
      </c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  <c r="BG366" s="136"/>
      <c r="BH366" s="136"/>
    </row>
    <row r="367" spans="1:60" ht="22.5" outlineLevel="1" x14ac:dyDescent="0.2">
      <c r="A367" s="143"/>
      <c r="B367" s="144"/>
      <c r="C367" s="175" t="s">
        <v>1563</v>
      </c>
      <c r="D367" s="146"/>
      <c r="E367" s="147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 t="s">
        <v>199</v>
      </c>
      <c r="AH367" s="136">
        <v>0</v>
      </c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  <c r="AV367" s="136"/>
      <c r="AW367" s="136"/>
      <c r="AX367" s="136"/>
      <c r="AY367" s="136"/>
      <c r="AZ367" s="136"/>
      <c r="BA367" s="136"/>
      <c r="BB367" s="136"/>
      <c r="BC367" s="136"/>
      <c r="BD367" s="136"/>
      <c r="BE367" s="136"/>
      <c r="BF367" s="136"/>
      <c r="BG367" s="136"/>
      <c r="BH367" s="136"/>
    </row>
    <row r="368" spans="1:60" ht="22.5" outlineLevel="1" x14ac:dyDescent="0.2">
      <c r="A368" s="143"/>
      <c r="B368" s="144"/>
      <c r="C368" s="175" t="s">
        <v>530</v>
      </c>
      <c r="D368" s="146"/>
      <c r="E368" s="147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 t="s">
        <v>199</v>
      </c>
      <c r="AH368" s="136">
        <v>0</v>
      </c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</row>
    <row r="369" spans="1:60" outlineLevel="1" x14ac:dyDescent="0.2">
      <c r="A369" s="143"/>
      <c r="B369" s="144"/>
      <c r="C369" s="175" t="s">
        <v>509</v>
      </c>
      <c r="D369" s="146"/>
      <c r="E369" s="147">
        <v>11.110000000000001</v>
      </c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 t="s">
        <v>199</v>
      </c>
      <c r="AH369" s="136">
        <v>0</v>
      </c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  <c r="BG369" s="136"/>
      <c r="BH369" s="136"/>
    </row>
    <row r="370" spans="1:60" outlineLevel="1" x14ac:dyDescent="0.2">
      <c r="A370" s="143"/>
      <c r="B370" s="144"/>
      <c r="C370" s="176" t="s">
        <v>201</v>
      </c>
      <c r="D370" s="148"/>
      <c r="E370" s="149">
        <v>11.110000000000001</v>
      </c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 t="s">
        <v>199</v>
      </c>
      <c r="AH370" s="136">
        <v>1</v>
      </c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  <c r="BG370" s="136"/>
      <c r="BH370" s="136"/>
    </row>
    <row r="371" spans="1:60" outlineLevel="1" x14ac:dyDescent="0.2">
      <c r="A371" s="157">
        <v>75</v>
      </c>
      <c r="B371" s="158" t="s">
        <v>531</v>
      </c>
      <c r="C371" s="174" t="s">
        <v>532</v>
      </c>
      <c r="D371" s="159" t="s">
        <v>224</v>
      </c>
      <c r="E371" s="160">
        <v>23</v>
      </c>
      <c r="F371" s="161"/>
      <c r="G371" s="162">
        <f>ROUND(E371*F371,2)</f>
        <v>0</v>
      </c>
      <c r="H371" s="161"/>
      <c r="I371" s="162">
        <f>ROUND(E371*H371,2)</f>
        <v>0</v>
      </c>
      <c r="J371" s="161"/>
      <c r="K371" s="162">
        <f>ROUND(E371*J371,2)</f>
        <v>0</v>
      </c>
      <c r="L371" s="162">
        <v>21</v>
      </c>
      <c r="M371" s="162">
        <f>G371*(1+L371/100)</f>
        <v>0</v>
      </c>
      <c r="N371" s="162">
        <v>2E-3</v>
      </c>
      <c r="O371" s="162">
        <f>ROUND(E371*N371,2)</f>
        <v>0.05</v>
      </c>
      <c r="P371" s="162">
        <v>0</v>
      </c>
      <c r="Q371" s="163">
        <f>ROUND(E371*P371,2)</f>
        <v>0</v>
      </c>
      <c r="R371" s="145" t="s">
        <v>411</v>
      </c>
      <c r="S371" s="145" t="s">
        <v>254</v>
      </c>
      <c r="T371" s="145" t="s">
        <v>193</v>
      </c>
      <c r="U371" s="145">
        <v>0</v>
      </c>
      <c r="V371" s="145">
        <f>ROUND(E371*U371,2)</f>
        <v>0</v>
      </c>
      <c r="W371" s="145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 t="s">
        <v>404</v>
      </c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  <c r="AV371" s="136"/>
      <c r="AW371" s="136"/>
      <c r="AX371" s="136"/>
      <c r="AY371" s="136"/>
      <c r="AZ371" s="136"/>
      <c r="BA371" s="136"/>
      <c r="BB371" s="136"/>
      <c r="BC371" s="136"/>
      <c r="BD371" s="136"/>
      <c r="BE371" s="136"/>
      <c r="BF371" s="136"/>
      <c r="BG371" s="136"/>
      <c r="BH371" s="136"/>
    </row>
    <row r="372" spans="1:60" outlineLevel="1" x14ac:dyDescent="0.2">
      <c r="A372" s="143"/>
      <c r="B372" s="144"/>
      <c r="C372" s="175" t="s">
        <v>1564</v>
      </c>
      <c r="D372" s="146"/>
      <c r="E372" s="147">
        <v>23</v>
      </c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 t="s">
        <v>199</v>
      </c>
      <c r="AH372" s="136">
        <v>0</v>
      </c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  <c r="AV372" s="136"/>
      <c r="AW372" s="136"/>
      <c r="AX372" s="136"/>
      <c r="AY372" s="136"/>
      <c r="AZ372" s="136"/>
      <c r="BA372" s="136"/>
      <c r="BB372" s="136"/>
      <c r="BC372" s="136"/>
      <c r="BD372" s="136"/>
      <c r="BE372" s="136"/>
      <c r="BF372" s="136"/>
      <c r="BG372" s="136"/>
      <c r="BH372" s="136"/>
    </row>
    <row r="373" spans="1:60" outlineLevel="1" x14ac:dyDescent="0.2">
      <c r="A373" s="143"/>
      <c r="B373" s="144"/>
      <c r="C373" s="176" t="s">
        <v>201</v>
      </c>
      <c r="D373" s="148"/>
      <c r="E373" s="149">
        <v>23</v>
      </c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 t="s">
        <v>199</v>
      </c>
      <c r="AH373" s="136">
        <v>1</v>
      </c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  <c r="AV373" s="136"/>
      <c r="AW373" s="136"/>
      <c r="AX373" s="136"/>
      <c r="AY373" s="136"/>
      <c r="AZ373" s="136"/>
      <c r="BA373" s="136"/>
      <c r="BB373" s="136"/>
      <c r="BC373" s="136"/>
      <c r="BD373" s="136"/>
      <c r="BE373" s="136"/>
      <c r="BF373" s="136"/>
      <c r="BG373" s="136"/>
      <c r="BH373" s="136"/>
    </row>
    <row r="374" spans="1:60" ht="33.75" outlineLevel="1" x14ac:dyDescent="0.2">
      <c r="A374" s="164">
        <v>76</v>
      </c>
      <c r="B374" s="165" t="s">
        <v>535</v>
      </c>
      <c r="C374" s="173" t="s">
        <v>536</v>
      </c>
      <c r="D374" s="166" t="s">
        <v>224</v>
      </c>
      <c r="E374" s="167">
        <v>11</v>
      </c>
      <c r="F374" s="168"/>
      <c r="G374" s="169">
        <f>ROUND(E374*F374,2)</f>
        <v>0</v>
      </c>
      <c r="H374" s="168"/>
      <c r="I374" s="169">
        <f>ROUND(E374*H374,2)</f>
        <v>0</v>
      </c>
      <c r="J374" s="168"/>
      <c r="K374" s="169">
        <f>ROUND(E374*J374,2)</f>
        <v>0</v>
      </c>
      <c r="L374" s="169">
        <v>21</v>
      </c>
      <c r="M374" s="169">
        <f>G374*(1+L374/100)</f>
        <v>0</v>
      </c>
      <c r="N374" s="169">
        <v>0.11</v>
      </c>
      <c r="O374" s="169">
        <f>ROUND(E374*N374,2)</f>
        <v>1.21</v>
      </c>
      <c r="P374" s="169">
        <v>0</v>
      </c>
      <c r="Q374" s="170">
        <f>ROUND(E374*P374,2)</f>
        <v>0</v>
      </c>
      <c r="R374" s="145"/>
      <c r="S374" s="145" t="s">
        <v>192</v>
      </c>
      <c r="T374" s="145" t="s">
        <v>193</v>
      </c>
      <c r="U374" s="145">
        <v>0</v>
      </c>
      <c r="V374" s="145">
        <f>ROUND(E374*U374,2)</f>
        <v>0</v>
      </c>
      <c r="W374" s="145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 t="s">
        <v>520</v>
      </c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  <c r="BF374" s="136"/>
      <c r="BG374" s="136"/>
      <c r="BH374" s="136"/>
    </row>
    <row r="375" spans="1:60" ht="45" outlineLevel="1" x14ac:dyDescent="0.2">
      <c r="A375" s="164">
        <v>77</v>
      </c>
      <c r="B375" s="165" t="s">
        <v>1084</v>
      </c>
      <c r="C375" s="173" t="s">
        <v>1565</v>
      </c>
      <c r="D375" s="166" t="s">
        <v>224</v>
      </c>
      <c r="E375" s="167">
        <v>2</v>
      </c>
      <c r="F375" s="168"/>
      <c r="G375" s="169">
        <f>ROUND(E375*F375,2)</f>
        <v>0</v>
      </c>
      <c r="H375" s="168"/>
      <c r="I375" s="169">
        <f>ROUND(E375*H375,2)</f>
        <v>0</v>
      </c>
      <c r="J375" s="168"/>
      <c r="K375" s="169">
        <f>ROUND(E375*J375,2)</f>
        <v>0</v>
      </c>
      <c r="L375" s="169">
        <v>21</v>
      </c>
      <c r="M375" s="169">
        <f>G375*(1+L375/100)</f>
        <v>0</v>
      </c>
      <c r="N375" s="169">
        <v>0.08</v>
      </c>
      <c r="O375" s="169">
        <f>ROUND(E375*N375,2)</f>
        <v>0.16</v>
      </c>
      <c r="P375" s="169">
        <v>0</v>
      </c>
      <c r="Q375" s="170">
        <f>ROUND(E375*P375,2)</f>
        <v>0</v>
      </c>
      <c r="R375" s="145"/>
      <c r="S375" s="145" t="s">
        <v>192</v>
      </c>
      <c r="T375" s="145" t="s">
        <v>193</v>
      </c>
      <c r="U375" s="145">
        <v>0</v>
      </c>
      <c r="V375" s="145">
        <f>ROUND(E375*U375,2)</f>
        <v>0</v>
      </c>
      <c r="W375" s="145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 t="s">
        <v>404</v>
      </c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  <c r="BF375" s="136"/>
      <c r="BG375" s="136"/>
      <c r="BH375" s="136"/>
    </row>
    <row r="376" spans="1:60" x14ac:dyDescent="0.2">
      <c r="A376" s="151" t="s">
        <v>187</v>
      </c>
      <c r="B376" s="152" t="s">
        <v>151</v>
      </c>
      <c r="C376" s="172" t="s">
        <v>152</v>
      </c>
      <c r="D376" s="153"/>
      <c r="E376" s="154"/>
      <c r="F376" s="155"/>
      <c r="G376" s="155">
        <f>SUMIF(AG377:AG377,"&lt;&gt;NOR",G377:G377)</f>
        <v>0</v>
      </c>
      <c r="H376" s="155"/>
      <c r="I376" s="155">
        <f>SUM(I377:I377)</f>
        <v>0</v>
      </c>
      <c r="J376" s="155"/>
      <c r="K376" s="155">
        <f>SUM(K377:K377)</f>
        <v>0</v>
      </c>
      <c r="L376" s="155"/>
      <c r="M376" s="155">
        <f>SUM(M377:M377)</f>
        <v>0</v>
      </c>
      <c r="N376" s="155"/>
      <c r="O376" s="155">
        <f>SUM(O377:O377)</f>
        <v>0</v>
      </c>
      <c r="P376" s="155"/>
      <c r="Q376" s="156">
        <f>SUM(Q377:Q377)</f>
        <v>0</v>
      </c>
      <c r="R376" s="150"/>
      <c r="S376" s="150"/>
      <c r="T376" s="150"/>
      <c r="U376" s="150"/>
      <c r="V376" s="150">
        <f>SUM(V377:V377)</f>
        <v>755.01</v>
      </c>
      <c r="W376" s="150"/>
      <c r="AG376" t="s">
        <v>188</v>
      </c>
    </row>
    <row r="377" spans="1:60" outlineLevel="1" x14ac:dyDescent="0.2">
      <c r="A377" s="164">
        <v>78</v>
      </c>
      <c r="B377" s="165" t="s">
        <v>663</v>
      </c>
      <c r="C377" s="173" t="s">
        <v>664</v>
      </c>
      <c r="D377" s="166" t="s">
        <v>403</v>
      </c>
      <c r="E377" s="167">
        <v>3569.7779800000003</v>
      </c>
      <c r="F377" s="168"/>
      <c r="G377" s="169">
        <f>ROUND(E377*F377,2)</f>
        <v>0</v>
      </c>
      <c r="H377" s="168"/>
      <c r="I377" s="169">
        <f>ROUND(E377*H377,2)</f>
        <v>0</v>
      </c>
      <c r="J377" s="168"/>
      <c r="K377" s="169">
        <f>ROUND(E377*J377,2)</f>
        <v>0</v>
      </c>
      <c r="L377" s="169">
        <v>21</v>
      </c>
      <c r="M377" s="169">
        <f>G377*(1+L377/100)</f>
        <v>0</v>
      </c>
      <c r="N377" s="169">
        <v>0</v>
      </c>
      <c r="O377" s="169">
        <f>ROUND(E377*N377,2)</f>
        <v>0</v>
      </c>
      <c r="P377" s="169">
        <v>0</v>
      </c>
      <c r="Q377" s="170">
        <f>ROUND(E377*P377,2)</f>
        <v>0</v>
      </c>
      <c r="R377" s="145"/>
      <c r="S377" s="145" t="s">
        <v>254</v>
      </c>
      <c r="T377" s="145" t="s">
        <v>255</v>
      </c>
      <c r="U377" s="145">
        <v>0.21150000000000002</v>
      </c>
      <c r="V377" s="145">
        <f>ROUND(E377*U377,2)</f>
        <v>755.01</v>
      </c>
      <c r="W377" s="145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 t="s">
        <v>560</v>
      </c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  <c r="BF377" s="136"/>
      <c r="BG377" s="136"/>
      <c r="BH377" s="136"/>
    </row>
    <row r="378" spans="1:60" x14ac:dyDescent="0.2">
      <c r="A378" s="151" t="s">
        <v>187</v>
      </c>
      <c r="B378" s="152" t="s">
        <v>157</v>
      </c>
      <c r="C378" s="172" t="s">
        <v>158</v>
      </c>
      <c r="D378" s="153"/>
      <c r="E378" s="154"/>
      <c r="F378" s="155"/>
      <c r="G378" s="155">
        <f>SUMIF(AG379:AG385,"&lt;&gt;NOR",G379:G385)</f>
        <v>0</v>
      </c>
      <c r="H378" s="155"/>
      <c r="I378" s="155">
        <f>SUM(I379:I385)</f>
        <v>0</v>
      </c>
      <c r="J378" s="155"/>
      <c r="K378" s="155">
        <f>SUM(K379:K385)</f>
        <v>0</v>
      </c>
      <c r="L378" s="155"/>
      <c r="M378" s="155">
        <f>SUM(M379:M385)</f>
        <v>0</v>
      </c>
      <c r="N378" s="155"/>
      <c r="O378" s="155">
        <f>SUM(O379:O385)</f>
        <v>0</v>
      </c>
      <c r="P378" s="155"/>
      <c r="Q378" s="156">
        <f>SUM(Q379:Q385)</f>
        <v>0</v>
      </c>
      <c r="R378" s="150"/>
      <c r="S378" s="150"/>
      <c r="T378" s="150"/>
      <c r="U378" s="150"/>
      <c r="V378" s="150">
        <f>SUM(V379:V385)</f>
        <v>0.11</v>
      </c>
      <c r="W378" s="150"/>
      <c r="AG378" t="s">
        <v>188</v>
      </c>
    </row>
    <row r="379" spans="1:60" outlineLevel="1" x14ac:dyDescent="0.2">
      <c r="A379" s="164">
        <v>79</v>
      </c>
      <c r="B379" s="165" t="s">
        <v>561</v>
      </c>
      <c r="C379" s="173" t="s">
        <v>562</v>
      </c>
      <c r="D379" s="166" t="s">
        <v>403</v>
      </c>
      <c r="E379" s="167">
        <v>11.381600000000001</v>
      </c>
      <c r="F379" s="168"/>
      <c r="G379" s="169">
        <f>ROUND(E379*F379,2)</f>
        <v>0</v>
      </c>
      <c r="H379" s="168"/>
      <c r="I379" s="169">
        <f>ROUND(E379*H379,2)</f>
        <v>0</v>
      </c>
      <c r="J379" s="168"/>
      <c r="K379" s="169">
        <f>ROUND(E379*J379,2)</f>
        <v>0</v>
      </c>
      <c r="L379" s="169">
        <v>21</v>
      </c>
      <c r="M379" s="169">
        <f>G379*(1+L379/100)</f>
        <v>0</v>
      </c>
      <c r="N379" s="169">
        <v>0</v>
      </c>
      <c r="O379" s="169">
        <f>ROUND(E379*N379,2)</f>
        <v>0</v>
      </c>
      <c r="P379" s="169">
        <v>0</v>
      </c>
      <c r="Q379" s="170">
        <f>ROUND(E379*P379,2)</f>
        <v>0</v>
      </c>
      <c r="R379" s="145"/>
      <c r="S379" s="145" t="s">
        <v>254</v>
      </c>
      <c r="T379" s="145" t="s">
        <v>255</v>
      </c>
      <c r="U379" s="145">
        <v>0.01</v>
      </c>
      <c r="V379" s="145">
        <f>ROUND(E379*U379,2)</f>
        <v>0.11</v>
      </c>
      <c r="W379" s="145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 t="s">
        <v>563</v>
      </c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  <c r="AV379" s="136"/>
      <c r="AW379" s="136"/>
      <c r="AX379" s="136"/>
      <c r="AY379" s="136"/>
      <c r="AZ379" s="136"/>
      <c r="BA379" s="136"/>
      <c r="BB379" s="136"/>
      <c r="BC379" s="136"/>
      <c r="BD379" s="136"/>
      <c r="BE379" s="136"/>
      <c r="BF379" s="136"/>
      <c r="BG379" s="136"/>
      <c r="BH379" s="136"/>
    </row>
    <row r="380" spans="1:60" outlineLevel="1" x14ac:dyDescent="0.2">
      <c r="A380" s="157">
        <v>80</v>
      </c>
      <c r="B380" s="158" t="s">
        <v>564</v>
      </c>
      <c r="C380" s="174" t="s">
        <v>565</v>
      </c>
      <c r="D380" s="159" t="s">
        <v>403</v>
      </c>
      <c r="E380" s="160">
        <v>151.78240000000002</v>
      </c>
      <c r="F380" s="161"/>
      <c r="G380" s="162">
        <f>ROUND(E380*F380,2)</f>
        <v>0</v>
      </c>
      <c r="H380" s="161"/>
      <c r="I380" s="162">
        <f>ROUND(E380*H380,2)</f>
        <v>0</v>
      </c>
      <c r="J380" s="161"/>
      <c r="K380" s="162">
        <f>ROUND(E380*J380,2)</f>
        <v>0</v>
      </c>
      <c r="L380" s="162">
        <v>21</v>
      </c>
      <c r="M380" s="162">
        <f>G380*(1+L380/100)</f>
        <v>0</v>
      </c>
      <c r="N380" s="162">
        <v>0</v>
      </c>
      <c r="O380" s="162">
        <f>ROUND(E380*N380,2)</f>
        <v>0</v>
      </c>
      <c r="P380" s="162">
        <v>0</v>
      </c>
      <c r="Q380" s="163">
        <f>ROUND(E380*P380,2)</f>
        <v>0</v>
      </c>
      <c r="R380" s="145"/>
      <c r="S380" s="145" t="s">
        <v>254</v>
      </c>
      <c r="T380" s="145" t="s">
        <v>255</v>
      </c>
      <c r="U380" s="145">
        <v>0</v>
      </c>
      <c r="V380" s="145">
        <f>ROUND(E380*U380,2)</f>
        <v>0</v>
      </c>
      <c r="W380" s="145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 t="s">
        <v>194</v>
      </c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</row>
    <row r="381" spans="1:60" outlineLevel="1" x14ac:dyDescent="0.2">
      <c r="A381" s="143"/>
      <c r="B381" s="144"/>
      <c r="C381" s="175" t="s">
        <v>204</v>
      </c>
      <c r="D381" s="146"/>
      <c r="E381" s="147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 t="s">
        <v>199</v>
      </c>
      <c r="AH381" s="136">
        <v>0</v>
      </c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  <c r="AV381" s="136"/>
      <c r="AW381" s="136"/>
      <c r="AX381" s="136"/>
      <c r="AY381" s="136"/>
      <c r="AZ381" s="136"/>
      <c r="BA381" s="136"/>
      <c r="BB381" s="136"/>
      <c r="BC381" s="136"/>
      <c r="BD381" s="136"/>
      <c r="BE381" s="136"/>
      <c r="BF381" s="136"/>
      <c r="BG381" s="136"/>
      <c r="BH381" s="136"/>
    </row>
    <row r="382" spans="1:60" outlineLevel="1" x14ac:dyDescent="0.2">
      <c r="A382" s="143"/>
      <c r="B382" s="144"/>
      <c r="C382" s="175" t="s">
        <v>359</v>
      </c>
      <c r="D382" s="146"/>
      <c r="E382" s="147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 t="s">
        <v>199</v>
      </c>
      <c r="AH382" s="136">
        <v>0</v>
      </c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  <c r="BF382" s="136"/>
      <c r="BG382" s="136"/>
      <c r="BH382" s="136"/>
    </row>
    <row r="383" spans="1:60" ht="22.5" outlineLevel="1" x14ac:dyDescent="0.2">
      <c r="A383" s="143"/>
      <c r="B383" s="144"/>
      <c r="C383" s="175" t="s">
        <v>360</v>
      </c>
      <c r="D383" s="146"/>
      <c r="E383" s="147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 t="s">
        <v>199</v>
      </c>
      <c r="AH383" s="136">
        <v>0</v>
      </c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  <c r="AW383" s="136"/>
      <c r="AX383" s="136"/>
      <c r="AY383" s="136"/>
      <c r="AZ383" s="136"/>
      <c r="BA383" s="136"/>
      <c r="BB383" s="136"/>
      <c r="BC383" s="136"/>
      <c r="BD383" s="136"/>
      <c r="BE383" s="136"/>
      <c r="BF383" s="136"/>
      <c r="BG383" s="136"/>
      <c r="BH383" s="136"/>
    </row>
    <row r="384" spans="1:60" outlineLevel="1" x14ac:dyDescent="0.2">
      <c r="A384" s="143"/>
      <c r="B384" s="144"/>
      <c r="C384" s="175" t="s">
        <v>1566</v>
      </c>
      <c r="D384" s="146"/>
      <c r="E384" s="147">
        <v>151.78240000000002</v>
      </c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 t="s">
        <v>199</v>
      </c>
      <c r="AH384" s="136">
        <v>0</v>
      </c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  <c r="BC384" s="136"/>
      <c r="BD384" s="136"/>
      <c r="BE384" s="136"/>
      <c r="BF384" s="136"/>
      <c r="BG384" s="136"/>
      <c r="BH384" s="136"/>
    </row>
    <row r="385" spans="1:60" outlineLevel="1" x14ac:dyDescent="0.2">
      <c r="A385" s="143"/>
      <c r="B385" s="144"/>
      <c r="C385" s="176" t="s">
        <v>201</v>
      </c>
      <c r="D385" s="148"/>
      <c r="E385" s="149">
        <v>151.78240000000002</v>
      </c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 t="s">
        <v>199</v>
      </c>
      <c r="AH385" s="136">
        <v>1</v>
      </c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  <c r="AV385" s="136"/>
      <c r="AW385" s="136"/>
      <c r="AX385" s="136"/>
      <c r="AY385" s="136"/>
      <c r="AZ385" s="136"/>
      <c r="BA385" s="136"/>
      <c r="BB385" s="136"/>
      <c r="BC385" s="136"/>
      <c r="BD385" s="136"/>
      <c r="BE385" s="136"/>
      <c r="BF385" s="136"/>
      <c r="BG385" s="136"/>
      <c r="BH385" s="136"/>
    </row>
    <row r="386" spans="1:60" x14ac:dyDescent="0.2">
      <c r="A386" s="3"/>
      <c r="B386" s="4"/>
      <c r="C386" s="177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AE386">
        <v>15</v>
      </c>
      <c r="AF386">
        <v>21</v>
      </c>
    </row>
    <row r="387" spans="1:60" x14ac:dyDescent="0.2">
      <c r="A387" s="139"/>
      <c r="B387" s="140" t="s">
        <v>31</v>
      </c>
      <c r="C387" s="178"/>
      <c r="D387" s="141"/>
      <c r="E387" s="142"/>
      <c r="F387" s="142"/>
      <c r="G387" s="171">
        <f>G8+G225+G240+G263+G270+G278+G376+G378</f>
        <v>0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AE387">
        <f>SUMIF(L7:L385,AE386,G7:G385)</f>
        <v>0</v>
      </c>
      <c r="AF387">
        <f>SUMIF(L7:L385,AF386,G7:G385)</f>
        <v>0</v>
      </c>
      <c r="AG387" t="s">
        <v>247</v>
      </c>
    </row>
    <row r="388" spans="1:60" x14ac:dyDescent="0.2">
      <c r="A388" s="3"/>
      <c r="B388" s="4"/>
      <c r="C388" s="177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60" x14ac:dyDescent="0.2">
      <c r="A389" s="3"/>
      <c r="B389" s="4"/>
      <c r="C389" s="177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60" x14ac:dyDescent="0.2">
      <c r="A390" s="256" t="s">
        <v>248</v>
      </c>
      <c r="B390" s="256"/>
      <c r="C390" s="257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60" x14ac:dyDescent="0.2">
      <c r="A391" s="237"/>
      <c r="B391" s="238"/>
      <c r="C391" s="239"/>
      <c r="D391" s="238"/>
      <c r="E391" s="238"/>
      <c r="F391" s="238"/>
      <c r="G391" s="240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AG391" t="s">
        <v>249</v>
      </c>
    </row>
    <row r="392" spans="1:60" x14ac:dyDescent="0.2">
      <c r="A392" s="241"/>
      <c r="B392" s="242"/>
      <c r="C392" s="243"/>
      <c r="D392" s="242"/>
      <c r="E392" s="242"/>
      <c r="F392" s="242"/>
      <c r="G392" s="24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60" x14ac:dyDescent="0.2">
      <c r="A393" s="241"/>
      <c r="B393" s="242"/>
      <c r="C393" s="243"/>
      <c r="D393" s="242"/>
      <c r="E393" s="242"/>
      <c r="F393" s="242"/>
      <c r="G393" s="24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60" x14ac:dyDescent="0.2">
      <c r="A394" s="241"/>
      <c r="B394" s="242"/>
      <c r="C394" s="243"/>
      <c r="D394" s="242"/>
      <c r="E394" s="242"/>
      <c r="F394" s="242"/>
      <c r="G394" s="24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60" x14ac:dyDescent="0.2">
      <c r="A395" s="245"/>
      <c r="B395" s="246"/>
      <c r="C395" s="247"/>
      <c r="D395" s="246"/>
      <c r="E395" s="246"/>
      <c r="F395" s="246"/>
      <c r="G395" s="248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60" x14ac:dyDescent="0.2">
      <c r="A396" s="3"/>
      <c r="B396" s="4"/>
      <c r="C396" s="177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60" x14ac:dyDescent="0.2">
      <c r="C397" s="179"/>
      <c r="D397" s="10"/>
      <c r="AG397" t="s">
        <v>250</v>
      </c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91:G395"/>
    <mergeCell ref="A1:G1"/>
    <mergeCell ref="C2:G2"/>
    <mergeCell ref="C3:G3"/>
    <mergeCell ref="C4:G4"/>
    <mergeCell ref="A390:C39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E6D6-8A52-4A25-8643-348CEE09820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81</v>
      </c>
      <c r="C3" s="250" t="s">
        <v>82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85</v>
      </c>
      <c r="C4" s="253" t="s">
        <v>86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SUMIF(AG9:AG107,"&lt;&gt;NOR",G9:G107)</f>
        <v>0</v>
      </c>
      <c r="H8" s="155"/>
      <c r="I8" s="155">
        <f>SUM(I9:I107)</f>
        <v>0</v>
      </c>
      <c r="J8" s="155"/>
      <c r="K8" s="155">
        <f>SUM(K9:K107)</f>
        <v>0</v>
      </c>
      <c r="L8" s="155"/>
      <c r="M8" s="155">
        <f>SUM(M9:M107)</f>
        <v>0</v>
      </c>
      <c r="N8" s="155"/>
      <c r="O8" s="155">
        <f>SUM(O9:O107)</f>
        <v>60.150000000000006</v>
      </c>
      <c r="P8" s="155"/>
      <c r="Q8" s="156">
        <f>SUM(Q9:Q107)</f>
        <v>14.52</v>
      </c>
      <c r="R8" s="150"/>
      <c r="S8" s="150"/>
      <c r="T8" s="150"/>
      <c r="U8" s="150"/>
      <c r="V8" s="150">
        <f>SUM(V9:V107)</f>
        <v>121.08999999999999</v>
      </c>
      <c r="W8" s="150"/>
      <c r="AG8" t="s">
        <v>188</v>
      </c>
    </row>
    <row r="9" spans="1:60" outlineLevel="1" x14ac:dyDescent="0.2">
      <c r="A9" s="164">
        <v>1</v>
      </c>
      <c r="B9" s="165" t="s">
        <v>264</v>
      </c>
      <c r="C9" s="173" t="s">
        <v>265</v>
      </c>
      <c r="D9" s="166" t="s">
        <v>253</v>
      </c>
      <c r="E9" s="167">
        <v>16.5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0.66</v>
      </c>
      <c r="Q9" s="170">
        <f>ROUND(E9*P9,2)</f>
        <v>10.89</v>
      </c>
      <c r="R9" s="145"/>
      <c r="S9" s="145" t="s">
        <v>254</v>
      </c>
      <c r="T9" s="145" t="s">
        <v>255</v>
      </c>
      <c r="U9" s="145">
        <v>1.0530000000000002</v>
      </c>
      <c r="V9" s="145">
        <f>ROUND(E9*U9,2)</f>
        <v>17.37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57">
        <v>2</v>
      </c>
      <c r="B10" s="158" t="s">
        <v>260</v>
      </c>
      <c r="C10" s="174" t="s">
        <v>261</v>
      </c>
      <c r="D10" s="159" t="s">
        <v>253</v>
      </c>
      <c r="E10" s="160">
        <v>16.5</v>
      </c>
      <c r="F10" s="161"/>
      <c r="G10" s="162">
        <f>ROUND(E10*F10,2)</f>
        <v>0</v>
      </c>
      <c r="H10" s="161"/>
      <c r="I10" s="162">
        <f>ROUND(E10*H10,2)</f>
        <v>0</v>
      </c>
      <c r="J10" s="161"/>
      <c r="K10" s="162">
        <f>ROUND(E10*J10,2)</f>
        <v>0</v>
      </c>
      <c r="L10" s="162">
        <v>21</v>
      </c>
      <c r="M10" s="162">
        <f>G10*(1+L10/100)</f>
        <v>0</v>
      </c>
      <c r="N10" s="162">
        <v>0</v>
      </c>
      <c r="O10" s="162">
        <f>ROUND(E10*N10,2)</f>
        <v>0</v>
      </c>
      <c r="P10" s="162">
        <v>0.22</v>
      </c>
      <c r="Q10" s="163">
        <f>ROUND(E10*P10,2)</f>
        <v>3.63</v>
      </c>
      <c r="R10" s="145"/>
      <c r="S10" s="145" t="s">
        <v>254</v>
      </c>
      <c r="T10" s="145" t="s">
        <v>255</v>
      </c>
      <c r="U10" s="145">
        <v>0.12000000000000001</v>
      </c>
      <c r="V10" s="145">
        <f>ROUND(E10*U10,2)</f>
        <v>1.98</v>
      </c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194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204</v>
      </c>
      <c r="D11" s="146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ht="22.5" outlineLevel="1" x14ac:dyDescent="0.2">
      <c r="A12" s="143"/>
      <c r="B12" s="144"/>
      <c r="C12" s="175" t="s">
        <v>753</v>
      </c>
      <c r="D12" s="146"/>
      <c r="E12" s="147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5" t="s">
        <v>1567</v>
      </c>
      <c r="D13" s="146"/>
      <c r="E13" s="147">
        <v>16.5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6" t="s">
        <v>201</v>
      </c>
      <c r="D14" s="148"/>
      <c r="E14" s="149">
        <v>16.5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1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57">
        <v>3</v>
      </c>
      <c r="B15" s="158" t="s">
        <v>266</v>
      </c>
      <c r="C15" s="174" t="s">
        <v>267</v>
      </c>
      <c r="D15" s="159" t="s">
        <v>197</v>
      </c>
      <c r="E15" s="160">
        <v>1.1000000000000001</v>
      </c>
      <c r="F15" s="161"/>
      <c r="G15" s="162">
        <f>ROUND(E15*F15,2)</f>
        <v>0</v>
      </c>
      <c r="H15" s="161"/>
      <c r="I15" s="162">
        <f>ROUND(E15*H15,2)</f>
        <v>0</v>
      </c>
      <c r="J15" s="161"/>
      <c r="K15" s="162">
        <f>ROUND(E15*J15,2)</f>
        <v>0</v>
      </c>
      <c r="L15" s="162">
        <v>21</v>
      </c>
      <c r="M15" s="162">
        <f>G15*(1+L15/100)</f>
        <v>0</v>
      </c>
      <c r="N15" s="162">
        <v>8.6900000000000015E-3</v>
      </c>
      <c r="O15" s="162">
        <f>ROUND(E15*N15,2)</f>
        <v>0.01</v>
      </c>
      <c r="P15" s="162">
        <v>0</v>
      </c>
      <c r="Q15" s="163">
        <f>ROUND(E15*P15,2)</f>
        <v>0</v>
      </c>
      <c r="R15" s="145"/>
      <c r="S15" s="145" t="s">
        <v>254</v>
      </c>
      <c r="T15" s="145" t="s">
        <v>255</v>
      </c>
      <c r="U15" s="145">
        <v>0.70300000000000007</v>
      </c>
      <c r="V15" s="145">
        <f>ROUND(E15*U15,2)</f>
        <v>0.77</v>
      </c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194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204</v>
      </c>
      <c r="D16" s="146"/>
      <c r="E16" s="147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5" t="s">
        <v>1568</v>
      </c>
      <c r="D17" s="146"/>
      <c r="E17" s="147">
        <v>1.1000000000000001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43"/>
      <c r="B18" s="144"/>
      <c r="C18" s="176" t="s">
        <v>201</v>
      </c>
      <c r="D18" s="148"/>
      <c r="E18" s="149">
        <v>1.1000000000000001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1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57">
        <v>4</v>
      </c>
      <c r="B19" s="158" t="s">
        <v>278</v>
      </c>
      <c r="C19" s="174" t="s">
        <v>279</v>
      </c>
      <c r="D19" s="159" t="s">
        <v>197</v>
      </c>
      <c r="E19" s="160">
        <v>3.3000000000000003</v>
      </c>
      <c r="F19" s="161"/>
      <c r="G19" s="162">
        <f>ROUND(E19*F19,2)</f>
        <v>0</v>
      </c>
      <c r="H19" s="161"/>
      <c r="I19" s="162">
        <f>ROUND(E19*H19,2)</f>
        <v>0</v>
      </c>
      <c r="J19" s="161"/>
      <c r="K19" s="162">
        <f>ROUND(E19*J19,2)</f>
        <v>0</v>
      </c>
      <c r="L19" s="162">
        <v>21</v>
      </c>
      <c r="M19" s="162">
        <f>G19*(1+L19/100)</f>
        <v>0</v>
      </c>
      <c r="N19" s="162">
        <v>1.2710000000000001E-2</v>
      </c>
      <c r="O19" s="162">
        <f>ROUND(E19*N19,2)</f>
        <v>0.04</v>
      </c>
      <c r="P19" s="162">
        <v>0</v>
      </c>
      <c r="Q19" s="163">
        <f>ROUND(E19*P19,2)</f>
        <v>0</v>
      </c>
      <c r="R19" s="145"/>
      <c r="S19" s="145" t="s">
        <v>254</v>
      </c>
      <c r="T19" s="145" t="s">
        <v>255</v>
      </c>
      <c r="U19" s="145">
        <v>1.153</v>
      </c>
      <c r="V19" s="145">
        <f>ROUND(E19*U19,2)</f>
        <v>3.8</v>
      </c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194</v>
      </c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204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ht="33.75" outlineLevel="1" x14ac:dyDescent="0.2">
      <c r="A21" s="143"/>
      <c r="B21" s="144"/>
      <c r="C21" s="175" t="s">
        <v>1569</v>
      </c>
      <c r="D21" s="146"/>
      <c r="E21" s="147">
        <v>1.1000000000000001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75" t="s">
        <v>1570</v>
      </c>
      <c r="D22" s="146"/>
      <c r="E22" s="147">
        <v>1.1000000000000001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0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1571</v>
      </c>
      <c r="D23" s="146"/>
      <c r="E23" s="147">
        <v>1.1000000000000001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76" t="s">
        <v>201</v>
      </c>
      <c r="D24" s="148"/>
      <c r="E24" s="149">
        <v>3.3000000000000003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1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ht="22.5" outlineLevel="1" x14ac:dyDescent="0.2">
      <c r="A25" s="157">
        <v>5</v>
      </c>
      <c r="B25" s="158" t="s">
        <v>290</v>
      </c>
      <c r="C25" s="174" t="s">
        <v>291</v>
      </c>
      <c r="D25" s="159" t="s">
        <v>292</v>
      </c>
      <c r="E25" s="160">
        <v>18.584500000000002</v>
      </c>
      <c r="F25" s="161"/>
      <c r="G25" s="162">
        <f>ROUND(E25*F25,2)</f>
        <v>0</v>
      </c>
      <c r="H25" s="161"/>
      <c r="I25" s="162">
        <f>ROUND(E25*H25,2)</f>
        <v>0</v>
      </c>
      <c r="J25" s="161"/>
      <c r="K25" s="162">
        <f>ROUND(E25*J25,2)</f>
        <v>0</v>
      </c>
      <c r="L25" s="162">
        <v>21</v>
      </c>
      <c r="M25" s="162">
        <f>G25*(1+L25/100)</f>
        <v>0</v>
      </c>
      <c r="N25" s="162">
        <v>0</v>
      </c>
      <c r="O25" s="162">
        <f>ROUND(E25*N25,2)</f>
        <v>0</v>
      </c>
      <c r="P25" s="162">
        <v>0</v>
      </c>
      <c r="Q25" s="163">
        <f>ROUND(E25*P25,2)</f>
        <v>0</v>
      </c>
      <c r="R25" s="145"/>
      <c r="S25" s="145" t="s">
        <v>254</v>
      </c>
      <c r="T25" s="145" t="s">
        <v>255</v>
      </c>
      <c r="U25" s="145">
        <v>0.12000000000000001</v>
      </c>
      <c r="V25" s="145">
        <f>ROUND(E25*U25,2)</f>
        <v>2.23</v>
      </c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194</v>
      </c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204</v>
      </c>
      <c r="D26" s="146"/>
      <c r="E26" s="147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ht="22.5" outlineLevel="1" x14ac:dyDescent="0.2">
      <c r="A27" s="143"/>
      <c r="B27" s="144"/>
      <c r="C27" s="175" t="s">
        <v>293</v>
      </c>
      <c r="D27" s="146"/>
      <c r="E27" s="147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ht="22.5" outlineLevel="1" x14ac:dyDescent="0.2">
      <c r="A28" s="143"/>
      <c r="B28" s="144"/>
      <c r="C28" s="175" t="s">
        <v>1572</v>
      </c>
      <c r="D28" s="146"/>
      <c r="E28" s="147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ht="22.5" outlineLevel="1" x14ac:dyDescent="0.2">
      <c r="A29" s="143"/>
      <c r="B29" s="144"/>
      <c r="C29" s="175" t="s">
        <v>1573</v>
      </c>
      <c r="D29" s="146"/>
      <c r="E29" s="147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84" t="s">
        <v>296</v>
      </c>
      <c r="D30" s="180"/>
      <c r="E30" s="181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85" t="s">
        <v>1574</v>
      </c>
      <c r="D31" s="180"/>
      <c r="E31" s="181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2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ht="33.75" outlineLevel="1" x14ac:dyDescent="0.2">
      <c r="A32" s="143"/>
      <c r="B32" s="144"/>
      <c r="C32" s="185" t="s">
        <v>304</v>
      </c>
      <c r="D32" s="180"/>
      <c r="E32" s="181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2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85" t="s">
        <v>1575</v>
      </c>
      <c r="D33" s="180"/>
      <c r="E33" s="181">
        <v>37.169000000000004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2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86" t="s">
        <v>306</v>
      </c>
      <c r="D34" s="182"/>
      <c r="E34" s="183">
        <v>37.169000000000004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3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84" t="s">
        <v>307</v>
      </c>
      <c r="D35" s="180"/>
      <c r="E35" s="181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5" t="s">
        <v>1576</v>
      </c>
      <c r="D36" s="146"/>
      <c r="E36" s="147">
        <v>18.584500000000002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0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6" t="s">
        <v>201</v>
      </c>
      <c r="D37" s="148"/>
      <c r="E37" s="149">
        <v>18.584500000000002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1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57">
        <v>6</v>
      </c>
      <c r="B38" s="158" t="s">
        <v>314</v>
      </c>
      <c r="C38" s="174" t="s">
        <v>315</v>
      </c>
      <c r="D38" s="159" t="s">
        <v>292</v>
      </c>
      <c r="E38" s="160">
        <v>4.6461300000000003</v>
      </c>
      <c r="F38" s="161"/>
      <c r="G38" s="162">
        <f>ROUND(E38*F38,2)</f>
        <v>0</v>
      </c>
      <c r="H38" s="161"/>
      <c r="I38" s="162">
        <f>ROUND(E38*H38,2)</f>
        <v>0</v>
      </c>
      <c r="J38" s="161"/>
      <c r="K38" s="162">
        <f>ROUND(E38*J38,2)</f>
        <v>0</v>
      </c>
      <c r="L38" s="162">
        <v>21</v>
      </c>
      <c r="M38" s="162">
        <f>G38*(1+L38/100)</f>
        <v>0</v>
      </c>
      <c r="N38" s="162">
        <v>0</v>
      </c>
      <c r="O38" s="162">
        <f>ROUND(E38*N38,2)</f>
        <v>0</v>
      </c>
      <c r="P38" s="162">
        <v>0</v>
      </c>
      <c r="Q38" s="163">
        <f>ROUND(E38*P38,2)</f>
        <v>0</v>
      </c>
      <c r="R38" s="145"/>
      <c r="S38" s="145" t="s">
        <v>254</v>
      </c>
      <c r="T38" s="145" t="s">
        <v>255</v>
      </c>
      <c r="U38" s="145">
        <v>8.4000000000000005E-2</v>
      </c>
      <c r="V38" s="145">
        <f>ROUND(E38*U38,2)</f>
        <v>0.39</v>
      </c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194</v>
      </c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5" t="s">
        <v>1577</v>
      </c>
      <c r="D39" s="146"/>
      <c r="E39" s="147">
        <v>4.6461300000000003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6" t="s">
        <v>201</v>
      </c>
      <c r="D40" s="148"/>
      <c r="E40" s="149">
        <v>4.6461300000000003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1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ht="22.5" outlineLevel="1" x14ac:dyDescent="0.2">
      <c r="A41" s="157">
        <v>7</v>
      </c>
      <c r="B41" s="158" t="s">
        <v>317</v>
      </c>
      <c r="C41" s="174" t="s">
        <v>318</v>
      </c>
      <c r="D41" s="159" t="s">
        <v>292</v>
      </c>
      <c r="E41" s="160">
        <v>14.867600000000001</v>
      </c>
      <c r="F41" s="161"/>
      <c r="G41" s="162">
        <f>ROUND(E41*F41,2)</f>
        <v>0</v>
      </c>
      <c r="H41" s="161"/>
      <c r="I41" s="162">
        <f>ROUND(E41*H41,2)</f>
        <v>0</v>
      </c>
      <c r="J41" s="161"/>
      <c r="K41" s="162">
        <f>ROUND(E41*J41,2)</f>
        <v>0</v>
      </c>
      <c r="L41" s="162">
        <v>21</v>
      </c>
      <c r="M41" s="162">
        <f>G41*(1+L41/100)</f>
        <v>0</v>
      </c>
      <c r="N41" s="162">
        <v>0</v>
      </c>
      <c r="O41" s="162">
        <f>ROUND(E41*N41,2)</f>
        <v>0</v>
      </c>
      <c r="P41" s="162">
        <v>0</v>
      </c>
      <c r="Q41" s="163">
        <f>ROUND(E41*P41,2)</f>
        <v>0</v>
      </c>
      <c r="R41" s="145"/>
      <c r="S41" s="145" t="s">
        <v>254</v>
      </c>
      <c r="T41" s="145" t="s">
        <v>255</v>
      </c>
      <c r="U41" s="145">
        <v>0.25</v>
      </c>
      <c r="V41" s="145">
        <f>ROUND(E41*U41,2)</f>
        <v>3.72</v>
      </c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194</v>
      </c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5" t="s">
        <v>1578</v>
      </c>
      <c r="D42" s="146"/>
      <c r="E42" s="147">
        <v>14.867600000000001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6" t="s">
        <v>201</v>
      </c>
      <c r="D43" s="148"/>
      <c r="E43" s="149">
        <v>14.867600000000001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1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57">
        <v>8</v>
      </c>
      <c r="B44" s="158" t="s">
        <v>321</v>
      </c>
      <c r="C44" s="174" t="s">
        <v>322</v>
      </c>
      <c r="D44" s="159" t="s">
        <v>292</v>
      </c>
      <c r="E44" s="160">
        <v>3.7169000000000003</v>
      </c>
      <c r="F44" s="161"/>
      <c r="G44" s="162">
        <f>ROUND(E44*F44,2)</f>
        <v>0</v>
      </c>
      <c r="H44" s="161"/>
      <c r="I44" s="162">
        <f>ROUND(E44*H44,2)</f>
        <v>0</v>
      </c>
      <c r="J44" s="161"/>
      <c r="K44" s="162">
        <f>ROUND(E44*J44,2)</f>
        <v>0</v>
      </c>
      <c r="L44" s="162">
        <v>21</v>
      </c>
      <c r="M44" s="162">
        <f>G44*(1+L44/100)</f>
        <v>0</v>
      </c>
      <c r="N44" s="162">
        <v>0</v>
      </c>
      <c r="O44" s="162">
        <f>ROUND(E44*N44,2)</f>
        <v>0</v>
      </c>
      <c r="P44" s="162">
        <v>0</v>
      </c>
      <c r="Q44" s="163">
        <f>ROUND(E44*P44,2)</f>
        <v>0</v>
      </c>
      <c r="R44" s="145"/>
      <c r="S44" s="145" t="s">
        <v>254</v>
      </c>
      <c r="T44" s="145" t="s">
        <v>255</v>
      </c>
      <c r="U44" s="145">
        <v>0.14830000000000002</v>
      </c>
      <c r="V44" s="145">
        <f>ROUND(E44*U44,2)</f>
        <v>0.55000000000000004</v>
      </c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194</v>
      </c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5" t="s">
        <v>1579</v>
      </c>
      <c r="D45" s="146"/>
      <c r="E45" s="147">
        <v>3.7169000000000003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0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6" t="s">
        <v>201</v>
      </c>
      <c r="D46" s="148"/>
      <c r="E46" s="149">
        <v>3.7169000000000003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1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57">
        <v>9</v>
      </c>
      <c r="B47" s="158" t="s">
        <v>324</v>
      </c>
      <c r="C47" s="174" t="s">
        <v>325</v>
      </c>
      <c r="D47" s="159" t="s">
        <v>292</v>
      </c>
      <c r="E47" s="160">
        <v>3.7169000000000003</v>
      </c>
      <c r="F47" s="161"/>
      <c r="G47" s="162">
        <f>ROUND(E47*F47,2)</f>
        <v>0</v>
      </c>
      <c r="H47" s="161"/>
      <c r="I47" s="162">
        <f>ROUND(E47*H47,2)</f>
        <v>0</v>
      </c>
      <c r="J47" s="161"/>
      <c r="K47" s="162">
        <f>ROUND(E47*J47,2)</f>
        <v>0</v>
      </c>
      <c r="L47" s="162">
        <v>21</v>
      </c>
      <c r="M47" s="162">
        <f>G47*(1+L47/100)</f>
        <v>0</v>
      </c>
      <c r="N47" s="162">
        <v>0</v>
      </c>
      <c r="O47" s="162">
        <f>ROUND(E47*N47,2)</f>
        <v>0</v>
      </c>
      <c r="P47" s="162">
        <v>0</v>
      </c>
      <c r="Q47" s="163">
        <f>ROUND(E47*P47,2)</f>
        <v>0</v>
      </c>
      <c r="R47" s="145"/>
      <c r="S47" s="145" t="s">
        <v>254</v>
      </c>
      <c r="T47" s="145" t="s">
        <v>255</v>
      </c>
      <c r="U47" s="145">
        <v>0.53</v>
      </c>
      <c r="V47" s="145">
        <f>ROUND(E47*U47,2)</f>
        <v>1.97</v>
      </c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194</v>
      </c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5" t="s">
        <v>1580</v>
      </c>
      <c r="D48" s="146"/>
      <c r="E48" s="147">
        <v>3.7169000000000003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6" t="s">
        <v>201</v>
      </c>
      <c r="D49" s="148"/>
      <c r="E49" s="149">
        <v>3.7169000000000003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1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57">
        <v>10</v>
      </c>
      <c r="B50" s="158" t="s">
        <v>335</v>
      </c>
      <c r="C50" s="174" t="s">
        <v>336</v>
      </c>
      <c r="D50" s="159" t="s">
        <v>253</v>
      </c>
      <c r="E50" s="160">
        <v>81.53</v>
      </c>
      <c r="F50" s="161"/>
      <c r="G50" s="162">
        <f>ROUND(E50*F50,2)</f>
        <v>0</v>
      </c>
      <c r="H50" s="161"/>
      <c r="I50" s="162">
        <f>ROUND(E50*H50,2)</f>
        <v>0</v>
      </c>
      <c r="J50" s="161"/>
      <c r="K50" s="162">
        <f>ROUND(E50*J50,2)</f>
        <v>0</v>
      </c>
      <c r="L50" s="162">
        <v>21</v>
      </c>
      <c r="M50" s="162">
        <f>G50*(1+L50/100)</f>
        <v>0</v>
      </c>
      <c r="N50" s="162">
        <v>8.6000000000000009E-4</v>
      </c>
      <c r="O50" s="162">
        <f>ROUND(E50*N50,2)</f>
        <v>7.0000000000000007E-2</v>
      </c>
      <c r="P50" s="162">
        <v>0</v>
      </c>
      <c r="Q50" s="163">
        <f>ROUND(E50*P50,2)</f>
        <v>0</v>
      </c>
      <c r="R50" s="145"/>
      <c r="S50" s="145" t="s">
        <v>254</v>
      </c>
      <c r="T50" s="145" t="s">
        <v>193</v>
      </c>
      <c r="U50" s="145">
        <v>0.47900000000000004</v>
      </c>
      <c r="V50" s="145">
        <f>ROUND(E50*U50,2)</f>
        <v>39.049999999999997</v>
      </c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194</v>
      </c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5" t="s">
        <v>1581</v>
      </c>
      <c r="D51" s="146"/>
      <c r="E51" s="147">
        <v>81.53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0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6" t="s">
        <v>201</v>
      </c>
      <c r="D52" s="148"/>
      <c r="E52" s="149">
        <v>81.53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1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64">
        <v>11</v>
      </c>
      <c r="B53" s="165" t="s">
        <v>341</v>
      </c>
      <c r="C53" s="173" t="s">
        <v>342</v>
      </c>
      <c r="D53" s="166" t="s">
        <v>253</v>
      </c>
      <c r="E53" s="167">
        <v>81.53</v>
      </c>
      <c r="F53" s="168"/>
      <c r="G53" s="169">
        <f>ROUND(E53*F53,2)</f>
        <v>0</v>
      </c>
      <c r="H53" s="168"/>
      <c r="I53" s="169">
        <f>ROUND(E53*H53,2)</f>
        <v>0</v>
      </c>
      <c r="J53" s="168"/>
      <c r="K53" s="169">
        <f>ROUND(E53*J53,2)</f>
        <v>0</v>
      </c>
      <c r="L53" s="169">
        <v>21</v>
      </c>
      <c r="M53" s="169">
        <f>G53*(1+L53/100)</f>
        <v>0</v>
      </c>
      <c r="N53" s="169">
        <v>0</v>
      </c>
      <c r="O53" s="169">
        <f>ROUND(E53*N53,2)</f>
        <v>0</v>
      </c>
      <c r="P53" s="169">
        <v>0</v>
      </c>
      <c r="Q53" s="170">
        <f>ROUND(E53*P53,2)</f>
        <v>0</v>
      </c>
      <c r="R53" s="145"/>
      <c r="S53" s="145" t="s">
        <v>254</v>
      </c>
      <c r="T53" s="145" t="s">
        <v>193</v>
      </c>
      <c r="U53" s="145">
        <v>0.32700000000000001</v>
      </c>
      <c r="V53" s="145">
        <f>ROUND(E53*U53,2)</f>
        <v>26.66</v>
      </c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194</v>
      </c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57">
        <v>12</v>
      </c>
      <c r="B54" s="158" t="s">
        <v>346</v>
      </c>
      <c r="C54" s="174" t="s">
        <v>347</v>
      </c>
      <c r="D54" s="159" t="s">
        <v>292</v>
      </c>
      <c r="E54" s="160">
        <v>18.398660000000003</v>
      </c>
      <c r="F54" s="161"/>
      <c r="G54" s="162">
        <f>ROUND(E54*F54,2)</f>
        <v>0</v>
      </c>
      <c r="H54" s="161"/>
      <c r="I54" s="162">
        <f>ROUND(E54*H54,2)</f>
        <v>0</v>
      </c>
      <c r="J54" s="161"/>
      <c r="K54" s="162">
        <f>ROUND(E54*J54,2)</f>
        <v>0</v>
      </c>
      <c r="L54" s="162">
        <v>21</v>
      </c>
      <c r="M54" s="162">
        <f>G54*(1+L54/100)</f>
        <v>0</v>
      </c>
      <c r="N54" s="162">
        <v>0</v>
      </c>
      <c r="O54" s="162">
        <f>ROUND(E54*N54,2)</f>
        <v>0</v>
      </c>
      <c r="P54" s="162">
        <v>0</v>
      </c>
      <c r="Q54" s="163">
        <f>ROUND(E54*P54,2)</f>
        <v>0</v>
      </c>
      <c r="R54" s="145"/>
      <c r="S54" s="145" t="s">
        <v>254</v>
      </c>
      <c r="T54" s="145" t="s">
        <v>255</v>
      </c>
      <c r="U54" s="145">
        <v>0.51900000000000002</v>
      </c>
      <c r="V54" s="145">
        <f>ROUND(E54*U54,2)</f>
        <v>9.5500000000000007</v>
      </c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194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1582</v>
      </c>
      <c r="D55" s="146"/>
      <c r="E55" s="147">
        <v>18.398660000000003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6" t="s">
        <v>201</v>
      </c>
      <c r="D56" s="148"/>
      <c r="E56" s="149">
        <v>18.398660000000003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1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57">
        <v>13</v>
      </c>
      <c r="B57" s="158" t="s">
        <v>350</v>
      </c>
      <c r="C57" s="174" t="s">
        <v>351</v>
      </c>
      <c r="D57" s="159" t="s">
        <v>292</v>
      </c>
      <c r="E57" s="160">
        <v>2.0443000000000002</v>
      </c>
      <c r="F57" s="161"/>
      <c r="G57" s="162">
        <f>ROUND(E57*F57,2)</f>
        <v>0</v>
      </c>
      <c r="H57" s="161"/>
      <c r="I57" s="162">
        <f>ROUND(E57*H57,2)</f>
        <v>0</v>
      </c>
      <c r="J57" s="161"/>
      <c r="K57" s="162">
        <f>ROUND(E57*J57,2)</f>
        <v>0</v>
      </c>
      <c r="L57" s="162">
        <v>21</v>
      </c>
      <c r="M57" s="162">
        <f>G57*(1+L57/100)</f>
        <v>0</v>
      </c>
      <c r="N57" s="162">
        <v>0</v>
      </c>
      <c r="O57" s="162">
        <f>ROUND(E57*N57,2)</f>
        <v>0</v>
      </c>
      <c r="P57" s="162">
        <v>0</v>
      </c>
      <c r="Q57" s="163">
        <f>ROUND(E57*P57,2)</f>
        <v>0</v>
      </c>
      <c r="R57" s="145"/>
      <c r="S57" s="145" t="s">
        <v>254</v>
      </c>
      <c r="T57" s="145" t="s">
        <v>255</v>
      </c>
      <c r="U57" s="145">
        <v>0.72900000000000009</v>
      </c>
      <c r="V57" s="145">
        <f>ROUND(E57*U57,2)</f>
        <v>1.49</v>
      </c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194</v>
      </c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5" t="s">
        <v>1583</v>
      </c>
      <c r="D58" s="146"/>
      <c r="E58" s="147">
        <v>2.0443000000000002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6" t="s">
        <v>201</v>
      </c>
      <c r="D59" s="148"/>
      <c r="E59" s="149">
        <v>2.0443000000000002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1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ht="22.5" outlineLevel="1" x14ac:dyDescent="0.2">
      <c r="A60" s="157">
        <v>14</v>
      </c>
      <c r="B60" s="158" t="s">
        <v>353</v>
      </c>
      <c r="C60" s="174" t="s">
        <v>354</v>
      </c>
      <c r="D60" s="159" t="s">
        <v>292</v>
      </c>
      <c r="E60" s="160">
        <v>40.885900000000007</v>
      </c>
      <c r="F60" s="161"/>
      <c r="G60" s="162">
        <f>ROUND(E60*F60,2)</f>
        <v>0</v>
      </c>
      <c r="H60" s="161"/>
      <c r="I60" s="162">
        <f>ROUND(E60*H60,2)</f>
        <v>0</v>
      </c>
      <c r="J60" s="161"/>
      <c r="K60" s="162">
        <f>ROUND(E60*J60,2)</f>
        <v>0</v>
      </c>
      <c r="L60" s="162">
        <v>21</v>
      </c>
      <c r="M60" s="162">
        <f>G60*(1+L60/100)</f>
        <v>0</v>
      </c>
      <c r="N60" s="162">
        <v>0</v>
      </c>
      <c r="O60" s="162">
        <f>ROUND(E60*N60,2)</f>
        <v>0</v>
      </c>
      <c r="P60" s="162">
        <v>0</v>
      </c>
      <c r="Q60" s="163">
        <f>ROUND(E60*P60,2)</f>
        <v>0</v>
      </c>
      <c r="R60" s="145"/>
      <c r="S60" s="145" t="s">
        <v>254</v>
      </c>
      <c r="T60" s="145" t="s">
        <v>255</v>
      </c>
      <c r="U60" s="145">
        <v>1.1000000000000001E-2</v>
      </c>
      <c r="V60" s="145">
        <f>ROUND(E60*U60,2)</f>
        <v>0.45</v>
      </c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194</v>
      </c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5" t="s">
        <v>1584</v>
      </c>
      <c r="D61" s="146"/>
      <c r="E61" s="147">
        <v>37.169000000000004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0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1585</v>
      </c>
      <c r="D62" s="146"/>
      <c r="E62" s="147">
        <v>3.7169000000000003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6" t="s">
        <v>201</v>
      </c>
      <c r="D63" s="148"/>
      <c r="E63" s="149">
        <v>40.885900000000007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1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57">
        <v>15</v>
      </c>
      <c r="B64" s="158" t="s">
        <v>357</v>
      </c>
      <c r="C64" s="174" t="s">
        <v>358</v>
      </c>
      <c r="D64" s="159" t="s">
        <v>292</v>
      </c>
      <c r="E64" s="160">
        <v>70.890450000000001</v>
      </c>
      <c r="F64" s="161"/>
      <c r="G64" s="162">
        <f>ROUND(E64*F64,2)</f>
        <v>0</v>
      </c>
      <c r="H64" s="161"/>
      <c r="I64" s="162">
        <f>ROUND(E64*H64,2)</f>
        <v>0</v>
      </c>
      <c r="J64" s="161"/>
      <c r="K64" s="162">
        <f>ROUND(E64*J64,2)</f>
        <v>0</v>
      </c>
      <c r="L64" s="162">
        <v>21</v>
      </c>
      <c r="M64" s="162">
        <f>G64*(1+L64/100)</f>
        <v>0</v>
      </c>
      <c r="N64" s="162">
        <v>0</v>
      </c>
      <c r="O64" s="162">
        <f>ROUND(E64*N64,2)</f>
        <v>0</v>
      </c>
      <c r="P64" s="162">
        <v>0</v>
      </c>
      <c r="Q64" s="163">
        <f>ROUND(E64*P64,2)</f>
        <v>0</v>
      </c>
      <c r="R64" s="145"/>
      <c r="S64" s="145" t="s">
        <v>254</v>
      </c>
      <c r="T64" s="145" t="s">
        <v>255</v>
      </c>
      <c r="U64" s="145">
        <v>0</v>
      </c>
      <c r="V64" s="145">
        <f>ROUND(E64*U64,2)</f>
        <v>0</v>
      </c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194</v>
      </c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204</v>
      </c>
      <c r="D65" s="146"/>
      <c r="E65" s="147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5" t="s">
        <v>359</v>
      </c>
      <c r="D66" s="146"/>
      <c r="E66" s="147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ht="22.5" outlineLevel="1" x14ac:dyDescent="0.2">
      <c r="A67" s="143"/>
      <c r="B67" s="144"/>
      <c r="C67" s="175" t="s">
        <v>360</v>
      </c>
      <c r="D67" s="146"/>
      <c r="E67" s="147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1586</v>
      </c>
      <c r="D68" s="146"/>
      <c r="E68" s="147">
        <v>70.890450000000001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6" t="s">
        <v>201</v>
      </c>
      <c r="D69" s="148"/>
      <c r="E69" s="149">
        <v>70.890450000000001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1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ht="22.5" outlineLevel="1" x14ac:dyDescent="0.2">
      <c r="A70" s="157">
        <v>16</v>
      </c>
      <c r="B70" s="158" t="s">
        <v>362</v>
      </c>
      <c r="C70" s="174" t="s">
        <v>363</v>
      </c>
      <c r="D70" s="159" t="s">
        <v>292</v>
      </c>
      <c r="E70" s="160">
        <v>3.7169000000000003</v>
      </c>
      <c r="F70" s="161"/>
      <c r="G70" s="162">
        <f>ROUND(E70*F70,2)</f>
        <v>0</v>
      </c>
      <c r="H70" s="161"/>
      <c r="I70" s="162">
        <f>ROUND(E70*H70,2)</f>
        <v>0</v>
      </c>
      <c r="J70" s="161"/>
      <c r="K70" s="162">
        <f>ROUND(E70*J70,2)</f>
        <v>0</v>
      </c>
      <c r="L70" s="162">
        <v>21</v>
      </c>
      <c r="M70" s="162">
        <f>G70*(1+L70/100)</f>
        <v>0</v>
      </c>
      <c r="N70" s="162">
        <v>0</v>
      </c>
      <c r="O70" s="162">
        <f>ROUND(E70*N70,2)</f>
        <v>0</v>
      </c>
      <c r="P70" s="162">
        <v>0</v>
      </c>
      <c r="Q70" s="163">
        <f>ROUND(E70*P70,2)</f>
        <v>0</v>
      </c>
      <c r="R70" s="145"/>
      <c r="S70" s="145" t="s">
        <v>254</v>
      </c>
      <c r="T70" s="145" t="s">
        <v>255</v>
      </c>
      <c r="U70" s="145">
        <v>1.2E-2</v>
      </c>
      <c r="V70" s="145">
        <f>ROUND(E70*U70,2)</f>
        <v>0.04</v>
      </c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194</v>
      </c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1587</v>
      </c>
      <c r="D71" s="146"/>
      <c r="E71" s="147">
        <v>3.7169000000000003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6" t="s">
        <v>201</v>
      </c>
      <c r="D72" s="148"/>
      <c r="E72" s="149">
        <v>3.7169000000000003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1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57">
        <v>17</v>
      </c>
      <c r="B73" s="158" t="s">
        <v>365</v>
      </c>
      <c r="C73" s="174" t="s">
        <v>366</v>
      </c>
      <c r="D73" s="159" t="s">
        <v>292</v>
      </c>
      <c r="E73" s="160">
        <v>18.584500000000002</v>
      </c>
      <c r="F73" s="161"/>
      <c r="G73" s="162">
        <f>ROUND(E73*F73,2)</f>
        <v>0</v>
      </c>
      <c r="H73" s="161"/>
      <c r="I73" s="162">
        <f>ROUND(E73*H73,2)</f>
        <v>0</v>
      </c>
      <c r="J73" s="161"/>
      <c r="K73" s="162">
        <f>ROUND(E73*J73,2)</f>
        <v>0</v>
      </c>
      <c r="L73" s="162">
        <v>21</v>
      </c>
      <c r="M73" s="162">
        <f>G73*(1+L73/100)</f>
        <v>0</v>
      </c>
      <c r="N73" s="162">
        <v>0</v>
      </c>
      <c r="O73" s="162">
        <f>ROUND(E73*N73,2)</f>
        <v>0</v>
      </c>
      <c r="P73" s="162">
        <v>0</v>
      </c>
      <c r="Q73" s="163">
        <f>ROUND(E73*P73,2)</f>
        <v>0</v>
      </c>
      <c r="R73" s="145"/>
      <c r="S73" s="145" t="s">
        <v>254</v>
      </c>
      <c r="T73" s="145" t="s">
        <v>255</v>
      </c>
      <c r="U73" s="145">
        <v>0</v>
      </c>
      <c r="V73" s="145">
        <f>ROUND(E73*U73,2)</f>
        <v>0</v>
      </c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194</v>
      </c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204</v>
      </c>
      <c r="D74" s="146"/>
      <c r="E74" s="147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359</v>
      </c>
      <c r="D75" s="146"/>
      <c r="E75" s="147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ht="22.5" outlineLevel="1" x14ac:dyDescent="0.2">
      <c r="A76" s="143"/>
      <c r="B76" s="144"/>
      <c r="C76" s="175" t="s">
        <v>360</v>
      </c>
      <c r="D76" s="146"/>
      <c r="E76" s="147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1588</v>
      </c>
      <c r="D77" s="146"/>
      <c r="E77" s="147">
        <v>18.584500000000002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6" t="s">
        <v>201</v>
      </c>
      <c r="D78" s="148"/>
      <c r="E78" s="149">
        <v>18.584500000000002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1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57">
        <v>18</v>
      </c>
      <c r="B79" s="158" t="s">
        <v>368</v>
      </c>
      <c r="C79" s="174" t="s">
        <v>369</v>
      </c>
      <c r="D79" s="159" t="s">
        <v>292</v>
      </c>
      <c r="E79" s="160">
        <v>37.169000000000004</v>
      </c>
      <c r="F79" s="161"/>
      <c r="G79" s="162">
        <f>ROUND(E79*F79,2)</f>
        <v>0</v>
      </c>
      <c r="H79" s="161"/>
      <c r="I79" s="162">
        <f>ROUND(E79*H79,2)</f>
        <v>0</v>
      </c>
      <c r="J79" s="161"/>
      <c r="K79" s="162">
        <f>ROUND(E79*J79,2)</f>
        <v>0</v>
      </c>
      <c r="L79" s="162">
        <v>21</v>
      </c>
      <c r="M79" s="162">
        <f>G79*(1+L79/100)</f>
        <v>0</v>
      </c>
      <c r="N79" s="162">
        <v>0</v>
      </c>
      <c r="O79" s="162">
        <f>ROUND(E79*N79,2)</f>
        <v>0</v>
      </c>
      <c r="P79" s="162">
        <v>0</v>
      </c>
      <c r="Q79" s="163">
        <f>ROUND(E79*P79,2)</f>
        <v>0</v>
      </c>
      <c r="R79" s="145"/>
      <c r="S79" s="145" t="s">
        <v>254</v>
      </c>
      <c r="T79" s="145" t="s">
        <v>255</v>
      </c>
      <c r="U79" s="145">
        <v>9.0000000000000011E-3</v>
      </c>
      <c r="V79" s="145">
        <f>ROUND(E79*U79,2)</f>
        <v>0.33</v>
      </c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194</v>
      </c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1589</v>
      </c>
      <c r="D80" s="146"/>
      <c r="E80" s="147">
        <v>2.0050000000000003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1590</v>
      </c>
      <c r="D81" s="146"/>
      <c r="E81" s="147">
        <v>3.41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1591</v>
      </c>
      <c r="D82" s="146"/>
      <c r="E82" s="147">
        <v>3.9800000000000004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1592</v>
      </c>
      <c r="D83" s="146"/>
      <c r="E83" s="147">
        <v>1.36619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6" t="s">
        <v>201</v>
      </c>
      <c r="D84" s="148"/>
      <c r="E84" s="149">
        <v>10.761190000000001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1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376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1593</v>
      </c>
      <c r="D86" s="146"/>
      <c r="E86" s="147">
        <v>26.407810000000001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6" t="s">
        <v>201</v>
      </c>
      <c r="D87" s="148"/>
      <c r="E87" s="149">
        <v>26.407810000000001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1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57">
        <v>19</v>
      </c>
      <c r="B88" s="158" t="s">
        <v>378</v>
      </c>
      <c r="C88" s="174" t="s">
        <v>379</v>
      </c>
      <c r="D88" s="159" t="s">
        <v>292</v>
      </c>
      <c r="E88" s="160">
        <v>26.407810000000001</v>
      </c>
      <c r="F88" s="161"/>
      <c r="G88" s="162">
        <f>ROUND(E88*F88,2)</f>
        <v>0</v>
      </c>
      <c r="H88" s="161"/>
      <c r="I88" s="162">
        <f>ROUND(E88*H88,2)</f>
        <v>0</v>
      </c>
      <c r="J88" s="161"/>
      <c r="K88" s="162">
        <f>ROUND(E88*J88,2)</f>
        <v>0</v>
      </c>
      <c r="L88" s="162">
        <v>21</v>
      </c>
      <c r="M88" s="162">
        <f>G88*(1+L88/100)</f>
        <v>0</v>
      </c>
      <c r="N88" s="162">
        <v>0</v>
      </c>
      <c r="O88" s="162">
        <f>ROUND(E88*N88,2)</f>
        <v>0</v>
      </c>
      <c r="P88" s="162">
        <v>0</v>
      </c>
      <c r="Q88" s="163">
        <f>ROUND(E88*P88,2)</f>
        <v>0</v>
      </c>
      <c r="R88" s="145"/>
      <c r="S88" s="145" t="s">
        <v>254</v>
      </c>
      <c r="T88" s="145" t="s">
        <v>255</v>
      </c>
      <c r="U88" s="145">
        <v>0.20200000000000001</v>
      </c>
      <c r="V88" s="145">
        <f>ROUND(E88*U88,2)</f>
        <v>5.33</v>
      </c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194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204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380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1594</v>
      </c>
      <c r="D91" s="146"/>
      <c r="E91" s="147">
        <v>37.169000000000004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1595</v>
      </c>
      <c r="D92" s="146"/>
      <c r="E92" s="147">
        <v>-10.761189999999999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6" t="s">
        <v>201</v>
      </c>
      <c r="D93" s="148"/>
      <c r="E93" s="149">
        <v>26.407810000000001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1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57">
        <v>20</v>
      </c>
      <c r="B94" s="158" t="s">
        <v>383</v>
      </c>
      <c r="C94" s="174" t="s">
        <v>384</v>
      </c>
      <c r="D94" s="159" t="s">
        <v>292</v>
      </c>
      <c r="E94" s="160">
        <v>3.41</v>
      </c>
      <c r="F94" s="161"/>
      <c r="G94" s="162">
        <f>ROUND(E94*F94,2)</f>
        <v>0</v>
      </c>
      <c r="H94" s="161"/>
      <c r="I94" s="162">
        <f>ROUND(E94*H94,2)</f>
        <v>0</v>
      </c>
      <c r="J94" s="161"/>
      <c r="K94" s="162">
        <f>ROUND(E94*J94,2)</f>
        <v>0</v>
      </c>
      <c r="L94" s="162">
        <v>21</v>
      </c>
      <c r="M94" s="162">
        <f>G94*(1+L94/100)</f>
        <v>0</v>
      </c>
      <c r="N94" s="162">
        <v>0</v>
      </c>
      <c r="O94" s="162">
        <f>ROUND(E94*N94,2)</f>
        <v>0</v>
      </c>
      <c r="P94" s="162">
        <v>0</v>
      </c>
      <c r="Q94" s="163">
        <f>ROUND(E94*P94,2)</f>
        <v>0</v>
      </c>
      <c r="R94" s="145"/>
      <c r="S94" s="145" t="s">
        <v>254</v>
      </c>
      <c r="T94" s="145" t="s">
        <v>255</v>
      </c>
      <c r="U94" s="145">
        <v>1.5870000000000002</v>
      </c>
      <c r="V94" s="145">
        <f>ROUND(E94*U94,2)</f>
        <v>5.41</v>
      </c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194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204</v>
      </c>
      <c r="D95" s="146"/>
      <c r="E95" s="147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ht="45" outlineLevel="1" x14ac:dyDescent="0.2">
      <c r="A96" s="143"/>
      <c r="B96" s="144"/>
      <c r="C96" s="175" t="s">
        <v>390</v>
      </c>
      <c r="D96" s="146"/>
      <c r="E96" s="147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1596</v>
      </c>
      <c r="D97" s="146"/>
      <c r="E97" s="147">
        <v>3.41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6" t="s">
        <v>201</v>
      </c>
      <c r="D98" s="148"/>
      <c r="E98" s="149">
        <v>3.41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1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57">
        <v>21</v>
      </c>
      <c r="B99" s="158" t="s">
        <v>406</v>
      </c>
      <c r="C99" s="174" t="s">
        <v>407</v>
      </c>
      <c r="D99" s="159" t="s">
        <v>403</v>
      </c>
      <c r="E99" s="160">
        <v>6.6085800000000008</v>
      </c>
      <c r="F99" s="161"/>
      <c r="G99" s="162">
        <f>ROUND(E99*F99,2)</f>
        <v>0</v>
      </c>
      <c r="H99" s="161"/>
      <c r="I99" s="162">
        <f>ROUND(E99*H99,2)</f>
        <v>0</v>
      </c>
      <c r="J99" s="161"/>
      <c r="K99" s="162">
        <f>ROUND(E99*J99,2)</f>
        <v>0</v>
      </c>
      <c r="L99" s="162">
        <v>21</v>
      </c>
      <c r="M99" s="162">
        <f>G99*(1+L99/100)</f>
        <v>0</v>
      </c>
      <c r="N99" s="162">
        <v>1</v>
      </c>
      <c r="O99" s="162">
        <f>ROUND(E99*N99,2)</f>
        <v>6.61</v>
      </c>
      <c r="P99" s="162">
        <v>0</v>
      </c>
      <c r="Q99" s="163">
        <f>ROUND(E99*P99,2)</f>
        <v>0</v>
      </c>
      <c r="R99" s="145"/>
      <c r="S99" s="145" t="s">
        <v>192</v>
      </c>
      <c r="T99" s="145" t="s">
        <v>193</v>
      </c>
      <c r="U99" s="145">
        <v>0</v>
      </c>
      <c r="V99" s="145">
        <f>ROUND(E99*U99,2)</f>
        <v>0</v>
      </c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404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204</v>
      </c>
      <c r="D100" s="146"/>
      <c r="E100" s="147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ht="22.5" outlineLevel="1" x14ac:dyDescent="0.2">
      <c r="A101" s="143"/>
      <c r="B101" s="144"/>
      <c r="C101" s="175" t="s">
        <v>1597</v>
      </c>
      <c r="D101" s="146"/>
      <c r="E101" s="147">
        <v>6.6085800000000008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6" t="s">
        <v>201</v>
      </c>
      <c r="D102" s="148"/>
      <c r="E102" s="149">
        <v>6.6085800000000008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1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57">
        <v>22</v>
      </c>
      <c r="B103" s="158" t="s">
        <v>409</v>
      </c>
      <c r="C103" s="174" t="s">
        <v>410</v>
      </c>
      <c r="D103" s="159" t="s">
        <v>403</v>
      </c>
      <c r="E103" s="160">
        <v>53.415620000000004</v>
      </c>
      <c r="F103" s="161"/>
      <c r="G103" s="162">
        <f>ROUND(E103*F103,2)</f>
        <v>0</v>
      </c>
      <c r="H103" s="161"/>
      <c r="I103" s="162">
        <f>ROUND(E103*H103,2)</f>
        <v>0</v>
      </c>
      <c r="J103" s="161"/>
      <c r="K103" s="162">
        <f>ROUND(E103*J103,2)</f>
        <v>0</v>
      </c>
      <c r="L103" s="162">
        <v>21</v>
      </c>
      <c r="M103" s="162">
        <f>G103*(1+L103/100)</f>
        <v>0</v>
      </c>
      <c r="N103" s="162">
        <v>1</v>
      </c>
      <c r="O103" s="162">
        <f>ROUND(E103*N103,2)</f>
        <v>53.42</v>
      </c>
      <c r="P103" s="162">
        <v>0</v>
      </c>
      <c r="Q103" s="163">
        <f>ROUND(E103*P103,2)</f>
        <v>0</v>
      </c>
      <c r="R103" s="145" t="s">
        <v>411</v>
      </c>
      <c r="S103" s="145" t="s">
        <v>254</v>
      </c>
      <c r="T103" s="145" t="s">
        <v>193</v>
      </c>
      <c r="U103" s="145">
        <v>0</v>
      </c>
      <c r="V103" s="145">
        <f>ROUND(E103*U103,2)</f>
        <v>0</v>
      </c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404</v>
      </c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204</v>
      </c>
      <c r="D104" s="146"/>
      <c r="E104" s="147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380</v>
      </c>
      <c r="D105" s="146"/>
      <c r="E105" s="14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5" t="s">
        <v>687</v>
      </c>
      <c r="D106" s="146"/>
      <c r="E106" s="147">
        <v>53.415620000000004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6" t="s">
        <v>201</v>
      </c>
      <c r="D107" s="148"/>
      <c r="E107" s="149">
        <v>53.415620000000004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1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x14ac:dyDescent="0.2">
      <c r="A108" s="151" t="s">
        <v>187</v>
      </c>
      <c r="B108" s="152" t="s">
        <v>139</v>
      </c>
      <c r="C108" s="172" t="s">
        <v>140</v>
      </c>
      <c r="D108" s="153"/>
      <c r="E108" s="154"/>
      <c r="F108" s="155"/>
      <c r="G108" s="155">
        <f>SUMIF(AG109:AG118,"&lt;&gt;NOR",G109:G118)</f>
        <v>0</v>
      </c>
      <c r="H108" s="155"/>
      <c r="I108" s="155">
        <f>SUM(I109:I118)</f>
        <v>0</v>
      </c>
      <c r="J108" s="155"/>
      <c r="K108" s="155">
        <f>SUM(K109:K118)</f>
        <v>0</v>
      </c>
      <c r="L108" s="155"/>
      <c r="M108" s="155">
        <f>SUM(M109:M118)</f>
        <v>0</v>
      </c>
      <c r="N108" s="155"/>
      <c r="O108" s="155">
        <f>SUM(O109:O118)</f>
        <v>3.4699999999999998</v>
      </c>
      <c r="P108" s="155"/>
      <c r="Q108" s="156">
        <f>SUM(Q109:Q118)</f>
        <v>0</v>
      </c>
      <c r="R108" s="150"/>
      <c r="S108" s="150"/>
      <c r="T108" s="150"/>
      <c r="U108" s="150"/>
      <c r="V108" s="150">
        <f>SUM(V109:V118)</f>
        <v>2.62</v>
      </c>
      <c r="W108" s="150"/>
      <c r="AG108" t="s">
        <v>188</v>
      </c>
    </row>
    <row r="109" spans="1:60" outlineLevel="1" x14ac:dyDescent="0.2">
      <c r="A109" s="157">
        <v>23</v>
      </c>
      <c r="B109" s="158" t="s">
        <v>427</v>
      </c>
      <c r="C109" s="174" t="s">
        <v>428</v>
      </c>
      <c r="D109" s="159" t="s">
        <v>292</v>
      </c>
      <c r="E109" s="160">
        <v>1.7050000000000001</v>
      </c>
      <c r="F109" s="161"/>
      <c r="G109" s="162">
        <f>ROUND(E109*F109,2)</f>
        <v>0</v>
      </c>
      <c r="H109" s="161"/>
      <c r="I109" s="162">
        <f>ROUND(E109*H109,2)</f>
        <v>0</v>
      </c>
      <c r="J109" s="161"/>
      <c r="K109" s="162">
        <f>ROUND(E109*J109,2)</f>
        <v>0</v>
      </c>
      <c r="L109" s="162">
        <v>21</v>
      </c>
      <c r="M109" s="162">
        <f>G109*(1+L109/100)</f>
        <v>0</v>
      </c>
      <c r="N109" s="162">
        <v>1.7034</v>
      </c>
      <c r="O109" s="162">
        <f>ROUND(E109*N109,2)</f>
        <v>2.9</v>
      </c>
      <c r="P109" s="162">
        <v>0</v>
      </c>
      <c r="Q109" s="163">
        <f>ROUND(E109*P109,2)</f>
        <v>0</v>
      </c>
      <c r="R109" s="145"/>
      <c r="S109" s="145" t="s">
        <v>254</v>
      </c>
      <c r="T109" s="145" t="s">
        <v>255</v>
      </c>
      <c r="U109" s="145">
        <v>1.3030000000000002</v>
      </c>
      <c r="V109" s="145">
        <f>ROUND(E109*U109,2)</f>
        <v>2.2200000000000002</v>
      </c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194</v>
      </c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204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ht="33.75" outlineLevel="1" x14ac:dyDescent="0.2">
      <c r="A111" s="143"/>
      <c r="B111" s="144"/>
      <c r="C111" s="175" t="s">
        <v>688</v>
      </c>
      <c r="D111" s="146"/>
      <c r="E111" s="147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1598</v>
      </c>
      <c r="D112" s="146"/>
      <c r="E112" s="147">
        <v>1.7050000000000001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1.7050000000000001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57">
        <v>24</v>
      </c>
      <c r="B114" s="158" t="s">
        <v>433</v>
      </c>
      <c r="C114" s="174" t="s">
        <v>434</v>
      </c>
      <c r="D114" s="159" t="s">
        <v>292</v>
      </c>
      <c r="E114" s="160">
        <v>0.30000000000000004</v>
      </c>
      <c r="F114" s="161"/>
      <c r="G114" s="162">
        <f>ROUND(E114*F114,2)</f>
        <v>0</v>
      </c>
      <c r="H114" s="161"/>
      <c r="I114" s="162">
        <f>ROUND(E114*H114,2)</f>
        <v>0</v>
      </c>
      <c r="J114" s="161"/>
      <c r="K114" s="162">
        <f>ROUND(E114*J114,2)</f>
        <v>0</v>
      </c>
      <c r="L114" s="162">
        <v>21</v>
      </c>
      <c r="M114" s="162">
        <f>G114*(1+L114/100)</f>
        <v>0</v>
      </c>
      <c r="N114" s="162">
        <v>1.8907700000000001</v>
      </c>
      <c r="O114" s="162">
        <f>ROUND(E114*N114,2)</f>
        <v>0.56999999999999995</v>
      </c>
      <c r="P114" s="162">
        <v>0</v>
      </c>
      <c r="Q114" s="163">
        <f>ROUND(E114*P114,2)</f>
        <v>0</v>
      </c>
      <c r="R114" s="145"/>
      <c r="S114" s="145" t="s">
        <v>192</v>
      </c>
      <c r="T114" s="145" t="s">
        <v>193</v>
      </c>
      <c r="U114" s="145">
        <v>1.3170000000000002</v>
      </c>
      <c r="V114" s="145">
        <f>ROUND(E114*U114,2)</f>
        <v>0.4</v>
      </c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194</v>
      </c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204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ht="22.5" outlineLevel="1" x14ac:dyDescent="0.2">
      <c r="A116" s="143"/>
      <c r="B116" s="144"/>
      <c r="C116" s="175" t="s">
        <v>1599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691</v>
      </c>
      <c r="D117" s="146"/>
      <c r="E117" s="147">
        <v>0.30000000000000004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6" t="s">
        <v>201</v>
      </c>
      <c r="D118" s="148"/>
      <c r="E118" s="149">
        <v>0.30000000000000004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1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x14ac:dyDescent="0.2">
      <c r="A119" s="151" t="s">
        <v>187</v>
      </c>
      <c r="B119" s="152" t="s">
        <v>141</v>
      </c>
      <c r="C119" s="172" t="s">
        <v>142</v>
      </c>
      <c r="D119" s="153"/>
      <c r="E119" s="154"/>
      <c r="F119" s="155"/>
      <c r="G119" s="155">
        <f>SUMIF(AG120:AG125,"&lt;&gt;NOR",G120:G125)</f>
        <v>0</v>
      </c>
      <c r="H119" s="155"/>
      <c r="I119" s="155">
        <f>SUM(I120:I125)</f>
        <v>0</v>
      </c>
      <c r="J119" s="155"/>
      <c r="K119" s="155">
        <f>SUM(K120:K125)</f>
        <v>0</v>
      </c>
      <c r="L119" s="155"/>
      <c r="M119" s="155">
        <f>SUM(M120:M125)</f>
        <v>0</v>
      </c>
      <c r="N119" s="155"/>
      <c r="O119" s="155">
        <f>SUM(O120:O125)</f>
        <v>16.79</v>
      </c>
      <c r="P119" s="155"/>
      <c r="Q119" s="156">
        <f>SUM(Q120:Q125)</f>
        <v>0</v>
      </c>
      <c r="R119" s="150"/>
      <c r="S119" s="150"/>
      <c r="T119" s="150"/>
      <c r="U119" s="150"/>
      <c r="V119" s="150">
        <f>SUM(V120:V125)</f>
        <v>2.86</v>
      </c>
      <c r="W119" s="150"/>
      <c r="AG119" t="s">
        <v>188</v>
      </c>
    </row>
    <row r="120" spans="1:60" ht="22.5" outlineLevel="1" x14ac:dyDescent="0.2">
      <c r="A120" s="157">
        <v>25</v>
      </c>
      <c r="B120" s="158" t="s">
        <v>442</v>
      </c>
      <c r="C120" s="174" t="s">
        <v>443</v>
      </c>
      <c r="D120" s="159" t="s">
        <v>253</v>
      </c>
      <c r="E120" s="160">
        <v>33</v>
      </c>
      <c r="F120" s="161"/>
      <c r="G120" s="162">
        <f>ROUND(E120*F120,2)</f>
        <v>0</v>
      </c>
      <c r="H120" s="161"/>
      <c r="I120" s="162">
        <f>ROUND(E120*H120,2)</f>
        <v>0</v>
      </c>
      <c r="J120" s="161"/>
      <c r="K120" s="162">
        <f>ROUND(E120*J120,2)</f>
        <v>0</v>
      </c>
      <c r="L120" s="162">
        <v>21</v>
      </c>
      <c r="M120" s="162">
        <f>G120*(1+L120/100)</f>
        <v>0</v>
      </c>
      <c r="N120" s="162">
        <v>0.378</v>
      </c>
      <c r="O120" s="162">
        <f>ROUND(E120*N120,2)</f>
        <v>12.47</v>
      </c>
      <c r="P120" s="162">
        <v>0</v>
      </c>
      <c r="Q120" s="163">
        <f>ROUND(E120*P120,2)</f>
        <v>0</v>
      </c>
      <c r="R120" s="145"/>
      <c r="S120" s="145" t="s">
        <v>254</v>
      </c>
      <c r="T120" s="145" t="s">
        <v>255</v>
      </c>
      <c r="U120" s="145">
        <v>2.6000000000000002E-2</v>
      </c>
      <c r="V120" s="145">
        <f>ROUND(E120*U120,2)</f>
        <v>0.86</v>
      </c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194</v>
      </c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ht="22.5" outlineLevel="1" x14ac:dyDescent="0.2">
      <c r="A121" s="143"/>
      <c r="B121" s="144"/>
      <c r="C121" s="175" t="s">
        <v>753</v>
      </c>
      <c r="D121" s="146"/>
      <c r="E121" s="147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5" t="s">
        <v>1600</v>
      </c>
      <c r="D122" s="146"/>
      <c r="E122" s="147">
        <v>33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0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6" t="s">
        <v>201</v>
      </c>
      <c r="D123" s="148"/>
      <c r="E123" s="149">
        <v>33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1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64">
        <v>26</v>
      </c>
      <c r="B124" s="165" t="s">
        <v>445</v>
      </c>
      <c r="C124" s="173" t="s">
        <v>446</v>
      </c>
      <c r="D124" s="166" t="s">
        <v>253</v>
      </c>
      <c r="E124" s="167">
        <v>16.5</v>
      </c>
      <c r="F124" s="168"/>
      <c r="G124" s="169">
        <f>ROUND(E124*F124,2)</f>
        <v>0</v>
      </c>
      <c r="H124" s="168"/>
      <c r="I124" s="169">
        <f>ROUND(E124*H124,2)</f>
        <v>0</v>
      </c>
      <c r="J124" s="168"/>
      <c r="K124" s="169">
        <f>ROUND(E124*J124,2)</f>
        <v>0</v>
      </c>
      <c r="L124" s="169">
        <v>21</v>
      </c>
      <c r="M124" s="169">
        <f>G124*(1+L124/100)</f>
        <v>0</v>
      </c>
      <c r="N124" s="169">
        <v>0.13188000000000002</v>
      </c>
      <c r="O124" s="169">
        <f>ROUND(E124*N124,2)</f>
        <v>2.1800000000000002</v>
      </c>
      <c r="P124" s="169">
        <v>0</v>
      </c>
      <c r="Q124" s="170">
        <f>ROUND(E124*P124,2)</f>
        <v>0</v>
      </c>
      <c r="R124" s="145"/>
      <c r="S124" s="145" t="s">
        <v>254</v>
      </c>
      <c r="T124" s="145" t="s">
        <v>255</v>
      </c>
      <c r="U124" s="145">
        <v>4.9000000000000002E-2</v>
      </c>
      <c r="V124" s="145">
        <f>ROUND(E124*U124,2)</f>
        <v>0.81</v>
      </c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194</v>
      </c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64">
        <v>27</v>
      </c>
      <c r="B125" s="165" t="s">
        <v>447</v>
      </c>
      <c r="C125" s="173" t="s">
        <v>448</v>
      </c>
      <c r="D125" s="166" t="s">
        <v>253</v>
      </c>
      <c r="E125" s="167">
        <v>16.5</v>
      </c>
      <c r="F125" s="168"/>
      <c r="G125" s="169">
        <f>ROUND(E125*F125,2)</f>
        <v>0</v>
      </c>
      <c r="H125" s="168"/>
      <c r="I125" s="169">
        <f>ROUND(E125*H125,2)</f>
        <v>0</v>
      </c>
      <c r="J125" s="168"/>
      <c r="K125" s="169">
        <f>ROUND(E125*J125,2)</f>
        <v>0</v>
      </c>
      <c r="L125" s="169">
        <v>21</v>
      </c>
      <c r="M125" s="169">
        <f>G125*(1+L125/100)</f>
        <v>0</v>
      </c>
      <c r="N125" s="169">
        <v>0.12966000000000003</v>
      </c>
      <c r="O125" s="169">
        <f>ROUND(E125*N125,2)</f>
        <v>2.14</v>
      </c>
      <c r="P125" s="169">
        <v>0</v>
      </c>
      <c r="Q125" s="170">
        <f>ROUND(E125*P125,2)</f>
        <v>0</v>
      </c>
      <c r="R125" s="145"/>
      <c r="S125" s="145" t="s">
        <v>254</v>
      </c>
      <c r="T125" s="145" t="s">
        <v>255</v>
      </c>
      <c r="U125" s="145">
        <v>7.2000000000000008E-2</v>
      </c>
      <c r="V125" s="145">
        <f>ROUND(E125*U125,2)</f>
        <v>1.19</v>
      </c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194</v>
      </c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x14ac:dyDescent="0.2">
      <c r="A126" s="151" t="s">
        <v>187</v>
      </c>
      <c r="B126" s="152" t="s">
        <v>145</v>
      </c>
      <c r="C126" s="172" t="s">
        <v>146</v>
      </c>
      <c r="D126" s="153"/>
      <c r="E126" s="154"/>
      <c r="F126" s="155"/>
      <c r="G126" s="155">
        <f>SUMIF(AG127:AG198,"&lt;&gt;NOR",G127:G198)</f>
        <v>0</v>
      </c>
      <c r="H126" s="155"/>
      <c r="I126" s="155">
        <f>SUM(I127:I198)</f>
        <v>0</v>
      </c>
      <c r="J126" s="155"/>
      <c r="K126" s="155">
        <f>SUM(K127:K198)</f>
        <v>0</v>
      </c>
      <c r="L126" s="155"/>
      <c r="M126" s="155">
        <f>SUM(M127:M198)</f>
        <v>0</v>
      </c>
      <c r="N126" s="155"/>
      <c r="O126" s="155">
        <f>SUM(O127:O198)</f>
        <v>14.23</v>
      </c>
      <c r="P126" s="155"/>
      <c r="Q126" s="156">
        <f>SUM(Q127:Q198)</f>
        <v>0</v>
      </c>
      <c r="R126" s="150"/>
      <c r="S126" s="150"/>
      <c r="T126" s="150"/>
      <c r="U126" s="150"/>
      <c r="V126" s="150">
        <f>SUM(V127:V198)</f>
        <v>21.369999999999997</v>
      </c>
      <c r="W126" s="150"/>
      <c r="AG126" t="s">
        <v>188</v>
      </c>
    </row>
    <row r="127" spans="1:60" outlineLevel="1" x14ac:dyDescent="0.2">
      <c r="A127" s="157">
        <v>28</v>
      </c>
      <c r="B127" s="158" t="s">
        <v>692</v>
      </c>
      <c r="C127" s="174" t="s">
        <v>693</v>
      </c>
      <c r="D127" s="159" t="s">
        <v>197</v>
      </c>
      <c r="E127" s="160">
        <v>15.5</v>
      </c>
      <c r="F127" s="161"/>
      <c r="G127" s="162">
        <f>ROUND(E127*F127,2)</f>
        <v>0</v>
      </c>
      <c r="H127" s="161"/>
      <c r="I127" s="162">
        <f>ROUND(E127*H127,2)</f>
        <v>0</v>
      </c>
      <c r="J127" s="161"/>
      <c r="K127" s="162">
        <f>ROUND(E127*J127,2)</f>
        <v>0</v>
      </c>
      <c r="L127" s="162">
        <v>21</v>
      </c>
      <c r="M127" s="162">
        <f>G127*(1+L127/100)</f>
        <v>0</v>
      </c>
      <c r="N127" s="162">
        <v>1.0000000000000001E-5</v>
      </c>
      <c r="O127" s="162">
        <f>ROUND(E127*N127,2)</f>
        <v>0</v>
      </c>
      <c r="P127" s="162">
        <v>0</v>
      </c>
      <c r="Q127" s="163">
        <f>ROUND(E127*P127,2)</f>
        <v>0</v>
      </c>
      <c r="R127" s="145"/>
      <c r="S127" s="145" t="s">
        <v>254</v>
      </c>
      <c r="T127" s="145" t="s">
        <v>255</v>
      </c>
      <c r="U127" s="145">
        <v>9.7000000000000003E-2</v>
      </c>
      <c r="V127" s="145">
        <f>ROUND(E127*U127,2)</f>
        <v>1.5</v>
      </c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194</v>
      </c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204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705</v>
      </c>
      <c r="D129" s="146"/>
      <c r="E129" s="147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5" t="s">
        <v>910</v>
      </c>
      <c r="D130" s="146"/>
      <c r="E130" s="147">
        <v>15.5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6" t="s">
        <v>201</v>
      </c>
      <c r="D131" s="148"/>
      <c r="E131" s="149">
        <v>15.5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1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57">
        <v>29</v>
      </c>
      <c r="B132" s="158" t="s">
        <v>1349</v>
      </c>
      <c r="C132" s="174" t="s">
        <v>1350</v>
      </c>
      <c r="D132" s="159" t="s">
        <v>224</v>
      </c>
      <c r="E132" s="160">
        <v>1</v>
      </c>
      <c r="F132" s="161"/>
      <c r="G132" s="162">
        <f>ROUND(E132*F132,2)</f>
        <v>0</v>
      </c>
      <c r="H132" s="161"/>
      <c r="I132" s="162">
        <f>ROUND(E132*H132,2)</f>
        <v>0</v>
      </c>
      <c r="J132" s="161"/>
      <c r="K132" s="162">
        <f>ROUND(E132*J132,2)</f>
        <v>0</v>
      </c>
      <c r="L132" s="162">
        <v>21</v>
      </c>
      <c r="M132" s="162">
        <f>G132*(1+L132/100)</f>
        <v>0</v>
      </c>
      <c r="N132" s="162">
        <v>5.0000000000000002E-5</v>
      </c>
      <c r="O132" s="162">
        <f>ROUND(E132*N132,2)</f>
        <v>0</v>
      </c>
      <c r="P132" s="162">
        <v>0</v>
      </c>
      <c r="Q132" s="163">
        <f>ROUND(E132*P132,2)</f>
        <v>0</v>
      </c>
      <c r="R132" s="145"/>
      <c r="S132" s="145" t="s">
        <v>254</v>
      </c>
      <c r="T132" s="145" t="s">
        <v>255</v>
      </c>
      <c r="U132" s="145">
        <v>0.42000000000000004</v>
      </c>
      <c r="V132" s="145">
        <f>ROUND(E132*U132,2)</f>
        <v>0.42</v>
      </c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194</v>
      </c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204</v>
      </c>
      <c r="D133" s="146"/>
      <c r="E133" s="147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5" t="s">
        <v>705</v>
      </c>
      <c r="D134" s="146"/>
      <c r="E134" s="147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5" t="s">
        <v>133</v>
      </c>
      <c r="D135" s="146"/>
      <c r="E135" s="147">
        <v>1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6" t="s">
        <v>201</v>
      </c>
      <c r="D136" s="148"/>
      <c r="E136" s="149">
        <v>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1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57">
        <v>30</v>
      </c>
      <c r="B137" s="158" t="s">
        <v>696</v>
      </c>
      <c r="C137" s="174" t="s">
        <v>697</v>
      </c>
      <c r="D137" s="159" t="s">
        <v>224</v>
      </c>
      <c r="E137" s="160">
        <v>1</v>
      </c>
      <c r="F137" s="161"/>
      <c r="G137" s="162">
        <f>ROUND(E137*F137,2)</f>
        <v>0</v>
      </c>
      <c r="H137" s="161"/>
      <c r="I137" s="162">
        <f>ROUND(E137*H137,2)</f>
        <v>0</v>
      </c>
      <c r="J137" s="161"/>
      <c r="K137" s="162">
        <f>ROUND(E137*J137,2)</f>
        <v>0</v>
      </c>
      <c r="L137" s="162">
        <v>21</v>
      </c>
      <c r="M137" s="162">
        <f>G137*(1+L137/100)</f>
        <v>0</v>
      </c>
      <c r="N137" s="162">
        <v>7.0000000000000007E-5</v>
      </c>
      <c r="O137" s="162">
        <f>ROUND(E137*N137,2)</f>
        <v>0</v>
      </c>
      <c r="P137" s="162">
        <v>0</v>
      </c>
      <c r="Q137" s="163">
        <f>ROUND(E137*P137,2)</f>
        <v>0</v>
      </c>
      <c r="R137" s="145"/>
      <c r="S137" s="145" t="s">
        <v>254</v>
      </c>
      <c r="T137" s="145" t="s">
        <v>255</v>
      </c>
      <c r="U137" s="145">
        <v>0.47000000000000003</v>
      </c>
      <c r="V137" s="145">
        <f>ROUND(E137*U137,2)</f>
        <v>0.47</v>
      </c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194</v>
      </c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5" t="s">
        <v>204</v>
      </c>
      <c r="D138" s="146"/>
      <c r="E138" s="147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5" t="s">
        <v>705</v>
      </c>
      <c r="D139" s="146"/>
      <c r="E139" s="147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0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133</v>
      </c>
      <c r="D140" s="146"/>
      <c r="E140" s="147">
        <v>1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6" t="s">
        <v>201</v>
      </c>
      <c r="D141" s="148"/>
      <c r="E141" s="149">
        <v>1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1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64">
        <v>31</v>
      </c>
      <c r="B142" s="165" t="s">
        <v>698</v>
      </c>
      <c r="C142" s="173" t="s">
        <v>699</v>
      </c>
      <c r="D142" s="166" t="s">
        <v>197</v>
      </c>
      <c r="E142" s="167">
        <v>15.5</v>
      </c>
      <c r="F142" s="168"/>
      <c r="G142" s="169">
        <f>ROUND(E142*F142,2)</f>
        <v>0</v>
      </c>
      <c r="H142" s="168"/>
      <c r="I142" s="169">
        <f>ROUND(E142*H142,2)</f>
        <v>0</v>
      </c>
      <c r="J142" s="168"/>
      <c r="K142" s="169">
        <f>ROUND(E142*J142,2)</f>
        <v>0</v>
      </c>
      <c r="L142" s="169">
        <v>21</v>
      </c>
      <c r="M142" s="169">
        <f>G142*(1+L142/100)</f>
        <v>0</v>
      </c>
      <c r="N142" s="169">
        <v>0</v>
      </c>
      <c r="O142" s="169">
        <f>ROUND(E142*N142,2)</f>
        <v>0</v>
      </c>
      <c r="P142" s="169">
        <v>0</v>
      </c>
      <c r="Q142" s="170">
        <f>ROUND(E142*P142,2)</f>
        <v>0</v>
      </c>
      <c r="R142" s="145"/>
      <c r="S142" s="145" t="s">
        <v>254</v>
      </c>
      <c r="T142" s="145" t="s">
        <v>255</v>
      </c>
      <c r="U142" s="145">
        <v>7.9000000000000001E-2</v>
      </c>
      <c r="V142" s="145">
        <f>ROUND(E142*U142,2)</f>
        <v>1.22</v>
      </c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194</v>
      </c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64">
        <v>32</v>
      </c>
      <c r="B143" s="165" t="s">
        <v>700</v>
      </c>
      <c r="C143" s="173" t="s">
        <v>701</v>
      </c>
      <c r="D143" s="166" t="s">
        <v>471</v>
      </c>
      <c r="E143" s="167">
        <v>1</v>
      </c>
      <c r="F143" s="168"/>
      <c r="G143" s="169">
        <f>ROUND(E143*F143,2)</f>
        <v>0</v>
      </c>
      <c r="H143" s="168"/>
      <c r="I143" s="169">
        <f>ROUND(E143*H143,2)</f>
        <v>0</v>
      </c>
      <c r="J143" s="168"/>
      <c r="K143" s="169">
        <f>ROUND(E143*J143,2)</f>
        <v>0</v>
      </c>
      <c r="L143" s="169">
        <v>21</v>
      </c>
      <c r="M143" s="169">
        <f>G143*(1+L143/100)</f>
        <v>0</v>
      </c>
      <c r="N143" s="169">
        <v>1.7000000000000001E-4</v>
      </c>
      <c r="O143" s="169">
        <f>ROUND(E143*N143,2)</f>
        <v>0</v>
      </c>
      <c r="P143" s="169">
        <v>0</v>
      </c>
      <c r="Q143" s="170">
        <f>ROUND(E143*P143,2)</f>
        <v>0</v>
      </c>
      <c r="R143" s="145"/>
      <c r="S143" s="145" t="s">
        <v>254</v>
      </c>
      <c r="T143" s="145" t="s">
        <v>255</v>
      </c>
      <c r="U143" s="145">
        <v>7.1000000000000005</v>
      </c>
      <c r="V143" s="145">
        <f>ROUND(E143*U143,2)</f>
        <v>7.1</v>
      </c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194</v>
      </c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ht="22.5" outlineLevel="1" x14ac:dyDescent="0.2">
      <c r="A144" s="157">
        <v>33</v>
      </c>
      <c r="B144" s="158" t="s">
        <v>472</v>
      </c>
      <c r="C144" s="174" t="s">
        <v>473</v>
      </c>
      <c r="D144" s="159" t="s">
        <v>224</v>
      </c>
      <c r="E144" s="160">
        <v>1</v>
      </c>
      <c r="F144" s="161"/>
      <c r="G144" s="162">
        <f>ROUND(E144*F144,2)</f>
        <v>0</v>
      </c>
      <c r="H144" s="161"/>
      <c r="I144" s="162">
        <f>ROUND(E144*H144,2)</f>
        <v>0</v>
      </c>
      <c r="J144" s="161"/>
      <c r="K144" s="162">
        <f>ROUND(E144*J144,2)</f>
        <v>0</v>
      </c>
      <c r="L144" s="162">
        <v>21</v>
      </c>
      <c r="M144" s="162">
        <f>G144*(1+L144/100)</f>
        <v>0</v>
      </c>
      <c r="N144" s="162">
        <v>0</v>
      </c>
      <c r="O144" s="162">
        <f>ROUND(E144*N144,2)</f>
        <v>0</v>
      </c>
      <c r="P144" s="162">
        <v>0</v>
      </c>
      <c r="Q144" s="163">
        <f>ROUND(E144*P144,2)</f>
        <v>0</v>
      </c>
      <c r="R144" s="145"/>
      <c r="S144" s="145" t="s">
        <v>254</v>
      </c>
      <c r="T144" s="145" t="s">
        <v>255</v>
      </c>
      <c r="U144" s="145">
        <v>0.94600000000000006</v>
      </c>
      <c r="V144" s="145">
        <f>ROUND(E144*U144,2)</f>
        <v>0.95</v>
      </c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194</v>
      </c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5" t="s">
        <v>204</v>
      </c>
      <c r="D145" s="146"/>
      <c r="E145" s="147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705</v>
      </c>
      <c r="D146" s="146"/>
      <c r="E146" s="147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5" t="s">
        <v>1601</v>
      </c>
      <c r="D147" s="146"/>
      <c r="E147" s="147">
        <v>1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0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6" t="s">
        <v>201</v>
      </c>
      <c r="D148" s="148"/>
      <c r="E148" s="149">
        <v>1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1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ht="22.5" outlineLevel="1" x14ac:dyDescent="0.2">
      <c r="A149" s="157">
        <v>34</v>
      </c>
      <c r="B149" s="158" t="s">
        <v>476</v>
      </c>
      <c r="C149" s="174" t="s">
        <v>477</v>
      </c>
      <c r="D149" s="159" t="s">
        <v>224</v>
      </c>
      <c r="E149" s="160">
        <v>1</v>
      </c>
      <c r="F149" s="161"/>
      <c r="G149" s="162">
        <f>ROUND(E149*F149,2)</f>
        <v>0</v>
      </c>
      <c r="H149" s="161"/>
      <c r="I149" s="162">
        <f>ROUND(E149*H149,2)</f>
        <v>0</v>
      </c>
      <c r="J149" s="161"/>
      <c r="K149" s="162">
        <f>ROUND(E149*J149,2)</f>
        <v>0</v>
      </c>
      <c r="L149" s="162">
        <v>21</v>
      </c>
      <c r="M149" s="162">
        <f>G149*(1+L149/100)</f>
        <v>0</v>
      </c>
      <c r="N149" s="162">
        <v>0</v>
      </c>
      <c r="O149" s="162">
        <f>ROUND(E149*N149,2)</f>
        <v>0</v>
      </c>
      <c r="P149" s="162">
        <v>0</v>
      </c>
      <c r="Q149" s="163">
        <f>ROUND(E149*P149,2)</f>
        <v>0</v>
      </c>
      <c r="R149" s="145"/>
      <c r="S149" s="145" t="s">
        <v>254</v>
      </c>
      <c r="T149" s="145" t="s">
        <v>255</v>
      </c>
      <c r="U149" s="145">
        <v>0.9</v>
      </c>
      <c r="V149" s="145">
        <f>ROUND(E149*U149,2)</f>
        <v>0.9</v>
      </c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194</v>
      </c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204</v>
      </c>
      <c r="D150" s="146"/>
      <c r="E150" s="147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5" t="s">
        <v>705</v>
      </c>
      <c r="D151" s="146"/>
      <c r="E151" s="147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0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43"/>
      <c r="B152" s="144"/>
      <c r="C152" s="175" t="s">
        <v>758</v>
      </c>
      <c r="D152" s="146"/>
      <c r="E152" s="147">
        <v>1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0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76" t="s">
        <v>201</v>
      </c>
      <c r="D153" s="148"/>
      <c r="E153" s="149">
        <v>1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1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ht="22.5" outlineLevel="1" x14ac:dyDescent="0.2">
      <c r="A154" s="157">
        <v>35</v>
      </c>
      <c r="B154" s="158" t="s">
        <v>703</v>
      </c>
      <c r="C154" s="174" t="s">
        <v>704</v>
      </c>
      <c r="D154" s="159" t="s">
        <v>224</v>
      </c>
      <c r="E154" s="160">
        <v>1</v>
      </c>
      <c r="F154" s="161"/>
      <c r="G154" s="162">
        <f>ROUND(E154*F154,2)</f>
        <v>0</v>
      </c>
      <c r="H154" s="161"/>
      <c r="I154" s="162">
        <f>ROUND(E154*H154,2)</f>
        <v>0</v>
      </c>
      <c r="J154" s="161"/>
      <c r="K154" s="162">
        <f>ROUND(E154*J154,2)</f>
        <v>0</v>
      </c>
      <c r="L154" s="162">
        <v>21</v>
      </c>
      <c r="M154" s="162">
        <f>G154*(1+L154/100)</f>
        <v>0</v>
      </c>
      <c r="N154" s="162">
        <v>0</v>
      </c>
      <c r="O154" s="162">
        <f>ROUND(E154*N154,2)</f>
        <v>0</v>
      </c>
      <c r="P154" s="162">
        <v>0</v>
      </c>
      <c r="Q154" s="163">
        <f>ROUND(E154*P154,2)</f>
        <v>0</v>
      </c>
      <c r="R154" s="145"/>
      <c r="S154" s="145" t="s">
        <v>254</v>
      </c>
      <c r="T154" s="145" t="s">
        <v>255</v>
      </c>
      <c r="U154" s="145">
        <v>1.752</v>
      </c>
      <c r="V154" s="145">
        <f>ROUND(E154*U154,2)</f>
        <v>1.75</v>
      </c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194</v>
      </c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5" t="s">
        <v>204</v>
      </c>
      <c r="D155" s="146"/>
      <c r="E155" s="147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5" t="s">
        <v>705</v>
      </c>
      <c r="D156" s="146"/>
      <c r="E156" s="147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0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43"/>
      <c r="B157" s="144"/>
      <c r="C157" s="175" t="s">
        <v>133</v>
      </c>
      <c r="D157" s="146"/>
      <c r="E157" s="147">
        <v>1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199</v>
      </c>
      <c r="AH157" s="136">
        <v>0</v>
      </c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6" t="s">
        <v>201</v>
      </c>
      <c r="D158" s="148"/>
      <c r="E158" s="149">
        <v>1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1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57">
        <v>36</v>
      </c>
      <c r="B159" s="158" t="s">
        <v>488</v>
      </c>
      <c r="C159" s="174" t="s">
        <v>489</v>
      </c>
      <c r="D159" s="159" t="s">
        <v>224</v>
      </c>
      <c r="E159" s="160">
        <v>1</v>
      </c>
      <c r="F159" s="161"/>
      <c r="G159" s="162">
        <f>ROUND(E159*F159,2)</f>
        <v>0</v>
      </c>
      <c r="H159" s="161"/>
      <c r="I159" s="162">
        <f>ROUND(E159*H159,2)</f>
        <v>0</v>
      </c>
      <c r="J159" s="161"/>
      <c r="K159" s="162">
        <f>ROUND(E159*J159,2)</f>
        <v>0</v>
      </c>
      <c r="L159" s="162">
        <v>21</v>
      </c>
      <c r="M159" s="162">
        <f>G159*(1+L159/100)</f>
        <v>0</v>
      </c>
      <c r="N159" s="162">
        <v>7.0200000000000002E-3</v>
      </c>
      <c r="O159" s="162">
        <f>ROUND(E159*N159,2)</f>
        <v>0.01</v>
      </c>
      <c r="P159" s="162">
        <v>0</v>
      </c>
      <c r="Q159" s="163">
        <f>ROUND(E159*P159,2)</f>
        <v>0</v>
      </c>
      <c r="R159" s="145"/>
      <c r="S159" s="145" t="s">
        <v>254</v>
      </c>
      <c r="T159" s="145" t="s">
        <v>255</v>
      </c>
      <c r="U159" s="145">
        <v>1.3140000000000001</v>
      </c>
      <c r="V159" s="145">
        <f>ROUND(E159*U159,2)</f>
        <v>1.31</v>
      </c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194</v>
      </c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204</v>
      </c>
      <c r="D160" s="146"/>
      <c r="E160" s="147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5" t="s">
        <v>759</v>
      </c>
      <c r="D161" s="146"/>
      <c r="E161" s="147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0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43"/>
      <c r="B162" s="144"/>
      <c r="C162" s="175" t="s">
        <v>133</v>
      </c>
      <c r="D162" s="146"/>
      <c r="E162" s="147">
        <v>1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0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43"/>
      <c r="B163" s="144"/>
      <c r="C163" s="176" t="s">
        <v>201</v>
      </c>
      <c r="D163" s="148"/>
      <c r="E163" s="149">
        <v>1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199</v>
      </c>
      <c r="AH163" s="136">
        <v>1</v>
      </c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ht="22.5" outlineLevel="1" x14ac:dyDescent="0.2">
      <c r="A164" s="157">
        <v>37</v>
      </c>
      <c r="B164" s="158" t="s">
        <v>638</v>
      </c>
      <c r="C164" s="174" t="s">
        <v>639</v>
      </c>
      <c r="D164" s="159" t="s">
        <v>292</v>
      </c>
      <c r="E164" s="160">
        <v>3.9800000000000004</v>
      </c>
      <c r="F164" s="161"/>
      <c r="G164" s="162">
        <f>ROUND(E164*F164,2)</f>
        <v>0</v>
      </c>
      <c r="H164" s="161"/>
      <c r="I164" s="162">
        <f>ROUND(E164*H164,2)</f>
        <v>0</v>
      </c>
      <c r="J164" s="161"/>
      <c r="K164" s="162">
        <f>ROUND(E164*J164,2)</f>
        <v>0</v>
      </c>
      <c r="L164" s="162">
        <v>21</v>
      </c>
      <c r="M164" s="162">
        <f>G164*(1+L164/100)</f>
        <v>0</v>
      </c>
      <c r="N164" s="162">
        <v>2.5250000000000004</v>
      </c>
      <c r="O164" s="162">
        <f>ROUND(E164*N164,2)</f>
        <v>10.050000000000001</v>
      </c>
      <c r="P164" s="162">
        <v>0</v>
      </c>
      <c r="Q164" s="163">
        <f>ROUND(E164*P164,2)</f>
        <v>0</v>
      </c>
      <c r="R164" s="145"/>
      <c r="S164" s="145" t="s">
        <v>254</v>
      </c>
      <c r="T164" s="145" t="s">
        <v>255</v>
      </c>
      <c r="U164" s="145">
        <v>1.3030000000000002</v>
      </c>
      <c r="V164" s="145">
        <f>ROUND(E164*U164,2)</f>
        <v>5.19</v>
      </c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194</v>
      </c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43"/>
      <c r="B165" s="144"/>
      <c r="C165" s="175" t="s">
        <v>204</v>
      </c>
      <c r="D165" s="146"/>
      <c r="E165" s="147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199</v>
      </c>
      <c r="AH165" s="136">
        <v>0</v>
      </c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75" t="s">
        <v>1602</v>
      </c>
      <c r="D166" s="146"/>
      <c r="E166" s="147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0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ht="33.75" outlineLevel="1" x14ac:dyDescent="0.2">
      <c r="A167" s="143"/>
      <c r="B167" s="144"/>
      <c r="C167" s="175" t="s">
        <v>1544</v>
      </c>
      <c r="D167" s="146"/>
      <c r="E167" s="147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0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5" t="s">
        <v>1603</v>
      </c>
      <c r="D168" s="146"/>
      <c r="E168" s="147">
        <v>3.9800000000000004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0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6" t="s">
        <v>201</v>
      </c>
      <c r="D169" s="148"/>
      <c r="E169" s="149">
        <v>3.9800000000000004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1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64">
        <v>38</v>
      </c>
      <c r="B170" s="165" t="s">
        <v>496</v>
      </c>
      <c r="C170" s="173" t="s">
        <v>497</v>
      </c>
      <c r="D170" s="166" t="s">
        <v>197</v>
      </c>
      <c r="E170" s="167">
        <v>15.5</v>
      </c>
      <c r="F170" s="168"/>
      <c r="G170" s="169">
        <f>ROUND(E170*F170,2)</f>
        <v>0</v>
      </c>
      <c r="H170" s="168"/>
      <c r="I170" s="169">
        <f>ROUND(E170*H170,2)</f>
        <v>0</v>
      </c>
      <c r="J170" s="168"/>
      <c r="K170" s="169">
        <f>ROUND(E170*J170,2)</f>
        <v>0</v>
      </c>
      <c r="L170" s="169">
        <v>21</v>
      </c>
      <c r="M170" s="169">
        <f>G170*(1+L170/100)</f>
        <v>0</v>
      </c>
      <c r="N170" s="169">
        <v>0</v>
      </c>
      <c r="O170" s="169">
        <f>ROUND(E170*N170,2)</f>
        <v>0</v>
      </c>
      <c r="P170" s="169">
        <v>0</v>
      </c>
      <c r="Q170" s="170">
        <f>ROUND(E170*P170,2)</f>
        <v>0</v>
      </c>
      <c r="R170" s="145"/>
      <c r="S170" s="145" t="s">
        <v>254</v>
      </c>
      <c r="T170" s="145" t="s">
        <v>255</v>
      </c>
      <c r="U170" s="145">
        <v>2.6000000000000002E-2</v>
      </c>
      <c r="V170" s="145">
        <f>ROUND(E170*U170,2)</f>
        <v>0.4</v>
      </c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194</v>
      </c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57">
        <v>39</v>
      </c>
      <c r="B171" s="158" t="s">
        <v>1604</v>
      </c>
      <c r="C171" s="174" t="s">
        <v>1605</v>
      </c>
      <c r="D171" s="159" t="s">
        <v>224</v>
      </c>
      <c r="E171" s="160">
        <v>1</v>
      </c>
      <c r="F171" s="161"/>
      <c r="G171" s="162">
        <f>ROUND(E171*F171,2)</f>
        <v>0</v>
      </c>
      <c r="H171" s="161"/>
      <c r="I171" s="162">
        <f>ROUND(E171*H171,2)</f>
        <v>0</v>
      </c>
      <c r="J171" s="161"/>
      <c r="K171" s="162">
        <f>ROUND(E171*J171,2)</f>
        <v>0</v>
      </c>
      <c r="L171" s="162">
        <v>21</v>
      </c>
      <c r="M171" s="162">
        <f>G171*(1+L171/100)</f>
        <v>0</v>
      </c>
      <c r="N171" s="162">
        <v>2.1000000000000001E-4</v>
      </c>
      <c r="O171" s="162">
        <f>ROUND(E171*N171,2)</f>
        <v>0</v>
      </c>
      <c r="P171" s="162">
        <v>0</v>
      </c>
      <c r="Q171" s="163">
        <f>ROUND(E171*P171,2)</f>
        <v>0</v>
      </c>
      <c r="R171" s="145"/>
      <c r="S171" s="145" t="s">
        <v>192</v>
      </c>
      <c r="T171" s="145" t="s">
        <v>193</v>
      </c>
      <c r="U171" s="145">
        <v>0.15500000000000003</v>
      </c>
      <c r="V171" s="145">
        <f>ROUND(E171*U171,2)</f>
        <v>0.16</v>
      </c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194</v>
      </c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5" t="s">
        <v>204</v>
      </c>
      <c r="D172" s="146"/>
      <c r="E172" s="147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0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ht="22.5" outlineLevel="1" x14ac:dyDescent="0.2">
      <c r="A173" s="143"/>
      <c r="B173" s="144"/>
      <c r="C173" s="175" t="s">
        <v>1606</v>
      </c>
      <c r="D173" s="146"/>
      <c r="E173" s="147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199</v>
      </c>
      <c r="AH173" s="136">
        <v>0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5" t="s">
        <v>133</v>
      </c>
      <c r="D174" s="146"/>
      <c r="E174" s="147">
        <v>1</v>
      </c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0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43"/>
      <c r="B175" s="144"/>
      <c r="C175" s="176" t="s">
        <v>201</v>
      </c>
      <c r="D175" s="148"/>
      <c r="E175" s="149">
        <v>1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199</v>
      </c>
      <c r="AH175" s="136">
        <v>1</v>
      </c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ht="22.5" outlineLevel="1" x14ac:dyDescent="0.2">
      <c r="A176" s="157">
        <v>40</v>
      </c>
      <c r="B176" s="158" t="s">
        <v>709</v>
      </c>
      <c r="C176" s="174" t="s">
        <v>710</v>
      </c>
      <c r="D176" s="159" t="s">
        <v>224</v>
      </c>
      <c r="E176" s="160">
        <v>2.6220800000000004</v>
      </c>
      <c r="F176" s="161"/>
      <c r="G176" s="162">
        <f>ROUND(E176*F176,2)</f>
        <v>0</v>
      </c>
      <c r="H176" s="161"/>
      <c r="I176" s="162">
        <f>ROUND(E176*H176,2)</f>
        <v>0</v>
      </c>
      <c r="J176" s="161"/>
      <c r="K176" s="162">
        <f>ROUND(E176*J176,2)</f>
        <v>0</v>
      </c>
      <c r="L176" s="162">
        <v>21</v>
      </c>
      <c r="M176" s="162">
        <f>G176*(1+L176/100)</f>
        <v>0</v>
      </c>
      <c r="N176" s="162">
        <v>5.04E-2</v>
      </c>
      <c r="O176" s="162">
        <f>ROUND(E176*N176,2)</f>
        <v>0.13</v>
      </c>
      <c r="P176" s="162">
        <v>0</v>
      </c>
      <c r="Q176" s="163">
        <f>ROUND(E176*P176,2)</f>
        <v>0</v>
      </c>
      <c r="R176" s="145" t="s">
        <v>411</v>
      </c>
      <c r="S176" s="145" t="s">
        <v>254</v>
      </c>
      <c r="T176" s="145" t="s">
        <v>193</v>
      </c>
      <c r="U176" s="145">
        <v>0</v>
      </c>
      <c r="V176" s="145">
        <f>ROUND(E176*U176,2)</f>
        <v>0</v>
      </c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404</v>
      </c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43"/>
      <c r="B177" s="144"/>
      <c r="C177" s="175" t="s">
        <v>919</v>
      </c>
      <c r="D177" s="146"/>
      <c r="E177" s="147">
        <v>2.6220800000000004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199</v>
      </c>
      <c r="AH177" s="136">
        <v>0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76" t="s">
        <v>201</v>
      </c>
      <c r="D178" s="148"/>
      <c r="E178" s="149">
        <v>2.6220800000000004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1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57">
        <v>41</v>
      </c>
      <c r="B179" s="158" t="s">
        <v>1607</v>
      </c>
      <c r="C179" s="174" t="s">
        <v>1608</v>
      </c>
      <c r="D179" s="159" t="s">
        <v>224</v>
      </c>
      <c r="E179" s="160">
        <v>1.0150000000000001</v>
      </c>
      <c r="F179" s="161"/>
      <c r="G179" s="162">
        <f>ROUND(E179*F179,2)</f>
        <v>0</v>
      </c>
      <c r="H179" s="161"/>
      <c r="I179" s="162">
        <f>ROUND(E179*H179,2)</f>
        <v>0</v>
      </c>
      <c r="J179" s="161"/>
      <c r="K179" s="162">
        <f>ROUND(E179*J179,2)</f>
        <v>0</v>
      </c>
      <c r="L179" s="162">
        <v>21</v>
      </c>
      <c r="M179" s="162">
        <f>G179*(1+L179/100)</f>
        <v>0</v>
      </c>
      <c r="N179" s="162">
        <v>6.0000000000000001E-3</v>
      </c>
      <c r="O179" s="162">
        <f>ROUND(E179*N179,2)</f>
        <v>0.01</v>
      </c>
      <c r="P179" s="162">
        <v>0</v>
      </c>
      <c r="Q179" s="163">
        <f>ROUND(E179*P179,2)</f>
        <v>0</v>
      </c>
      <c r="R179" s="145" t="s">
        <v>411</v>
      </c>
      <c r="S179" s="145" t="s">
        <v>254</v>
      </c>
      <c r="T179" s="145" t="s">
        <v>193</v>
      </c>
      <c r="U179" s="145">
        <v>0</v>
      </c>
      <c r="V179" s="145">
        <f>ROUND(E179*U179,2)</f>
        <v>0</v>
      </c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404</v>
      </c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43"/>
      <c r="B180" s="144"/>
      <c r="C180" s="175" t="s">
        <v>555</v>
      </c>
      <c r="D180" s="146"/>
      <c r="E180" s="147">
        <v>1.0150000000000001</v>
      </c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199</v>
      </c>
      <c r="AH180" s="136">
        <v>0</v>
      </c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43"/>
      <c r="B181" s="144"/>
      <c r="C181" s="176" t="s">
        <v>201</v>
      </c>
      <c r="D181" s="148"/>
      <c r="E181" s="149">
        <v>1.0150000000000001</v>
      </c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1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57">
        <v>42</v>
      </c>
      <c r="B182" s="158" t="s">
        <v>712</v>
      </c>
      <c r="C182" s="174" t="s">
        <v>713</v>
      </c>
      <c r="D182" s="159" t="s">
        <v>224</v>
      </c>
      <c r="E182" s="160">
        <v>1.0150000000000001</v>
      </c>
      <c r="F182" s="161"/>
      <c r="G182" s="162">
        <f>ROUND(E182*F182,2)</f>
        <v>0</v>
      </c>
      <c r="H182" s="161"/>
      <c r="I182" s="162">
        <f>ROUND(E182*H182,2)</f>
        <v>0</v>
      </c>
      <c r="J182" s="161"/>
      <c r="K182" s="162">
        <f>ROUND(E182*J182,2)</f>
        <v>0</v>
      </c>
      <c r="L182" s="162">
        <v>21</v>
      </c>
      <c r="M182" s="162">
        <f>G182*(1+L182/100)</f>
        <v>0</v>
      </c>
      <c r="N182" s="162">
        <v>3.2100000000000002E-3</v>
      </c>
      <c r="O182" s="162">
        <f>ROUND(E182*N182,2)</f>
        <v>0</v>
      </c>
      <c r="P182" s="162">
        <v>0</v>
      </c>
      <c r="Q182" s="163">
        <f>ROUND(E182*P182,2)</f>
        <v>0</v>
      </c>
      <c r="R182" s="145" t="s">
        <v>411</v>
      </c>
      <c r="S182" s="145" t="s">
        <v>254</v>
      </c>
      <c r="T182" s="145" t="s">
        <v>193</v>
      </c>
      <c r="U182" s="145">
        <v>0</v>
      </c>
      <c r="V182" s="145">
        <f>ROUND(E182*U182,2)</f>
        <v>0</v>
      </c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404</v>
      </c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outlineLevel="1" x14ac:dyDescent="0.2">
      <c r="A183" s="143"/>
      <c r="B183" s="144"/>
      <c r="C183" s="175" t="s">
        <v>555</v>
      </c>
      <c r="D183" s="146"/>
      <c r="E183" s="147">
        <v>1.0150000000000001</v>
      </c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199</v>
      </c>
      <c r="AH183" s="136">
        <v>0</v>
      </c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43"/>
      <c r="B184" s="144"/>
      <c r="C184" s="176" t="s">
        <v>201</v>
      </c>
      <c r="D184" s="148"/>
      <c r="E184" s="149">
        <v>1.0150000000000001</v>
      </c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199</v>
      </c>
      <c r="AH184" s="136">
        <v>1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ht="33.75" outlineLevel="1" x14ac:dyDescent="0.2">
      <c r="A185" s="164">
        <v>43</v>
      </c>
      <c r="B185" s="165" t="s">
        <v>535</v>
      </c>
      <c r="C185" s="173" t="s">
        <v>536</v>
      </c>
      <c r="D185" s="166" t="s">
        <v>224</v>
      </c>
      <c r="E185" s="167">
        <v>1</v>
      </c>
      <c r="F185" s="168"/>
      <c r="G185" s="169">
        <f>ROUND(E185*F185,2)</f>
        <v>0</v>
      </c>
      <c r="H185" s="168"/>
      <c r="I185" s="169">
        <f>ROUND(E185*H185,2)</f>
        <v>0</v>
      </c>
      <c r="J185" s="168"/>
      <c r="K185" s="169">
        <f>ROUND(E185*J185,2)</f>
        <v>0</v>
      </c>
      <c r="L185" s="169">
        <v>21</v>
      </c>
      <c r="M185" s="169">
        <f>G185*(1+L185/100)</f>
        <v>0</v>
      </c>
      <c r="N185" s="169">
        <v>0.11</v>
      </c>
      <c r="O185" s="169">
        <f>ROUND(E185*N185,2)</f>
        <v>0.11</v>
      </c>
      <c r="P185" s="169">
        <v>0</v>
      </c>
      <c r="Q185" s="170">
        <f>ROUND(E185*P185,2)</f>
        <v>0</v>
      </c>
      <c r="R185" s="145"/>
      <c r="S185" s="145" t="s">
        <v>192</v>
      </c>
      <c r="T185" s="145" t="s">
        <v>193</v>
      </c>
      <c r="U185" s="145">
        <v>0</v>
      </c>
      <c r="V185" s="145">
        <f>ROUND(E185*U185,2)</f>
        <v>0</v>
      </c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520</v>
      </c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64">
        <v>44</v>
      </c>
      <c r="B186" s="165" t="s">
        <v>525</v>
      </c>
      <c r="C186" s="173" t="s">
        <v>526</v>
      </c>
      <c r="D186" s="166" t="s">
        <v>224</v>
      </c>
      <c r="E186" s="167">
        <v>2</v>
      </c>
      <c r="F186" s="168"/>
      <c r="G186" s="169">
        <f>ROUND(E186*F186,2)</f>
        <v>0</v>
      </c>
      <c r="H186" s="168"/>
      <c r="I186" s="169">
        <f>ROUND(E186*H186,2)</f>
        <v>0</v>
      </c>
      <c r="J186" s="168"/>
      <c r="K186" s="169">
        <f>ROUND(E186*J186,2)</f>
        <v>0</v>
      </c>
      <c r="L186" s="169">
        <v>21</v>
      </c>
      <c r="M186" s="169">
        <f>G186*(1+L186/100)</f>
        <v>0</v>
      </c>
      <c r="N186" s="169">
        <v>3.9000000000000007E-2</v>
      </c>
      <c r="O186" s="169">
        <f>ROUND(E186*N186,2)</f>
        <v>0.08</v>
      </c>
      <c r="P186" s="169">
        <v>0</v>
      </c>
      <c r="Q186" s="170">
        <f>ROUND(E186*P186,2)</f>
        <v>0</v>
      </c>
      <c r="R186" s="145"/>
      <c r="S186" s="145" t="s">
        <v>192</v>
      </c>
      <c r="T186" s="145" t="s">
        <v>193</v>
      </c>
      <c r="U186" s="145">
        <v>0</v>
      </c>
      <c r="V186" s="145">
        <f>ROUND(E186*U186,2)</f>
        <v>0</v>
      </c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520</v>
      </c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57">
        <v>45</v>
      </c>
      <c r="B187" s="158" t="s">
        <v>1558</v>
      </c>
      <c r="C187" s="174" t="s">
        <v>1559</v>
      </c>
      <c r="D187" s="159" t="s">
        <v>224</v>
      </c>
      <c r="E187" s="160">
        <v>1.01</v>
      </c>
      <c r="F187" s="161"/>
      <c r="G187" s="162">
        <f>ROUND(E187*F187,2)</f>
        <v>0</v>
      </c>
      <c r="H187" s="161"/>
      <c r="I187" s="162">
        <f>ROUND(E187*H187,2)</f>
        <v>0</v>
      </c>
      <c r="J187" s="161"/>
      <c r="K187" s="162">
        <f>ROUND(E187*J187,2)</f>
        <v>0</v>
      </c>
      <c r="L187" s="162">
        <v>21</v>
      </c>
      <c r="M187" s="162">
        <f>G187*(1+L187/100)</f>
        <v>0</v>
      </c>
      <c r="N187" s="162">
        <v>0.70000000000000007</v>
      </c>
      <c r="O187" s="162">
        <f>ROUND(E187*N187,2)</f>
        <v>0.71</v>
      </c>
      <c r="P187" s="162">
        <v>0</v>
      </c>
      <c r="Q187" s="163">
        <f>ROUND(E187*P187,2)</f>
        <v>0</v>
      </c>
      <c r="R187" s="145" t="s">
        <v>411</v>
      </c>
      <c r="S187" s="145" t="s">
        <v>254</v>
      </c>
      <c r="T187" s="145" t="s">
        <v>193</v>
      </c>
      <c r="U187" s="145">
        <v>0</v>
      </c>
      <c r="V187" s="145">
        <f>ROUND(E187*U187,2)</f>
        <v>0</v>
      </c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404</v>
      </c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5" t="s">
        <v>500</v>
      </c>
      <c r="D188" s="146"/>
      <c r="E188" s="147">
        <v>1.01</v>
      </c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outlineLevel="1" x14ac:dyDescent="0.2">
      <c r="A189" s="143"/>
      <c r="B189" s="144"/>
      <c r="C189" s="176" t="s">
        <v>201</v>
      </c>
      <c r="D189" s="148"/>
      <c r="E189" s="149">
        <v>1.01</v>
      </c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199</v>
      </c>
      <c r="AH189" s="136">
        <v>1</v>
      </c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outlineLevel="1" x14ac:dyDescent="0.2">
      <c r="A190" s="157">
        <v>46</v>
      </c>
      <c r="B190" s="158" t="s">
        <v>659</v>
      </c>
      <c r="C190" s="174" t="s">
        <v>660</v>
      </c>
      <c r="D190" s="159" t="s">
        <v>224</v>
      </c>
      <c r="E190" s="160">
        <v>1.01</v>
      </c>
      <c r="F190" s="161"/>
      <c r="G190" s="162">
        <f>ROUND(E190*F190,2)</f>
        <v>0</v>
      </c>
      <c r="H190" s="161"/>
      <c r="I190" s="162">
        <f>ROUND(E190*H190,2)</f>
        <v>0</v>
      </c>
      <c r="J190" s="161"/>
      <c r="K190" s="162">
        <f>ROUND(E190*J190,2)</f>
        <v>0</v>
      </c>
      <c r="L190" s="162">
        <v>21</v>
      </c>
      <c r="M190" s="162">
        <f>G190*(1+L190/100)</f>
        <v>0</v>
      </c>
      <c r="N190" s="162">
        <v>1</v>
      </c>
      <c r="O190" s="162">
        <f>ROUND(E190*N190,2)</f>
        <v>1.01</v>
      </c>
      <c r="P190" s="162">
        <v>0</v>
      </c>
      <c r="Q190" s="163">
        <f>ROUND(E190*P190,2)</f>
        <v>0</v>
      </c>
      <c r="R190" s="145" t="s">
        <v>411</v>
      </c>
      <c r="S190" s="145" t="s">
        <v>254</v>
      </c>
      <c r="T190" s="145" t="s">
        <v>193</v>
      </c>
      <c r="U190" s="145">
        <v>0</v>
      </c>
      <c r="V190" s="145">
        <f>ROUND(E190*U190,2)</f>
        <v>0</v>
      </c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404</v>
      </c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outlineLevel="1" x14ac:dyDescent="0.2">
      <c r="A191" s="143"/>
      <c r="B191" s="144"/>
      <c r="C191" s="175" t="s">
        <v>500</v>
      </c>
      <c r="D191" s="146"/>
      <c r="E191" s="147">
        <v>1.01</v>
      </c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199</v>
      </c>
      <c r="AH191" s="136">
        <v>0</v>
      </c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outlineLevel="1" x14ac:dyDescent="0.2">
      <c r="A192" s="143"/>
      <c r="B192" s="144"/>
      <c r="C192" s="176" t="s">
        <v>201</v>
      </c>
      <c r="D192" s="148"/>
      <c r="E192" s="149">
        <v>1.01</v>
      </c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199</v>
      </c>
      <c r="AH192" s="136">
        <v>1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57">
        <v>47</v>
      </c>
      <c r="B193" s="158" t="s">
        <v>661</v>
      </c>
      <c r="C193" s="174" t="s">
        <v>662</v>
      </c>
      <c r="D193" s="159" t="s">
        <v>224</v>
      </c>
      <c r="E193" s="160">
        <v>1.01</v>
      </c>
      <c r="F193" s="161"/>
      <c r="G193" s="162">
        <f>ROUND(E193*F193,2)</f>
        <v>0</v>
      </c>
      <c r="H193" s="161"/>
      <c r="I193" s="162">
        <f>ROUND(E193*H193,2)</f>
        <v>0</v>
      </c>
      <c r="J193" s="161"/>
      <c r="K193" s="162">
        <f>ROUND(E193*J193,2)</f>
        <v>0</v>
      </c>
      <c r="L193" s="162">
        <v>21</v>
      </c>
      <c r="M193" s="162">
        <f>G193*(1+L193/100)</f>
        <v>0</v>
      </c>
      <c r="N193" s="162">
        <v>2.1</v>
      </c>
      <c r="O193" s="162">
        <f>ROUND(E193*N193,2)</f>
        <v>2.12</v>
      </c>
      <c r="P193" s="162">
        <v>0</v>
      </c>
      <c r="Q193" s="163">
        <f>ROUND(E193*P193,2)</f>
        <v>0</v>
      </c>
      <c r="R193" s="145" t="s">
        <v>411</v>
      </c>
      <c r="S193" s="145" t="s">
        <v>254</v>
      </c>
      <c r="T193" s="145" t="s">
        <v>193</v>
      </c>
      <c r="U193" s="145">
        <v>0</v>
      </c>
      <c r="V193" s="145">
        <f>ROUND(E193*U193,2)</f>
        <v>0</v>
      </c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404</v>
      </c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43"/>
      <c r="B194" s="144"/>
      <c r="C194" s="175" t="s">
        <v>500</v>
      </c>
      <c r="D194" s="146"/>
      <c r="E194" s="147">
        <v>1.01</v>
      </c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199</v>
      </c>
      <c r="AH194" s="136">
        <v>0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76" t="s">
        <v>201</v>
      </c>
      <c r="D195" s="148"/>
      <c r="E195" s="149">
        <v>1.01</v>
      </c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199</v>
      </c>
      <c r="AH195" s="136">
        <v>1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57">
        <v>48</v>
      </c>
      <c r="B196" s="158" t="s">
        <v>531</v>
      </c>
      <c r="C196" s="174" t="s">
        <v>532</v>
      </c>
      <c r="D196" s="159" t="s">
        <v>224</v>
      </c>
      <c r="E196" s="160">
        <v>2</v>
      </c>
      <c r="F196" s="161"/>
      <c r="G196" s="162">
        <f>ROUND(E196*F196,2)</f>
        <v>0</v>
      </c>
      <c r="H196" s="161"/>
      <c r="I196" s="162">
        <f>ROUND(E196*H196,2)</f>
        <v>0</v>
      </c>
      <c r="J196" s="161"/>
      <c r="K196" s="162">
        <f>ROUND(E196*J196,2)</f>
        <v>0</v>
      </c>
      <c r="L196" s="162">
        <v>21</v>
      </c>
      <c r="M196" s="162">
        <f>G196*(1+L196/100)</f>
        <v>0</v>
      </c>
      <c r="N196" s="162">
        <v>2E-3</v>
      </c>
      <c r="O196" s="162">
        <f>ROUND(E196*N196,2)</f>
        <v>0</v>
      </c>
      <c r="P196" s="162">
        <v>0</v>
      </c>
      <c r="Q196" s="163">
        <f>ROUND(E196*P196,2)</f>
        <v>0</v>
      </c>
      <c r="R196" s="145" t="s">
        <v>411</v>
      </c>
      <c r="S196" s="145" t="s">
        <v>254</v>
      </c>
      <c r="T196" s="145" t="s">
        <v>193</v>
      </c>
      <c r="U196" s="145">
        <v>0</v>
      </c>
      <c r="V196" s="145">
        <f>ROUND(E196*U196,2)</f>
        <v>0</v>
      </c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404</v>
      </c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43"/>
      <c r="B197" s="144"/>
      <c r="C197" s="175" t="s">
        <v>135</v>
      </c>
      <c r="D197" s="146"/>
      <c r="E197" s="147">
        <v>2</v>
      </c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199</v>
      </c>
      <c r="AH197" s="136">
        <v>0</v>
      </c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outlineLevel="1" x14ac:dyDescent="0.2">
      <c r="A198" s="143"/>
      <c r="B198" s="144"/>
      <c r="C198" s="176" t="s">
        <v>201</v>
      </c>
      <c r="D198" s="148"/>
      <c r="E198" s="149">
        <v>2</v>
      </c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199</v>
      </c>
      <c r="AH198" s="136">
        <v>1</v>
      </c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x14ac:dyDescent="0.2">
      <c r="A199" s="151" t="s">
        <v>187</v>
      </c>
      <c r="B199" s="152" t="s">
        <v>151</v>
      </c>
      <c r="C199" s="172" t="s">
        <v>152</v>
      </c>
      <c r="D199" s="153"/>
      <c r="E199" s="154"/>
      <c r="F199" s="155"/>
      <c r="G199" s="155">
        <f>SUMIF(AG200:AG200,"&lt;&gt;NOR",G200:G200)</f>
        <v>0</v>
      </c>
      <c r="H199" s="155"/>
      <c r="I199" s="155">
        <f>SUM(I200:I200)</f>
        <v>0</v>
      </c>
      <c r="J199" s="155"/>
      <c r="K199" s="155">
        <f>SUM(K200:K200)</f>
        <v>0</v>
      </c>
      <c r="L199" s="155"/>
      <c r="M199" s="155">
        <f>SUM(M200:M200)</f>
        <v>0</v>
      </c>
      <c r="N199" s="155"/>
      <c r="O199" s="155">
        <f>SUM(O200:O200)</f>
        <v>0</v>
      </c>
      <c r="P199" s="155"/>
      <c r="Q199" s="156">
        <f>SUM(Q200:Q200)</f>
        <v>0</v>
      </c>
      <c r="R199" s="150"/>
      <c r="S199" s="150"/>
      <c r="T199" s="150"/>
      <c r="U199" s="150"/>
      <c r="V199" s="150">
        <f>SUM(V200:V200)</f>
        <v>20.02</v>
      </c>
      <c r="W199" s="150"/>
      <c r="AG199" t="s">
        <v>188</v>
      </c>
    </row>
    <row r="200" spans="1:60" outlineLevel="1" x14ac:dyDescent="0.2">
      <c r="A200" s="164">
        <v>49</v>
      </c>
      <c r="B200" s="165" t="s">
        <v>663</v>
      </c>
      <c r="C200" s="173" t="s">
        <v>664</v>
      </c>
      <c r="D200" s="166" t="s">
        <v>403</v>
      </c>
      <c r="E200" s="167">
        <v>94.635430000000014</v>
      </c>
      <c r="F200" s="168"/>
      <c r="G200" s="169">
        <f>ROUND(E200*F200,2)</f>
        <v>0</v>
      </c>
      <c r="H200" s="168"/>
      <c r="I200" s="169">
        <f>ROUND(E200*H200,2)</f>
        <v>0</v>
      </c>
      <c r="J200" s="168"/>
      <c r="K200" s="169">
        <f>ROUND(E200*J200,2)</f>
        <v>0</v>
      </c>
      <c r="L200" s="169">
        <v>21</v>
      </c>
      <c r="M200" s="169">
        <f>G200*(1+L200/100)</f>
        <v>0</v>
      </c>
      <c r="N200" s="169">
        <v>0</v>
      </c>
      <c r="O200" s="169">
        <f>ROUND(E200*N200,2)</f>
        <v>0</v>
      </c>
      <c r="P200" s="169">
        <v>0</v>
      </c>
      <c r="Q200" s="170">
        <f>ROUND(E200*P200,2)</f>
        <v>0</v>
      </c>
      <c r="R200" s="145"/>
      <c r="S200" s="145" t="s">
        <v>254</v>
      </c>
      <c r="T200" s="145" t="s">
        <v>255</v>
      </c>
      <c r="U200" s="145">
        <v>0.21150000000000002</v>
      </c>
      <c r="V200" s="145">
        <f>ROUND(E200*U200,2)</f>
        <v>20.02</v>
      </c>
      <c r="W200" s="145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 t="s">
        <v>560</v>
      </c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x14ac:dyDescent="0.2">
      <c r="A201" s="151" t="s">
        <v>187</v>
      </c>
      <c r="B201" s="152" t="s">
        <v>157</v>
      </c>
      <c r="C201" s="172" t="s">
        <v>158</v>
      </c>
      <c r="D201" s="153"/>
      <c r="E201" s="154"/>
      <c r="F201" s="155"/>
      <c r="G201" s="155">
        <f>SUMIF(AG202:AG208,"&lt;&gt;NOR",G202:G208)</f>
        <v>0</v>
      </c>
      <c r="H201" s="155"/>
      <c r="I201" s="155">
        <f>SUM(I202:I208)</f>
        <v>0</v>
      </c>
      <c r="J201" s="155"/>
      <c r="K201" s="155">
        <f>SUM(K202:K208)</f>
        <v>0</v>
      </c>
      <c r="L201" s="155"/>
      <c r="M201" s="155">
        <f>SUM(M202:M208)</f>
        <v>0</v>
      </c>
      <c r="N201" s="155"/>
      <c r="O201" s="155">
        <f>SUM(O202:O208)</f>
        <v>0</v>
      </c>
      <c r="P201" s="155"/>
      <c r="Q201" s="156">
        <f>SUM(Q202:Q208)</f>
        <v>0</v>
      </c>
      <c r="R201" s="150"/>
      <c r="S201" s="150"/>
      <c r="T201" s="150"/>
      <c r="U201" s="150"/>
      <c r="V201" s="150">
        <f>SUM(V202:V208)</f>
        <v>0.15</v>
      </c>
      <c r="W201" s="150"/>
      <c r="AG201" t="s">
        <v>188</v>
      </c>
    </row>
    <row r="202" spans="1:60" outlineLevel="1" x14ac:dyDescent="0.2">
      <c r="A202" s="164">
        <v>50</v>
      </c>
      <c r="B202" s="165" t="s">
        <v>561</v>
      </c>
      <c r="C202" s="173" t="s">
        <v>562</v>
      </c>
      <c r="D202" s="166" t="s">
        <v>403</v>
      </c>
      <c r="E202" s="167">
        <v>14.520000000000001</v>
      </c>
      <c r="F202" s="168"/>
      <c r="G202" s="169">
        <f>ROUND(E202*F202,2)</f>
        <v>0</v>
      </c>
      <c r="H202" s="168"/>
      <c r="I202" s="169">
        <f>ROUND(E202*H202,2)</f>
        <v>0</v>
      </c>
      <c r="J202" s="168"/>
      <c r="K202" s="169">
        <f>ROUND(E202*J202,2)</f>
        <v>0</v>
      </c>
      <c r="L202" s="169">
        <v>21</v>
      </c>
      <c r="M202" s="169">
        <f>G202*(1+L202/100)</f>
        <v>0</v>
      </c>
      <c r="N202" s="169">
        <v>0</v>
      </c>
      <c r="O202" s="169">
        <f>ROUND(E202*N202,2)</f>
        <v>0</v>
      </c>
      <c r="P202" s="169">
        <v>0</v>
      </c>
      <c r="Q202" s="170">
        <f>ROUND(E202*P202,2)</f>
        <v>0</v>
      </c>
      <c r="R202" s="145"/>
      <c r="S202" s="145" t="s">
        <v>254</v>
      </c>
      <c r="T202" s="145" t="s">
        <v>255</v>
      </c>
      <c r="U202" s="145">
        <v>0.01</v>
      </c>
      <c r="V202" s="145">
        <f>ROUND(E202*U202,2)</f>
        <v>0.15</v>
      </c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563</v>
      </c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57">
        <v>51</v>
      </c>
      <c r="B203" s="158" t="s">
        <v>564</v>
      </c>
      <c r="C203" s="174" t="s">
        <v>565</v>
      </c>
      <c r="D203" s="159" t="s">
        <v>403</v>
      </c>
      <c r="E203" s="160">
        <v>203.28</v>
      </c>
      <c r="F203" s="161"/>
      <c r="G203" s="162">
        <f>ROUND(E203*F203,2)</f>
        <v>0</v>
      </c>
      <c r="H203" s="161"/>
      <c r="I203" s="162">
        <f>ROUND(E203*H203,2)</f>
        <v>0</v>
      </c>
      <c r="J203" s="161"/>
      <c r="K203" s="162">
        <f>ROUND(E203*J203,2)</f>
        <v>0</v>
      </c>
      <c r="L203" s="162">
        <v>21</v>
      </c>
      <c r="M203" s="162">
        <f>G203*(1+L203/100)</f>
        <v>0</v>
      </c>
      <c r="N203" s="162">
        <v>0</v>
      </c>
      <c r="O203" s="162">
        <f>ROUND(E203*N203,2)</f>
        <v>0</v>
      </c>
      <c r="P203" s="162">
        <v>0</v>
      </c>
      <c r="Q203" s="163">
        <f>ROUND(E203*P203,2)</f>
        <v>0</v>
      </c>
      <c r="R203" s="145"/>
      <c r="S203" s="145" t="s">
        <v>254</v>
      </c>
      <c r="T203" s="145" t="s">
        <v>255</v>
      </c>
      <c r="U203" s="145">
        <v>0</v>
      </c>
      <c r="V203" s="145">
        <f>ROUND(E203*U203,2)</f>
        <v>0</v>
      </c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194</v>
      </c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43"/>
      <c r="B204" s="144"/>
      <c r="C204" s="175" t="s">
        <v>204</v>
      </c>
      <c r="D204" s="146"/>
      <c r="E204" s="147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 t="s">
        <v>199</v>
      </c>
      <c r="AH204" s="136">
        <v>0</v>
      </c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outlineLevel="1" x14ac:dyDescent="0.2">
      <c r="A205" s="143"/>
      <c r="B205" s="144"/>
      <c r="C205" s="175" t="s">
        <v>359</v>
      </c>
      <c r="D205" s="146"/>
      <c r="E205" s="147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199</v>
      </c>
      <c r="AH205" s="136">
        <v>0</v>
      </c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ht="22.5" outlineLevel="1" x14ac:dyDescent="0.2">
      <c r="A206" s="143"/>
      <c r="B206" s="144"/>
      <c r="C206" s="175" t="s">
        <v>360</v>
      </c>
      <c r="D206" s="146"/>
      <c r="E206" s="147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 t="s">
        <v>199</v>
      </c>
      <c r="AH206" s="136">
        <v>0</v>
      </c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outlineLevel="1" x14ac:dyDescent="0.2">
      <c r="A207" s="143"/>
      <c r="B207" s="144"/>
      <c r="C207" s="175" t="s">
        <v>1609</v>
      </c>
      <c r="D207" s="146"/>
      <c r="E207" s="147">
        <v>203.28</v>
      </c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 t="s">
        <v>199</v>
      </c>
      <c r="AH207" s="136">
        <v>0</v>
      </c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outlineLevel="1" x14ac:dyDescent="0.2">
      <c r="A208" s="143"/>
      <c r="B208" s="144"/>
      <c r="C208" s="176" t="s">
        <v>201</v>
      </c>
      <c r="D208" s="148"/>
      <c r="E208" s="149">
        <v>203.28</v>
      </c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 t="s">
        <v>199</v>
      </c>
      <c r="AH208" s="136">
        <v>1</v>
      </c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33" x14ac:dyDescent="0.2">
      <c r="A209" s="3"/>
      <c r="B209" s="4"/>
      <c r="C209" s="177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AE209">
        <v>15</v>
      </c>
      <c r="AF209">
        <v>21</v>
      </c>
    </row>
    <row r="210" spans="1:33" x14ac:dyDescent="0.2">
      <c r="A210" s="139"/>
      <c r="B210" s="140" t="s">
        <v>31</v>
      </c>
      <c r="C210" s="178"/>
      <c r="D210" s="141"/>
      <c r="E210" s="142"/>
      <c r="F210" s="142"/>
      <c r="G210" s="171">
        <f>G8+G108+G119+G126+G199+G201</f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AE210">
        <f>SUMIF(L7:L208,AE209,G7:G208)</f>
        <v>0</v>
      </c>
      <c r="AF210">
        <f>SUMIF(L7:L208,AF209,G7:G208)</f>
        <v>0</v>
      </c>
      <c r="AG210" t="s">
        <v>247</v>
      </c>
    </row>
    <row r="211" spans="1:33" x14ac:dyDescent="0.2">
      <c r="A211" s="3"/>
      <c r="B211" s="4"/>
      <c r="C211" s="177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33" x14ac:dyDescent="0.2">
      <c r="A212" s="3"/>
      <c r="B212" s="4"/>
      <c r="C212" s="177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33" x14ac:dyDescent="0.2">
      <c r="A213" s="256" t="s">
        <v>248</v>
      </c>
      <c r="B213" s="256"/>
      <c r="C213" s="257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33" x14ac:dyDescent="0.2">
      <c r="A214" s="237"/>
      <c r="B214" s="238"/>
      <c r="C214" s="239"/>
      <c r="D214" s="238"/>
      <c r="E214" s="238"/>
      <c r="F214" s="238"/>
      <c r="G214" s="24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AG214" t="s">
        <v>249</v>
      </c>
    </row>
    <row r="215" spans="1:33" x14ac:dyDescent="0.2">
      <c r="A215" s="241"/>
      <c r="B215" s="242"/>
      <c r="C215" s="243"/>
      <c r="D215" s="242"/>
      <c r="E215" s="242"/>
      <c r="F215" s="242"/>
      <c r="G215" s="2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33" x14ac:dyDescent="0.2">
      <c r="A216" s="241"/>
      <c r="B216" s="242"/>
      <c r="C216" s="243"/>
      <c r="D216" s="242"/>
      <c r="E216" s="242"/>
      <c r="F216" s="242"/>
      <c r="G216" s="2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33" x14ac:dyDescent="0.2">
      <c r="A217" s="241"/>
      <c r="B217" s="242"/>
      <c r="C217" s="243"/>
      <c r="D217" s="242"/>
      <c r="E217" s="242"/>
      <c r="F217" s="242"/>
      <c r="G217" s="24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33" x14ac:dyDescent="0.2">
      <c r="A218" s="245"/>
      <c r="B218" s="246"/>
      <c r="C218" s="247"/>
      <c r="D218" s="246"/>
      <c r="E218" s="246"/>
      <c r="F218" s="246"/>
      <c r="G218" s="248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33" x14ac:dyDescent="0.2">
      <c r="A219" s="3"/>
      <c r="B219" s="4"/>
      <c r="C219" s="177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33" x14ac:dyDescent="0.2">
      <c r="C220" s="179"/>
      <c r="D220" s="10"/>
      <c r="AG220" t="s">
        <v>250</v>
      </c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4:G218"/>
    <mergeCell ref="A1:G1"/>
    <mergeCell ref="C2:G2"/>
    <mergeCell ref="C3:G3"/>
    <mergeCell ref="C4:G4"/>
    <mergeCell ref="A213:C2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EABF-D134-4EB6-B94E-0E181D9446B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81</v>
      </c>
      <c r="C3" s="250" t="s">
        <v>82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87</v>
      </c>
      <c r="C4" s="253" t="s">
        <v>88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SUMIF(AG9:AG150,"&lt;&gt;NOR",G9:G150)</f>
        <v>0</v>
      </c>
      <c r="H8" s="155"/>
      <c r="I8" s="155">
        <f>SUM(I9:I150)</f>
        <v>0</v>
      </c>
      <c r="J8" s="155"/>
      <c r="K8" s="155">
        <f>SUM(K9:K150)</f>
        <v>0</v>
      </c>
      <c r="L8" s="155"/>
      <c r="M8" s="155">
        <f>SUM(M9:M150)</f>
        <v>0</v>
      </c>
      <c r="N8" s="155"/>
      <c r="O8" s="155">
        <f>SUM(O9:O150)</f>
        <v>61.53</v>
      </c>
      <c r="P8" s="155"/>
      <c r="Q8" s="156">
        <f>SUM(Q9:Q150)</f>
        <v>17.750000000000004</v>
      </c>
      <c r="R8" s="150"/>
      <c r="S8" s="150"/>
      <c r="T8" s="150"/>
      <c r="U8" s="150"/>
      <c r="V8" s="150">
        <f>SUM(V9:V150)</f>
        <v>127.75000000000001</v>
      </c>
      <c r="W8" s="150"/>
      <c r="AG8" t="s">
        <v>188</v>
      </c>
    </row>
    <row r="9" spans="1:60" outlineLevel="1" x14ac:dyDescent="0.2">
      <c r="A9" s="157">
        <v>1</v>
      </c>
      <c r="B9" s="158" t="s">
        <v>769</v>
      </c>
      <c r="C9" s="174" t="s">
        <v>770</v>
      </c>
      <c r="D9" s="159" t="s">
        <v>253</v>
      </c>
      <c r="E9" s="160">
        <v>2.4000000000000004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0.22500000000000001</v>
      </c>
      <c r="Q9" s="163">
        <f>ROUND(E9*P9,2)</f>
        <v>0.54</v>
      </c>
      <c r="R9" s="145"/>
      <c r="S9" s="145" t="s">
        <v>254</v>
      </c>
      <c r="T9" s="145" t="s">
        <v>255</v>
      </c>
      <c r="U9" s="145">
        <v>0.14200000000000002</v>
      </c>
      <c r="V9" s="145">
        <f>ROUND(E9*U9,2)</f>
        <v>0.34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1610</v>
      </c>
      <c r="D11" s="146"/>
      <c r="E11" s="147">
        <v>2.4000000000000004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6" t="s">
        <v>201</v>
      </c>
      <c r="D12" s="148"/>
      <c r="E12" s="149">
        <v>2.4000000000000004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1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57">
        <v>2</v>
      </c>
      <c r="B13" s="158" t="s">
        <v>765</v>
      </c>
      <c r="C13" s="174" t="s">
        <v>766</v>
      </c>
      <c r="D13" s="159" t="s">
        <v>253</v>
      </c>
      <c r="E13" s="160">
        <v>2.4000000000000004</v>
      </c>
      <c r="F13" s="161"/>
      <c r="G13" s="162">
        <f>ROUND(E13*F13,2)</f>
        <v>0</v>
      </c>
      <c r="H13" s="161"/>
      <c r="I13" s="162">
        <f>ROUND(E13*H13,2)</f>
        <v>0</v>
      </c>
      <c r="J13" s="161"/>
      <c r="K13" s="162">
        <f>ROUND(E13*J13,2)</f>
        <v>0</v>
      </c>
      <c r="L13" s="162">
        <v>21</v>
      </c>
      <c r="M13" s="162">
        <f>G13*(1+L13/100)</f>
        <v>0</v>
      </c>
      <c r="N13" s="162">
        <v>0</v>
      </c>
      <c r="O13" s="162">
        <f>ROUND(E13*N13,2)</f>
        <v>0</v>
      </c>
      <c r="P13" s="162">
        <v>0.52800000000000002</v>
      </c>
      <c r="Q13" s="163">
        <f>ROUND(E13*P13,2)</f>
        <v>1.27</v>
      </c>
      <c r="R13" s="145"/>
      <c r="S13" s="145" t="s">
        <v>254</v>
      </c>
      <c r="T13" s="145" t="s">
        <v>255</v>
      </c>
      <c r="U13" s="145">
        <v>0.80560000000000009</v>
      </c>
      <c r="V13" s="145">
        <f>ROUND(E13*U13,2)</f>
        <v>1.93</v>
      </c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194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5" t="s">
        <v>204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ht="22.5" outlineLevel="1" x14ac:dyDescent="0.2">
      <c r="A15" s="143"/>
      <c r="B15" s="144"/>
      <c r="C15" s="175" t="s">
        <v>767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768</v>
      </c>
      <c r="D16" s="146"/>
      <c r="E16" s="147">
        <v>2.4000000000000004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6" t="s">
        <v>201</v>
      </c>
      <c r="D17" s="148"/>
      <c r="E17" s="149">
        <v>2.4000000000000004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1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64">
        <v>3</v>
      </c>
      <c r="B18" s="165" t="s">
        <v>264</v>
      </c>
      <c r="C18" s="173" t="s">
        <v>265</v>
      </c>
      <c r="D18" s="166" t="s">
        <v>253</v>
      </c>
      <c r="E18" s="167">
        <v>17.5</v>
      </c>
      <c r="F18" s="168"/>
      <c r="G18" s="169">
        <f>ROUND(E18*F18,2)</f>
        <v>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21</v>
      </c>
      <c r="M18" s="169">
        <f>G18*(1+L18/100)</f>
        <v>0</v>
      </c>
      <c r="N18" s="169">
        <v>0</v>
      </c>
      <c r="O18" s="169">
        <f>ROUND(E18*N18,2)</f>
        <v>0</v>
      </c>
      <c r="P18" s="169">
        <v>0.66</v>
      </c>
      <c r="Q18" s="170">
        <f>ROUND(E18*P18,2)</f>
        <v>11.55</v>
      </c>
      <c r="R18" s="145"/>
      <c r="S18" s="145" t="s">
        <v>254</v>
      </c>
      <c r="T18" s="145" t="s">
        <v>255</v>
      </c>
      <c r="U18" s="145">
        <v>1.0530000000000002</v>
      </c>
      <c r="V18" s="145">
        <f>ROUND(E18*U18,2)</f>
        <v>18.43</v>
      </c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57">
        <v>4</v>
      </c>
      <c r="B19" s="158" t="s">
        <v>772</v>
      </c>
      <c r="C19" s="174" t="s">
        <v>773</v>
      </c>
      <c r="D19" s="159" t="s">
        <v>197</v>
      </c>
      <c r="E19" s="160">
        <v>2</v>
      </c>
      <c r="F19" s="161"/>
      <c r="G19" s="162">
        <f>ROUND(E19*F19,2)</f>
        <v>0</v>
      </c>
      <c r="H19" s="161"/>
      <c r="I19" s="162">
        <f>ROUND(E19*H19,2)</f>
        <v>0</v>
      </c>
      <c r="J19" s="161"/>
      <c r="K19" s="162">
        <f>ROUND(E19*J19,2)</f>
        <v>0</v>
      </c>
      <c r="L19" s="162">
        <v>21</v>
      </c>
      <c r="M19" s="162">
        <f>G19*(1+L19/100)</f>
        <v>0</v>
      </c>
      <c r="N19" s="162">
        <v>0</v>
      </c>
      <c r="O19" s="162">
        <f>ROUND(E19*N19,2)</f>
        <v>0</v>
      </c>
      <c r="P19" s="162">
        <v>0.27</v>
      </c>
      <c r="Q19" s="163">
        <f>ROUND(E19*P19,2)</f>
        <v>0.54</v>
      </c>
      <c r="R19" s="145"/>
      <c r="S19" s="145" t="s">
        <v>254</v>
      </c>
      <c r="T19" s="145" t="s">
        <v>255</v>
      </c>
      <c r="U19" s="145">
        <v>0.12300000000000001</v>
      </c>
      <c r="V19" s="145">
        <f>ROUND(E19*U19,2)</f>
        <v>0.25</v>
      </c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194</v>
      </c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204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5" t="s">
        <v>774</v>
      </c>
      <c r="D21" s="146"/>
      <c r="E21" s="147">
        <v>2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76" t="s">
        <v>201</v>
      </c>
      <c r="D22" s="148"/>
      <c r="E22" s="149">
        <v>2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1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57">
        <v>5</v>
      </c>
      <c r="B23" s="158" t="s">
        <v>260</v>
      </c>
      <c r="C23" s="174" t="s">
        <v>261</v>
      </c>
      <c r="D23" s="159" t="s">
        <v>253</v>
      </c>
      <c r="E23" s="160">
        <v>17.5</v>
      </c>
      <c r="F23" s="161"/>
      <c r="G23" s="162">
        <f>ROUND(E23*F23,2)</f>
        <v>0</v>
      </c>
      <c r="H23" s="161"/>
      <c r="I23" s="162">
        <f>ROUND(E23*H23,2)</f>
        <v>0</v>
      </c>
      <c r="J23" s="161"/>
      <c r="K23" s="162">
        <f>ROUND(E23*J23,2)</f>
        <v>0</v>
      </c>
      <c r="L23" s="162">
        <v>21</v>
      </c>
      <c r="M23" s="162">
        <f>G23*(1+L23/100)</f>
        <v>0</v>
      </c>
      <c r="N23" s="162">
        <v>0</v>
      </c>
      <c r="O23" s="162">
        <f>ROUND(E23*N23,2)</f>
        <v>0</v>
      </c>
      <c r="P23" s="162">
        <v>0.22</v>
      </c>
      <c r="Q23" s="163">
        <f>ROUND(E23*P23,2)</f>
        <v>3.85</v>
      </c>
      <c r="R23" s="145"/>
      <c r="S23" s="145" t="s">
        <v>254</v>
      </c>
      <c r="T23" s="145" t="s">
        <v>255</v>
      </c>
      <c r="U23" s="145">
        <v>0.12000000000000001</v>
      </c>
      <c r="V23" s="145">
        <f>ROUND(E23*U23,2)</f>
        <v>2.1</v>
      </c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194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75" t="s">
        <v>204</v>
      </c>
      <c r="D24" s="146"/>
      <c r="E24" s="147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ht="22.5" outlineLevel="1" x14ac:dyDescent="0.2">
      <c r="A25" s="143"/>
      <c r="B25" s="144"/>
      <c r="C25" s="175" t="s">
        <v>1611</v>
      </c>
      <c r="D25" s="146"/>
      <c r="E25" s="147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1612</v>
      </c>
      <c r="D26" s="146"/>
      <c r="E26" s="147">
        <v>17.5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76" t="s">
        <v>201</v>
      </c>
      <c r="D27" s="148"/>
      <c r="E27" s="149">
        <v>17.5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1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57">
        <v>6</v>
      </c>
      <c r="B28" s="158" t="s">
        <v>266</v>
      </c>
      <c r="C28" s="174" t="s">
        <v>267</v>
      </c>
      <c r="D28" s="159" t="s">
        <v>197</v>
      </c>
      <c r="E28" s="160">
        <v>2.6</v>
      </c>
      <c r="F28" s="161"/>
      <c r="G28" s="162">
        <f>ROUND(E28*F28,2)</f>
        <v>0</v>
      </c>
      <c r="H28" s="161"/>
      <c r="I28" s="162">
        <f>ROUND(E28*H28,2)</f>
        <v>0</v>
      </c>
      <c r="J28" s="161"/>
      <c r="K28" s="162">
        <f>ROUND(E28*J28,2)</f>
        <v>0</v>
      </c>
      <c r="L28" s="162">
        <v>21</v>
      </c>
      <c r="M28" s="162">
        <f>G28*(1+L28/100)</f>
        <v>0</v>
      </c>
      <c r="N28" s="162">
        <v>8.6900000000000015E-3</v>
      </c>
      <c r="O28" s="162">
        <f>ROUND(E28*N28,2)</f>
        <v>0.02</v>
      </c>
      <c r="P28" s="162">
        <v>0</v>
      </c>
      <c r="Q28" s="163">
        <f>ROUND(E28*P28,2)</f>
        <v>0</v>
      </c>
      <c r="R28" s="145"/>
      <c r="S28" s="145" t="s">
        <v>254</v>
      </c>
      <c r="T28" s="145" t="s">
        <v>255</v>
      </c>
      <c r="U28" s="145">
        <v>0.70300000000000007</v>
      </c>
      <c r="V28" s="145">
        <f>ROUND(E28*U28,2)</f>
        <v>1.83</v>
      </c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194</v>
      </c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75" t="s">
        <v>204</v>
      </c>
      <c r="D29" s="146"/>
      <c r="E29" s="147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5" t="s">
        <v>1613</v>
      </c>
      <c r="D30" s="146"/>
      <c r="E30" s="147">
        <v>1.3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0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75" t="s">
        <v>1614</v>
      </c>
      <c r="D31" s="146"/>
      <c r="E31" s="147">
        <v>1.3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0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76" t="s">
        <v>201</v>
      </c>
      <c r="D32" s="148"/>
      <c r="E32" s="149">
        <v>2.6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1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57">
        <v>7</v>
      </c>
      <c r="B33" s="158" t="s">
        <v>272</v>
      </c>
      <c r="C33" s="174" t="s">
        <v>273</v>
      </c>
      <c r="D33" s="159" t="s">
        <v>197</v>
      </c>
      <c r="E33" s="160">
        <v>1.3</v>
      </c>
      <c r="F33" s="161"/>
      <c r="G33" s="162">
        <f>ROUND(E33*F33,2)</f>
        <v>0</v>
      </c>
      <c r="H33" s="161"/>
      <c r="I33" s="162">
        <f>ROUND(E33*H33,2)</f>
        <v>0</v>
      </c>
      <c r="J33" s="161"/>
      <c r="K33" s="162">
        <f>ROUND(E33*J33,2)</f>
        <v>0</v>
      </c>
      <c r="L33" s="162">
        <v>21</v>
      </c>
      <c r="M33" s="162">
        <f>G33*(1+L33/100)</f>
        <v>0</v>
      </c>
      <c r="N33" s="162">
        <v>1.0700000000000001E-2</v>
      </c>
      <c r="O33" s="162">
        <f>ROUND(E33*N33,2)</f>
        <v>0.01</v>
      </c>
      <c r="P33" s="162">
        <v>0</v>
      </c>
      <c r="Q33" s="163">
        <f>ROUND(E33*P33,2)</f>
        <v>0</v>
      </c>
      <c r="R33" s="145"/>
      <c r="S33" s="145" t="s">
        <v>254</v>
      </c>
      <c r="T33" s="145" t="s">
        <v>255</v>
      </c>
      <c r="U33" s="145">
        <v>0.90800000000000003</v>
      </c>
      <c r="V33" s="145">
        <f>ROUND(E33*U33,2)</f>
        <v>1.18</v>
      </c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194</v>
      </c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5" t="s">
        <v>204</v>
      </c>
      <c r="D34" s="146"/>
      <c r="E34" s="147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ht="22.5" outlineLevel="1" x14ac:dyDescent="0.2">
      <c r="A35" s="143"/>
      <c r="B35" s="144"/>
      <c r="C35" s="175" t="s">
        <v>1615</v>
      </c>
      <c r="D35" s="146"/>
      <c r="E35" s="147">
        <v>1.3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0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6" t="s">
        <v>201</v>
      </c>
      <c r="D36" s="148"/>
      <c r="E36" s="149">
        <v>1.3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1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57">
        <v>8</v>
      </c>
      <c r="B37" s="158" t="s">
        <v>278</v>
      </c>
      <c r="C37" s="174" t="s">
        <v>279</v>
      </c>
      <c r="D37" s="159" t="s">
        <v>197</v>
      </c>
      <c r="E37" s="160">
        <v>1.3</v>
      </c>
      <c r="F37" s="161"/>
      <c r="G37" s="162">
        <f>ROUND(E37*F37,2)</f>
        <v>0</v>
      </c>
      <c r="H37" s="161"/>
      <c r="I37" s="162">
        <f>ROUND(E37*H37,2)</f>
        <v>0</v>
      </c>
      <c r="J37" s="161"/>
      <c r="K37" s="162">
        <f>ROUND(E37*J37,2)</f>
        <v>0</v>
      </c>
      <c r="L37" s="162">
        <v>21</v>
      </c>
      <c r="M37" s="162">
        <f>G37*(1+L37/100)</f>
        <v>0</v>
      </c>
      <c r="N37" s="162">
        <v>1.2710000000000001E-2</v>
      </c>
      <c r="O37" s="162">
        <f>ROUND(E37*N37,2)</f>
        <v>0.02</v>
      </c>
      <c r="P37" s="162">
        <v>0</v>
      </c>
      <c r="Q37" s="163">
        <f>ROUND(E37*P37,2)</f>
        <v>0</v>
      </c>
      <c r="R37" s="145"/>
      <c r="S37" s="145" t="s">
        <v>254</v>
      </c>
      <c r="T37" s="145" t="s">
        <v>255</v>
      </c>
      <c r="U37" s="145">
        <v>1.153</v>
      </c>
      <c r="V37" s="145">
        <f>ROUND(E37*U37,2)</f>
        <v>1.5</v>
      </c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194</v>
      </c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5" t="s">
        <v>204</v>
      </c>
      <c r="D38" s="146"/>
      <c r="E38" s="147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0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5" t="s">
        <v>1616</v>
      </c>
      <c r="D39" s="146"/>
      <c r="E39" s="147">
        <v>1.3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6" t="s">
        <v>201</v>
      </c>
      <c r="D40" s="148"/>
      <c r="E40" s="149">
        <v>1.3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1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57">
        <v>9</v>
      </c>
      <c r="B41" s="158" t="s">
        <v>285</v>
      </c>
      <c r="C41" s="174" t="s">
        <v>286</v>
      </c>
      <c r="D41" s="159" t="s">
        <v>197</v>
      </c>
      <c r="E41" s="160">
        <v>2.6</v>
      </c>
      <c r="F41" s="161"/>
      <c r="G41" s="162">
        <f>ROUND(E41*F41,2)</f>
        <v>0</v>
      </c>
      <c r="H41" s="161"/>
      <c r="I41" s="162">
        <f>ROUND(E41*H41,2)</f>
        <v>0</v>
      </c>
      <c r="J41" s="161"/>
      <c r="K41" s="162">
        <f>ROUND(E41*J41,2)</f>
        <v>0</v>
      </c>
      <c r="L41" s="162">
        <v>21</v>
      </c>
      <c r="M41" s="162">
        <f>G41*(1+L41/100)</f>
        <v>0</v>
      </c>
      <c r="N41" s="162">
        <v>6.9630000000000011E-2</v>
      </c>
      <c r="O41" s="162">
        <f>ROUND(E41*N41,2)</f>
        <v>0.18</v>
      </c>
      <c r="P41" s="162">
        <v>0</v>
      </c>
      <c r="Q41" s="163">
        <f>ROUND(E41*P41,2)</f>
        <v>0</v>
      </c>
      <c r="R41" s="145"/>
      <c r="S41" s="145" t="s">
        <v>254</v>
      </c>
      <c r="T41" s="145" t="s">
        <v>255</v>
      </c>
      <c r="U41" s="145">
        <v>1.2460000000000002</v>
      </c>
      <c r="V41" s="145">
        <f>ROUND(E41*U41,2)</f>
        <v>3.24</v>
      </c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194</v>
      </c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5" t="s">
        <v>204</v>
      </c>
      <c r="D42" s="146"/>
      <c r="E42" s="147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ht="22.5" outlineLevel="1" x14ac:dyDescent="0.2">
      <c r="A43" s="143"/>
      <c r="B43" s="144"/>
      <c r="C43" s="175" t="s">
        <v>1617</v>
      </c>
      <c r="D43" s="146"/>
      <c r="E43" s="147">
        <v>1.3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0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ht="22.5" outlineLevel="1" x14ac:dyDescent="0.2">
      <c r="A44" s="143"/>
      <c r="B44" s="144"/>
      <c r="C44" s="175" t="s">
        <v>1618</v>
      </c>
      <c r="D44" s="146"/>
      <c r="E44" s="147">
        <v>1.3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6" t="s">
        <v>201</v>
      </c>
      <c r="D45" s="148"/>
      <c r="E45" s="149">
        <v>2.6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1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57">
        <v>10</v>
      </c>
      <c r="B46" s="158" t="s">
        <v>775</v>
      </c>
      <c r="C46" s="174" t="s">
        <v>776</v>
      </c>
      <c r="D46" s="159" t="s">
        <v>292</v>
      </c>
      <c r="E46" s="160">
        <v>1.9500000000000002</v>
      </c>
      <c r="F46" s="161"/>
      <c r="G46" s="162">
        <f>ROUND(E46*F46,2)</f>
        <v>0</v>
      </c>
      <c r="H46" s="161"/>
      <c r="I46" s="162">
        <f>ROUND(E46*H46,2)</f>
        <v>0</v>
      </c>
      <c r="J46" s="161"/>
      <c r="K46" s="162">
        <f>ROUND(E46*J46,2)</f>
        <v>0</v>
      </c>
      <c r="L46" s="162">
        <v>21</v>
      </c>
      <c r="M46" s="162">
        <f>G46*(1+L46/100)</f>
        <v>0</v>
      </c>
      <c r="N46" s="162">
        <v>0</v>
      </c>
      <c r="O46" s="162">
        <f>ROUND(E46*N46,2)</f>
        <v>0</v>
      </c>
      <c r="P46" s="162">
        <v>0</v>
      </c>
      <c r="Q46" s="163">
        <f>ROUND(E46*P46,2)</f>
        <v>0</v>
      </c>
      <c r="R46" s="145"/>
      <c r="S46" s="145" t="s">
        <v>254</v>
      </c>
      <c r="T46" s="145" t="s">
        <v>255</v>
      </c>
      <c r="U46" s="145">
        <v>9.7000000000000003E-2</v>
      </c>
      <c r="V46" s="145">
        <f>ROUND(E46*U46,2)</f>
        <v>0.19</v>
      </c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194</v>
      </c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5" t="s">
        <v>1619</v>
      </c>
      <c r="D47" s="146"/>
      <c r="E47" s="147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ht="33.75" outlineLevel="1" x14ac:dyDescent="0.2">
      <c r="A48" s="143"/>
      <c r="B48" s="144"/>
      <c r="C48" s="175" t="s">
        <v>1620</v>
      </c>
      <c r="D48" s="146"/>
      <c r="E48" s="147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5" t="s">
        <v>1621</v>
      </c>
      <c r="D49" s="146"/>
      <c r="E49" s="147">
        <v>1.9500000000000002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0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6" t="s">
        <v>201</v>
      </c>
      <c r="D50" s="148"/>
      <c r="E50" s="149">
        <v>1.9500000000000002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1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ht="22.5" outlineLevel="1" x14ac:dyDescent="0.2">
      <c r="A51" s="157">
        <v>11</v>
      </c>
      <c r="B51" s="158" t="s">
        <v>290</v>
      </c>
      <c r="C51" s="174" t="s">
        <v>291</v>
      </c>
      <c r="D51" s="159" t="s">
        <v>292</v>
      </c>
      <c r="E51" s="160">
        <v>22.005750000000003</v>
      </c>
      <c r="F51" s="161"/>
      <c r="G51" s="162">
        <f>ROUND(E51*F51,2)</f>
        <v>0</v>
      </c>
      <c r="H51" s="161"/>
      <c r="I51" s="162">
        <f>ROUND(E51*H51,2)</f>
        <v>0</v>
      </c>
      <c r="J51" s="161"/>
      <c r="K51" s="162">
        <f>ROUND(E51*J51,2)</f>
        <v>0</v>
      </c>
      <c r="L51" s="162">
        <v>21</v>
      </c>
      <c r="M51" s="162">
        <f>G51*(1+L51/100)</f>
        <v>0</v>
      </c>
      <c r="N51" s="162">
        <v>0</v>
      </c>
      <c r="O51" s="162">
        <f>ROUND(E51*N51,2)</f>
        <v>0</v>
      </c>
      <c r="P51" s="162">
        <v>0</v>
      </c>
      <c r="Q51" s="163">
        <f>ROUND(E51*P51,2)</f>
        <v>0</v>
      </c>
      <c r="R51" s="145"/>
      <c r="S51" s="145" t="s">
        <v>254</v>
      </c>
      <c r="T51" s="145" t="s">
        <v>255</v>
      </c>
      <c r="U51" s="145">
        <v>0.12000000000000001</v>
      </c>
      <c r="V51" s="145">
        <f>ROUND(E51*U51,2)</f>
        <v>2.64</v>
      </c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194</v>
      </c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5" t="s">
        <v>204</v>
      </c>
      <c r="D52" s="146"/>
      <c r="E52" s="147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ht="22.5" outlineLevel="1" x14ac:dyDescent="0.2">
      <c r="A53" s="143"/>
      <c r="B53" s="144"/>
      <c r="C53" s="175" t="s">
        <v>293</v>
      </c>
      <c r="D53" s="146"/>
      <c r="E53" s="147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ht="22.5" outlineLevel="1" x14ac:dyDescent="0.2">
      <c r="A54" s="143"/>
      <c r="B54" s="144"/>
      <c r="C54" s="175" t="s">
        <v>1572</v>
      </c>
      <c r="D54" s="146"/>
      <c r="E54" s="147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0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ht="22.5" outlineLevel="1" x14ac:dyDescent="0.2">
      <c r="A55" s="143"/>
      <c r="B55" s="144"/>
      <c r="C55" s="175" t="s">
        <v>1622</v>
      </c>
      <c r="D55" s="146"/>
      <c r="E55" s="147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84" t="s">
        <v>296</v>
      </c>
      <c r="D56" s="180"/>
      <c r="E56" s="181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85" t="s">
        <v>1623</v>
      </c>
      <c r="D57" s="180"/>
      <c r="E57" s="181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2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ht="33.75" outlineLevel="1" x14ac:dyDescent="0.2">
      <c r="A58" s="143"/>
      <c r="B58" s="144"/>
      <c r="C58" s="185" t="s">
        <v>304</v>
      </c>
      <c r="D58" s="180"/>
      <c r="E58" s="181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2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85" t="s">
        <v>1624</v>
      </c>
      <c r="D59" s="180"/>
      <c r="E59" s="181">
        <v>15.801500000000001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2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85" t="s">
        <v>1625</v>
      </c>
      <c r="D60" s="180"/>
      <c r="E60" s="181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2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ht="33.75" outlineLevel="1" x14ac:dyDescent="0.2">
      <c r="A61" s="143"/>
      <c r="B61" s="144"/>
      <c r="C61" s="185" t="s">
        <v>1626</v>
      </c>
      <c r="D61" s="180"/>
      <c r="E61" s="181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2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85" t="s">
        <v>1627</v>
      </c>
      <c r="D62" s="180"/>
      <c r="E62" s="181">
        <v>28.21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2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86" t="s">
        <v>306</v>
      </c>
      <c r="D63" s="182"/>
      <c r="E63" s="183">
        <v>44.011500000000005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3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84" t="s">
        <v>307</v>
      </c>
      <c r="D64" s="180"/>
      <c r="E64" s="181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1628</v>
      </c>
      <c r="D65" s="146"/>
      <c r="E65" s="147">
        <v>22.005750000000003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6" t="s">
        <v>201</v>
      </c>
      <c r="D66" s="148"/>
      <c r="E66" s="149">
        <v>22.005750000000003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1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57">
        <v>12</v>
      </c>
      <c r="B67" s="158" t="s">
        <v>314</v>
      </c>
      <c r="C67" s="174" t="s">
        <v>315</v>
      </c>
      <c r="D67" s="159" t="s">
        <v>292</v>
      </c>
      <c r="E67" s="160">
        <v>5.5014400000000006</v>
      </c>
      <c r="F67" s="161"/>
      <c r="G67" s="162">
        <f>ROUND(E67*F67,2)</f>
        <v>0</v>
      </c>
      <c r="H67" s="161"/>
      <c r="I67" s="162">
        <f>ROUND(E67*H67,2)</f>
        <v>0</v>
      </c>
      <c r="J67" s="161"/>
      <c r="K67" s="162">
        <f>ROUND(E67*J67,2)</f>
        <v>0</v>
      </c>
      <c r="L67" s="162">
        <v>21</v>
      </c>
      <c r="M67" s="162">
        <f>G67*(1+L67/100)</f>
        <v>0</v>
      </c>
      <c r="N67" s="162">
        <v>0</v>
      </c>
      <c r="O67" s="162">
        <f>ROUND(E67*N67,2)</f>
        <v>0</v>
      </c>
      <c r="P67" s="162">
        <v>0</v>
      </c>
      <c r="Q67" s="163">
        <f>ROUND(E67*P67,2)</f>
        <v>0</v>
      </c>
      <c r="R67" s="145"/>
      <c r="S67" s="145" t="s">
        <v>254</v>
      </c>
      <c r="T67" s="145" t="s">
        <v>255</v>
      </c>
      <c r="U67" s="145">
        <v>8.4000000000000005E-2</v>
      </c>
      <c r="V67" s="145">
        <f>ROUND(E67*U67,2)</f>
        <v>0.46</v>
      </c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194</v>
      </c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1629</v>
      </c>
      <c r="D68" s="146"/>
      <c r="E68" s="147">
        <v>5.5014400000000006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6" t="s">
        <v>201</v>
      </c>
      <c r="D69" s="148"/>
      <c r="E69" s="149">
        <v>5.5014400000000006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1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ht="22.5" outlineLevel="1" x14ac:dyDescent="0.2">
      <c r="A70" s="157">
        <v>13</v>
      </c>
      <c r="B70" s="158" t="s">
        <v>317</v>
      </c>
      <c r="C70" s="174" t="s">
        <v>318</v>
      </c>
      <c r="D70" s="159" t="s">
        <v>292</v>
      </c>
      <c r="E70" s="160">
        <v>17.604600000000001</v>
      </c>
      <c r="F70" s="161"/>
      <c r="G70" s="162">
        <f>ROUND(E70*F70,2)</f>
        <v>0</v>
      </c>
      <c r="H70" s="161"/>
      <c r="I70" s="162">
        <f>ROUND(E70*H70,2)</f>
        <v>0</v>
      </c>
      <c r="J70" s="161"/>
      <c r="K70" s="162">
        <f>ROUND(E70*J70,2)</f>
        <v>0</v>
      </c>
      <c r="L70" s="162">
        <v>21</v>
      </c>
      <c r="M70" s="162">
        <f>G70*(1+L70/100)</f>
        <v>0</v>
      </c>
      <c r="N70" s="162">
        <v>0</v>
      </c>
      <c r="O70" s="162">
        <f>ROUND(E70*N70,2)</f>
        <v>0</v>
      </c>
      <c r="P70" s="162">
        <v>0</v>
      </c>
      <c r="Q70" s="163">
        <f>ROUND(E70*P70,2)</f>
        <v>0</v>
      </c>
      <c r="R70" s="145"/>
      <c r="S70" s="145" t="s">
        <v>254</v>
      </c>
      <c r="T70" s="145" t="s">
        <v>255</v>
      </c>
      <c r="U70" s="145">
        <v>0.25</v>
      </c>
      <c r="V70" s="145">
        <f>ROUND(E70*U70,2)</f>
        <v>4.4000000000000004</v>
      </c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194</v>
      </c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1630</v>
      </c>
      <c r="D71" s="146"/>
      <c r="E71" s="147">
        <v>17.604600000000001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6" t="s">
        <v>201</v>
      </c>
      <c r="D72" s="148"/>
      <c r="E72" s="149">
        <v>17.604600000000001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1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57">
        <v>14</v>
      </c>
      <c r="B73" s="158" t="s">
        <v>321</v>
      </c>
      <c r="C73" s="174" t="s">
        <v>322</v>
      </c>
      <c r="D73" s="159" t="s">
        <v>292</v>
      </c>
      <c r="E73" s="160">
        <v>4.4011500000000003</v>
      </c>
      <c r="F73" s="161"/>
      <c r="G73" s="162">
        <f>ROUND(E73*F73,2)</f>
        <v>0</v>
      </c>
      <c r="H73" s="161"/>
      <c r="I73" s="162">
        <f>ROUND(E73*H73,2)</f>
        <v>0</v>
      </c>
      <c r="J73" s="161"/>
      <c r="K73" s="162">
        <f>ROUND(E73*J73,2)</f>
        <v>0</v>
      </c>
      <c r="L73" s="162">
        <v>21</v>
      </c>
      <c r="M73" s="162">
        <f>G73*(1+L73/100)</f>
        <v>0</v>
      </c>
      <c r="N73" s="162">
        <v>0</v>
      </c>
      <c r="O73" s="162">
        <f>ROUND(E73*N73,2)</f>
        <v>0</v>
      </c>
      <c r="P73" s="162">
        <v>0</v>
      </c>
      <c r="Q73" s="163">
        <f>ROUND(E73*P73,2)</f>
        <v>0</v>
      </c>
      <c r="R73" s="145"/>
      <c r="S73" s="145" t="s">
        <v>254</v>
      </c>
      <c r="T73" s="145" t="s">
        <v>255</v>
      </c>
      <c r="U73" s="145">
        <v>0.14830000000000002</v>
      </c>
      <c r="V73" s="145">
        <f>ROUND(E73*U73,2)</f>
        <v>0.65</v>
      </c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194</v>
      </c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1631</v>
      </c>
      <c r="D74" s="146"/>
      <c r="E74" s="147">
        <v>4.4011500000000003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6" t="s">
        <v>201</v>
      </c>
      <c r="D75" s="148"/>
      <c r="E75" s="149">
        <v>4.4011500000000003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1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57">
        <v>15</v>
      </c>
      <c r="B76" s="158" t="s">
        <v>324</v>
      </c>
      <c r="C76" s="174" t="s">
        <v>325</v>
      </c>
      <c r="D76" s="159" t="s">
        <v>292</v>
      </c>
      <c r="E76" s="160">
        <v>4.4011500000000003</v>
      </c>
      <c r="F76" s="161"/>
      <c r="G76" s="162">
        <f>ROUND(E76*F76,2)</f>
        <v>0</v>
      </c>
      <c r="H76" s="161"/>
      <c r="I76" s="162">
        <f>ROUND(E76*H76,2)</f>
        <v>0</v>
      </c>
      <c r="J76" s="161"/>
      <c r="K76" s="162">
        <f>ROUND(E76*J76,2)</f>
        <v>0</v>
      </c>
      <c r="L76" s="162">
        <v>21</v>
      </c>
      <c r="M76" s="162">
        <f>G76*(1+L76/100)</f>
        <v>0</v>
      </c>
      <c r="N76" s="162">
        <v>0</v>
      </c>
      <c r="O76" s="162">
        <f>ROUND(E76*N76,2)</f>
        <v>0</v>
      </c>
      <c r="P76" s="162">
        <v>0</v>
      </c>
      <c r="Q76" s="163">
        <f>ROUND(E76*P76,2)</f>
        <v>0</v>
      </c>
      <c r="R76" s="145"/>
      <c r="S76" s="145" t="s">
        <v>254</v>
      </c>
      <c r="T76" s="145" t="s">
        <v>255</v>
      </c>
      <c r="U76" s="145">
        <v>0.53</v>
      </c>
      <c r="V76" s="145">
        <f>ROUND(E76*U76,2)</f>
        <v>2.33</v>
      </c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194</v>
      </c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1632</v>
      </c>
      <c r="D77" s="146"/>
      <c r="E77" s="147">
        <v>4.4011500000000003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6" t="s">
        <v>201</v>
      </c>
      <c r="D78" s="148"/>
      <c r="E78" s="149">
        <v>4.4011500000000003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1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57">
        <v>16</v>
      </c>
      <c r="B79" s="158" t="s">
        <v>335</v>
      </c>
      <c r="C79" s="174" t="s">
        <v>336</v>
      </c>
      <c r="D79" s="159" t="s">
        <v>253</v>
      </c>
      <c r="E79" s="160">
        <v>75.660000000000011</v>
      </c>
      <c r="F79" s="161"/>
      <c r="G79" s="162">
        <f>ROUND(E79*F79,2)</f>
        <v>0</v>
      </c>
      <c r="H79" s="161"/>
      <c r="I79" s="162">
        <f>ROUND(E79*H79,2)</f>
        <v>0</v>
      </c>
      <c r="J79" s="161"/>
      <c r="K79" s="162">
        <f>ROUND(E79*J79,2)</f>
        <v>0</v>
      </c>
      <c r="L79" s="162">
        <v>21</v>
      </c>
      <c r="M79" s="162">
        <f>G79*(1+L79/100)</f>
        <v>0</v>
      </c>
      <c r="N79" s="162">
        <v>8.6000000000000009E-4</v>
      </c>
      <c r="O79" s="162">
        <f>ROUND(E79*N79,2)</f>
        <v>7.0000000000000007E-2</v>
      </c>
      <c r="P79" s="162">
        <v>0</v>
      </c>
      <c r="Q79" s="163">
        <f>ROUND(E79*P79,2)</f>
        <v>0</v>
      </c>
      <c r="R79" s="145"/>
      <c r="S79" s="145" t="s">
        <v>254</v>
      </c>
      <c r="T79" s="145" t="s">
        <v>193</v>
      </c>
      <c r="U79" s="145">
        <v>0.47900000000000004</v>
      </c>
      <c r="V79" s="145">
        <f>ROUND(E79*U79,2)</f>
        <v>36.24</v>
      </c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194</v>
      </c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1633</v>
      </c>
      <c r="D80" s="146"/>
      <c r="E80" s="147">
        <v>29.26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1634</v>
      </c>
      <c r="D81" s="146"/>
      <c r="E81" s="147">
        <v>46.400000000000006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6" t="s">
        <v>201</v>
      </c>
      <c r="D82" s="148"/>
      <c r="E82" s="149">
        <v>75.660000000000011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1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64">
        <v>17</v>
      </c>
      <c r="B83" s="165" t="s">
        <v>341</v>
      </c>
      <c r="C83" s="173" t="s">
        <v>342</v>
      </c>
      <c r="D83" s="166" t="s">
        <v>253</v>
      </c>
      <c r="E83" s="167">
        <v>75.660000000000011</v>
      </c>
      <c r="F83" s="168"/>
      <c r="G83" s="169">
        <f>ROUND(E83*F83,2)</f>
        <v>0</v>
      </c>
      <c r="H83" s="168"/>
      <c r="I83" s="169">
        <f>ROUND(E83*H83,2)</f>
        <v>0</v>
      </c>
      <c r="J83" s="168"/>
      <c r="K83" s="169">
        <f>ROUND(E83*J83,2)</f>
        <v>0</v>
      </c>
      <c r="L83" s="169">
        <v>21</v>
      </c>
      <c r="M83" s="169">
        <f>G83*(1+L83/100)</f>
        <v>0</v>
      </c>
      <c r="N83" s="169">
        <v>0</v>
      </c>
      <c r="O83" s="169">
        <f>ROUND(E83*N83,2)</f>
        <v>0</v>
      </c>
      <c r="P83" s="169">
        <v>0</v>
      </c>
      <c r="Q83" s="170">
        <f>ROUND(E83*P83,2)</f>
        <v>0</v>
      </c>
      <c r="R83" s="145"/>
      <c r="S83" s="145" t="s">
        <v>254</v>
      </c>
      <c r="T83" s="145" t="s">
        <v>193</v>
      </c>
      <c r="U83" s="145">
        <v>0.32700000000000001</v>
      </c>
      <c r="V83" s="145">
        <f>ROUND(E83*U83,2)</f>
        <v>24.74</v>
      </c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194</v>
      </c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57">
        <v>18</v>
      </c>
      <c r="B84" s="158" t="s">
        <v>343</v>
      </c>
      <c r="C84" s="174" t="s">
        <v>344</v>
      </c>
      <c r="D84" s="159" t="s">
        <v>292</v>
      </c>
      <c r="E84" s="160">
        <v>13.963950000000001</v>
      </c>
      <c r="F84" s="161"/>
      <c r="G84" s="162">
        <f>ROUND(E84*F84,2)</f>
        <v>0</v>
      </c>
      <c r="H84" s="161"/>
      <c r="I84" s="162">
        <f>ROUND(E84*H84,2)</f>
        <v>0</v>
      </c>
      <c r="J84" s="161"/>
      <c r="K84" s="162">
        <f>ROUND(E84*J84,2)</f>
        <v>0</v>
      </c>
      <c r="L84" s="162">
        <v>21</v>
      </c>
      <c r="M84" s="162">
        <f>G84*(1+L84/100)</f>
        <v>0</v>
      </c>
      <c r="N84" s="162">
        <v>0</v>
      </c>
      <c r="O84" s="162">
        <f>ROUND(E84*N84,2)</f>
        <v>0</v>
      </c>
      <c r="P84" s="162">
        <v>0</v>
      </c>
      <c r="Q84" s="163">
        <f>ROUND(E84*P84,2)</f>
        <v>0</v>
      </c>
      <c r="R84" s="145"/>
      <c r="S84" s="145" t="s">
        <v>254</v>
      </c>
      <c r="T84" s="145" t="s">
        <v>255</v>
      </c>
      <c r="U84" s="145">
        <v>0.34500000000000003</v>
      </c>
      <c r="V84" s="145">
        <f>ROUND(E84*U84,2)</f>
        <v>4.82</v>
      </c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194</v>
      </c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1635</v>
      </c>
      <c r="D85" s="146"/>
      <c r="E85" s="147">
        <v>13.963950000000001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6" t="s">
        <v>201</v>
      </c>
      <c r="D86" s="148"/>
      <c r="E86" s="149">
        <v>13.963950000000001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1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57">
        <v>19</v>
      </c>
      <c r="B87" s="158" t="s">
        <v>346</v>
      </c>
      <c r="C87" s="174" t="s">
        <v>347</v>
      </c>
      <c r="D87" s="159" t="s">
        <v>292</v>
      </c>
      <c r="E87" s="160">
        <v>7.8217400000000001</v>
      </c>
      <c r="F87" s="161"/>
      <c r="G87" s="162">
        <f>ROUND(E87*F87,2)</f>
        <v>0</v>
      </c>
      <c r="H87" s="161"/>
      <c r="I87" s="162">
        <f>ROUND(E87*H87,2)</f>
        <v>0</v>
      </c>
      <c r="J87" s="161"/>
      <c r="K87" s="162">
        <f>ROUND(E87*J87,2)</f>
        <v>0</v>
      </c>
      <c r="L87" s="162">
        <v>21</v>
      </c>
      <c r="M87" s="162">
        <f>G87*(1+L87/100)</f>
        <v>0</v>
      </c>
      <c r="N87" s="162">
        <v>0</v>
      </c>
      <c r="O87" s="162">
        <f>ROUND(E87*N87,2)</f>
        <v>0</v>
      </c>
      <c r="P87" s="162">
        <v>0</v>
      </c>
      <c r="Q87" s="163">
        <f>ROUND(E87*P87,2)</f>
        <v>0</v>
      </c>
      <c r="R87" s="145"/>
      <c r="S87" s="145" t="s">
        <v>254</v>
      </c>
      <c r="T87" s="145" t="s">
        <v>255</v>
      </c>
      <c r="U87" s="145">
        <v>0.51900000000000002</v>
      </c>
      <c r="V87" s="145">
        <f>ROUND(E87*U87,2)</f>
        <v>4.0599999999999996</v>
      </c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194</v>
      </c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1636</v>
      </c>
      <c r="D88" s="146"/>
      <c r="E88" s="147">
        <v>7.8217400000000001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6" t="s">
        <v>201</v>
      </c>
      <c r="D89" s="148"/>
      <c r="E89" s="149">
        <v>7.8217400000000001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1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57">
        <v>20</v>
      </c>
      <c r="B90" s="158" t="s">
        <v>1307</v>
      </c>
      <c r="C90" s="174" t="s">
        <v>1308</v>
      </c>
      <c r="D90" s="159" t="s">
        <v>292</v>
      </c>
      <c r="E90" s="160">
        <v>1.5515500000000002</v>
      </c>
      <c r="F90" s="161"/>
      <c r="G90" s="162">
        <f>ROUND(E90*F90,2)</f>
        <v>0</v>
      </c>
      <c r="H90" s="161"/>
      <c r="I90" s="162">
        <f>ROUND(E90*H90,2)</f>
        <v>0</v>
      </c>
      <c r="J90" s="161"/>
      <c r="K90" s="162">
        <f>ROUND(E90*J90,2)</f>
        <v>0</v>
      </c>
      <c r="L90" s="162">
        <v>21</v>
      </c>
      <c r="M90" s="162">
        <f>G90*(1+L90/100)</f>
        <v>0</v>
      </c>
      <c r="N90" s="162">
        <v>0</v>
      </c>
      <c r="O90" s="162">
        <f>ROUND(E90*N90,2)</f>
        <v>0</v>
      </c>
      <c r="P90" s="162">
        <v>0</v>
      </c>
      <c r="Q90" s="163">
        <f>ROUND(E90*P90,2)</f>
        <v>0</v>
      </c>
      <c r="R90" s="145"/>
      <c r="S90" s="145" t="s">
        <v>254</v>
      </c>
      <c r="T90" s="145" t="s">
        <v>255</v>
      </c>
      <c r="U90" s="145">
        <v>0.48400000000000004</v>
      </c>
      <c r="V90" s="145">
        <f>ROUND(E90*U90,2)</f>
        <v>0.75</v>
      </c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194</v>
      </c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1637</v>
      </c>
      <c r="D91" s="146"/>
      <c r="E91" s="147">
        <v>1.5515500000000002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6" t="s">
        <v>201</v>
      </c>
      <c r="D92" s="148"/>
      <c r="E92" s="149">
        <v>1.5515500000000002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1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57">
        <v>21</v>
      </c>
      <c r="B93" s="158" t="s">
        <v>350</v>
      </c>
      <c r="C93" s="174" t="s">
        <v>351</v>
      </c>
      <c r="D93" s="159" t="s">
        <v>292</v>
      </c>
      <c r="E93" s="160">
        <v>0.86908000000000007</v>
      </c>
      <c r="F93" s="161"/>
      <c r="G93" s="162">
        <f>ROUND(E93*F93,2)</f>
        <v>0</v>
      </c>
      <c r="H93" s="161"/>
      <c r="I93" s="162">
        <f>ROUND(E93*H93,2)</f>
        <v>0</v>
      </c>
      <c r="J93" s="161"/>
      <c r="K93" s="162">
        <f>ROUND(E93*J93,2)</f>
        <v>0</v>
      </c>
      <c r="L93" s="162">
        <v>21</v>
      </c>
      <c r="M93" s="162">
        <f>G93*(1+L93/100)</f>
        <v>0</v>
      </c>
      <c r="N93" s="162">
        <v>0</v>
      </c>
      <c r="O93" s="162">
        <f>ROUND(E93*N93,2)</f>
        <v>0</v>
      </c>
      <c r="P93" s="162">
        <v>0</v>
      </c>
      <c r="Q93" s="163">
        <f>ROUND(E93*P93,2)</f>
        <v>0</v>
      </c>
      <c r="R93" s="145"/>
      <c r="S93" s="145" t="s">
        <v>254</v>
      </c>
      <c r="T93" s="145" t="s">
        <v>255</v>
      </c>
      <c r="U93" s="145">
        <v>0.72900000000000009</v>
      </c>
      <c r="V93" s="145">
        <f>ROUND(E93*U93,2)</f>
        <v>0.63</v>
      </c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194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1638</v>
      </c>
      <c r="D94" s="146"/>
      <c r="E94" s="147">
        <v>0.86908000000000007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6" t="s">
        <v>201</v>
      </c>
      <c r="D95" s="148"/>
      <c r="E95" s="149">
        <v>0.86908000000000007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1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ht="22.5" outlineLevel="1" x14ac:dyDescent="0.2">
      <c r="A96" s="157">
        <v>22</v>
      </c>
      <c r="B96" s="158" t="s">
        <v>353</v>
      </c>
      <c r="C96" s="174" t="s">
        <v>354</v>
      </c>
      <c r="D96" s="159" t="s">
        <v>292</v>
      </c>
      <c r="E96" s="160">
        <v>39.610350000000004</v>
      </c>
      <c r="F96" s="161"/>
      <c r="G96" s="162">
        <f>ROUND(E96*F96,2)</f>
        <v>0</v>
      </c>
      <c r="H96" s="161"/>
      <c r="I96" s="162">
        <f>ROUND(E96*H96,2)</f>
        <v>0</v>
      </c>
      <c r="J96" s="161"/>
      <c r="K96" s="162">
        <f>ROUND(E96*J96,2)</f>
        <v>0</v>
      </c>
      <c r="L96" s="162">
        <v>21</v>
      </c>
      <c r="M96" s="162">
        <f>G96*(1+L96/100)</f>
        <v>0</v>
      </c>
      <c r="N96" s="162">
        <v>0</v>
      </c>
      <c r="O96" s="162">
        <f>ROUND(E96*N96,2)</f>
        <v>0</v>
      </c>
      <c r="P96" s="162">
        <v>0</v>
      </c>
      <c r="Q96" s="163">
        <f>ROUND(E96*P96,2)</f>
        <v>0</v>
      </c>
      <c r="R96" s="145"/>
      <c r="S96" s="145" t="s">
        <v>254</v>
      </c>
      <c r="T96" s="145" t="s">
        <v>255</v>
      </c>
      <c r="U96" s="145">
        <v>1.1000000000000001E-2</v>
      </c>
      <c r="V96" s="145">
        <f>ROUND(E96*U96,2)</f>
        <v>0.44</v>
      </c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194</v>
      </c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1639</v>
      </c>
      <c r="D97" s="146"/>
      <c r="E97" s="147">
        <v>44.011500000000005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1640</v>
      </c>
      <c r="D98" s="146"/>
      <c r="E98" s="147">
        <v>-4.4011499999999995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6" t="s">
        <v>201</v>
      </c>
      <c r="D99" s="148"/>
      <c r="E99" s="149">
        <v>39.610350000000004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1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57">
        <v>23</v>
      </c>
      <c r="B100" s="158" t="s">
        <v>357</v>
      </c>
      <c r="C100" s="174" t="s">
        <v>358</v>
      </c>
      <c r="D100" s="159" t="s">
        <v>292</v>
      </c>
      <c r="E100" s="160">
        <v>198.05175000000003</v>
      </c>
      <c r="F100" s="161"/>
      <c r="G100" s="162">
        <f>ROUND(E100*F100,2)</f>
        <v>0</v>
      </c>
      <c r="H100" s="161"/>
      <c r="I100" s="162">
        <f>ROUND(E100*H100,2)</f>
        <v>0</v>
      </c>
      <c r="J100" s="161"/>
      <c r="K100" s="162">
        <f>ROUND(E100*J100,2)</f>
        <v>0</v>
      </c>
      <c r="L100" s="162">
        <v>21</v>
      </c>
      <c r="M100" s="162">
        <f>G100*(1+L100/100)</f>
        <v>0</v>
      </c>
      <c r="N100" s="162">
        <v>0</v>
      </c>
      <c r="O100" s="162">
        <f>ROUND(E100*N100,2)</f>
        <v>0</v>
      </c>
      <c r="P100" s="162">
        <v>0</v>
      </c>
      <c r="Q100" s="163">
        <f>ROUND(E100*P100,2)</f>
        <v>0</v>
      </c>
      <c r="R100" s="145"/>
      <c r="S100" s="145" t="s">
        <v>254</v>
      </c>
      <c r="T100" s="145" t="s">
        <v>255</v>
      </c>
      <c r="U100" s="145">
        <v>0</v>
      </c>
      <c r="V100" s="145">
        <f>ROUND(E100*U100,2)</f>
        <v>0</v>
      </c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194</v>
      </c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204</v>
      </c>
      <c r="D101" s="146"/>
      <c r="E101" s="147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359</v>
      </c>
      <c r="D102" s="146"/>
      <c r="E102" s="147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ht="22.5" outlineLevel="1" x14ac:dyDescent="0.2">
      <c r="A103" s="143"/>
      <c r="B103" s="144"/>
      <c r="C103" s="175" t="s">
        <v>360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1641</v>
      </c>
      <c r="D104" s="146"/>
      <c r="E104" s="147">
        <v>198.05175000000003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6" t="s">
        <v>201</v>
      </c>
      <c r="D105" s="148"/>
      <c r="E105" s="149">
        <v>198.05175000000003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1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ht="22.5" outlineLevel="1" x14ac:dyDescent="0.2">
      <c r="A106" s="157">
        <v>24</v>
      </c>
      <c r="B106" s="158" t="s">
        <v>362</v>
      </c>
      <c r="C106" s="174" t="s">
        <v>363</v>
      </c>
      <c r="D106" s="159" t="s">
        <v>292</v>
      </c>
      <c r="E106" s="160">
        <v>4.4011500000000003</v>
      </c>
      <c r="F106" s="161"/>
      <c r="G106" s="162">
        <f>ROUND(E106*F106,2)</f>
        <v>0</v>
      </c>
      <c r="H106" s="161"/>
      <c r="I106" s="162">
        <f>ROUND(E106*H106,2)</f>
        <v>0</v>
      </c>
      <c r="J106" s="161"/>
      <c r="K106" s="162">
        <f>ROUND(E106*J106,2)</f>
        <v>0</v>
      </c>
      <c r="L106" s="162">
        <v>21</v>
      </c>
      <c r="M106" s="162">
        <f>G106*(1+L106/100)</f>
        <v>0</v>
      </c>
      <c r="N106" s="162">
        <v>0</v>
      </c>
      <c r="O106" s="162">
        <f>ROUND(E106*N106,2)</f>
        <v>0</v>
      </c>
      <c r="P106" s="162">
        <v>0</v>
      </c>
      <c r="Q106" s="163">
        <f>ROUND(E106*P106,2)</f>
        <v>0</v>
      </c>
      <c r="R106" s="145"/>
      <c r="S106" s="145" t="s">
        <v>254</v>
      </c>
      <c r="T106" s="145" t="s">
        <v>255</v>
      </c>
      <c r="U106" s="145">
        <v>1.2E-2</v>
      </c>
      <c r="V106" s="145">
        <f>ROUND(E106*U106,2)</f>
        <v>0.05</v>
      </c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194</v>
      </c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5" t="s">
        <v>1642</v>
      </c>
      <c r="D107" s="146"/>
      <c r="E107" s="147">
        <v>4.4011500000000003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6" t="s">
        <v>201</v>
      </c>
      <c r="D108" s="148"/>
      <c r="E108" s="149">
        <v>4.4011500000000003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1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57">
        <v>25</v>
      </c>
      <c r="B109" s="158" t="s">
        <v>365</v>
      </c>
      <c r="C109" s="174" t="s">
        <v>366</v>
      </c>
      <c r="D109" s="159" t="s">
        <v>292</v>
      </c>
      <c r="E109" s="160">
        <v>22.005750000000003</v>
      </c>
      <c r="F109" s="161"/>
      <c r="G109" s="162">
        <f>ROUND(E109*F109,2)</f>
        <v>0</v>
      </c>
      <c r="H109" s="161"/>
      <c r="I109" s="162">
        <f>ROUND(E109*H109,2)</f>
        <v>0</v>
      </c>
      <c r="J109" s="161"/>
      <c r="K109" s="162">
        <f>ROUND(E109*J109,2)</f>
        <v>0</v>
      </c>
      <c r="L109" s="162">
        <v>21</v>
      </c>
      <c r="M109" s="162">
        <f>G109*(1+L109/100)</f>
        <v>0</v>
      </c>
      <c r="N109" s="162">
        <v>0</v>
      </c>
      <c r="O109" s="162">
        <f>ROUND(E109*N109,2)</f>
        <v>0</v>
      </c>
      <c r="P109" s="162">
        <v>0</v>
      </c>
      <c r="Q109" s="163">
        <f>ROUND(E109*P109,2)</f>
        <v>0</v>
      </c>
      <c r="R109" s="145"/>
      <c r="S109" s="145" t="s">
        <v>254</v>
      </c>
      <c r="T109" s="145" t="s">
        <v>255</v>
      </c>
      <c r="U109" s="145">
        <v>0</v>
      </c>
      <c r="V109" s="145">
        <f>ROUND(E109*U109,2)</f>
        <v>0</v>
      </c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194</v>
      </c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204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359</v>
      </c>
      <c r="D111" s="146"/>
      <c r="E111" s="147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ht="22.5" outlineLevel="1" x14ac:dyDescent="0.2">
      <c r="A112" s="143"/>
      <c r="B112" s="144"/>
      <c r="C112" s="175" t="s">
        <v>360</v>
      </c>
      <c r="D112" s="146"/>
      <c r="E112" s="147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5" t="s">
        <v>1643</v>
      </c>
      <c r="D113" s="146"/>
      <c r="E113" s="147">
        <v>22.005750000000003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0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6" t="s">
        <v>201</v>
      </c>
      <c r="D114" s="148"/>
      <c r="E114" s="149">
        <v>22.005750000000003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1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57">
        <v>26</v>
      </c>
      <c r="B115" s="158" t="s">
        <v>368</v>
      </c>
      <c r="C115" s="174" t="s">
        <v>369</v>
      </c>
      <c r="D115" s="159" t="s">
        <v>292</v>
      </c>
      <c r="E115" s="160">
        <v>44.011500000000005</v>
      </c>
      <c r="F115" s="161"/>
      <c r="G115" s="162">
        <f>ROUND(E115*F115,2)</f>
        <v>0</v>
      </c>
      <c r="H115" s="161"/>
      <c r="I115" s="162">
        <f>ROUND(E115*H115,2)</f>
        <v>0</v>
      </c>
      <c r="J115" s="161"/>
      <c r="K115" s="162">
        <f>ROUND(E115*J115,2)</f>
        <v>0</v>
      </c>
      <c r="L115" s="162">
        <v>21</v>
      </c>
      <c r="M115" s="162">
        <f>G115*(1+L115/100)</f>
        <v>0</v>
      </c>
      <c r="N115" s="162">
        <v>0</v>
      </c>
      <c r="O115" s="162">
        <f>ROUND(E115*N115,2)</f>
        <v>0</v>
      </c>
      <c r="P115" s="162">
        <v>0</v>
      </c>
      <c r="Q115" s="163">
        <f>ROUND(E115*P115,2)</f>
        <v>0</v>
      </c>
      <c r="R115" s="145"/>
      <c r="S115" s="145" t="s">
        <v>254</v>
      </c>
      <c r="T115" s="145" t="s">
        <v>255</v>
      </c>
      <c r="U115" s="145">
        <v>9.0000000000000011E-3</v>
      </c>
      <c r="V115" s="145">
        <f>ROUND(E115*U115,2)</f>
        <v>0.4</v>
      </c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194</v>
      </c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1644</v>
      </c>
      <c r="D116" s="146"/>
      <c r="E116" s="147">
        <v>2.3150000000000004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1645</v>
      </c>
      <c r="D117" s="146"/>
      <c r="E117" s="147">
        <v>4.03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1646</v>
      </c>
      <c r="D118" s="146"/>
      <c r="E118" s="147">
        <v>5.25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5" t="s">
        <v>1647</v>
      </c>
      <c r="D119" s="146"/>
      <c r="E119" s="147">
        <v>2.4106900000000002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6" t="s">
        <v>201</v>
      </c>
      <c r="D120" s="148"/>
      <c r="E120" s="149">
        <v>14.005690000000001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1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376</v>
      </c>
      <c r="D121" s="146"/>
      <c r="E121" s="147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5" t="s">
        <v>1648</v>
      </c>
      <c r="D122" s="146"/>
      <c r="E122" s="147">
        <v>30.00581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0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6" t="s">
        <v>201</v>
      </c>
      <c r="D123" s="148"/>
      <c r="E123" s="149">
        <v>30.00581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1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57">
        <v>27</v>
      </c>
      <c r="B124" s="158" t="s">
        <v>378</v>
      </c>
      <c r="C124" s="174" t="s">
        <v>379</v>
      </c>
      <c r="D124" s="159" t="s">
        <v>292</v>
      </c>
      <c r="E124" s="160">
        <v>30.00581</v>
      </c>
      <c r="F124" s="161"/>
      <c r="G124" s="162">
        <f>ROUND(E124*F124,2)</f>
        <v>0</v>
      </c>
      <c r="H124" s="161"/>
      <c r="I124" s="162">
        <f>ROUND(E124*H124,2)</f>
        <v>0</v>
      </c>
      <c r="J124" s="161"/>
      <c r="K124" s="162">
        <f>ROUND(E124*J124,2)</f>
        <v>0</v>
      </c>
      <c r="L124" s="162">
        <v>21</v>
      </c>
      <c r="M124" s="162">
        <f>G124*(1+L124/100)</f>
        <v>0</v>
      </c>
      <c r="N124" s="162">
        <v>0</v>
      </c>
      <c r="O124" s="162">
        <f>ROUND(E124*N124,2)</f>
        <v>0</v>
      </c>
      <c r="P124" s="162">
        <v>0</v>
      </c>
      <c r="Q124" s="163">
        <f>ROUND(E124*P124,2)</f>
        <v>0</v>
      </c>
      <c r="R124" s="145"/>
      <c r="S124" s="145" t="s">
        <v>254</v>
      </c>
      <c r="T124" s="145" t="s">
        <v>255</v>
      </c>
      <c r="U124" s="145">
        <v>0.20200000000000001</v>
      </c>
      <c r="V124" s="145">
        <f>ROUND(E124*U124,2)</f>
        <v>6.06</v>
      </c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194</v>
      </c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5" t="s">
        <v>204</v>
      </c>
      <c r="D125" s="146"/>
      <c r="E125" s="147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43"/>
      <c r="B126" s="144"/>
      <c r="C126" s="175" t="s">
        <v>380</v>
      </c>
      <c r="D126" s="146"/>
      <c r="E126" s="147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0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1649</v>
      </c>
      <c r="D127" s="146"/>
      <c r="E127" s="147">
        <v>44.011500000000005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1650</v>
      </c>
      <c r="D128" s="146"/>
      <c r="E128" s="147">
        <v>-14.00569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6" t="s">
        <v>201</v>
      </c>
      <c r="D129" s="148"/>
      <c r="E129" s="149">
        <v>30.00581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1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57">
        <v>28</v>
      </c>
      <c r="B130" s="158" t="s">
        <v>383</v>
      </c>
      <c r="C130" s="174" t="s">
        <v>384</v>
      </c>
      <c r="D130" s="159" t="s">
        <v>292</v>
      </c>
      <c r="E130" s="160">
        <v>4.03</v>
      </c>
      <c r="F130" s="161"/>
      <c r="G130" s="162">
        <f>ROUND(E130*F130,2)</f>
        <v>0</v>
      </c>
      <c r="H130" s="161"/>
      <c r="I130" s="162">
        <f>ROUND(E130*H130,2)</f>
        <v>0</v>
      </c>
      <c r="J130" s="161"/>
      <c r="K130" s="162">
        <f>ROUND(E130*J130,2)</f>
        <v>0</v>
      </c>
      <c r="L130" s="162">
        <v>21</v>
      </c>
      <c r="M130" s="162">
        <f>G130*(1+L130/100)</f>
        <v>0</v>
      </c>
      <c r="N130" s="162">
        <v>0</v>
      </c>
      <c r="O130" s="162">
        <f>ROUND(E130*N130,2)</f>
        <v>0</v>
      </c>
      <c r="P130" s="162">
        <v>0</v>
      </c>
      <c r="Q130" s="163">
        <f>ROUND(E130*P130,2)</f>
        <v>0</v>
      </c>
      <c r="R130" s="145"/>
      <c r="S130" s="145" t="s">
        <v>254</v>
      </c>
      <c r="T130" s="145" t="s">
        <v>255</v>
      </c>
      <c r="U130" s="145">
        <v>1.5870000000000002</v>
      </c>
      <c r="V130" s="145">
        <f>ROUND(E130*U130,2)</f>
        <v>6.4</v>
      </c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194</v>
      </c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5" t="s">
        <v>204</v>
      </c>
      <c r="D131" s="146"/>
      <c r="E131" s="147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0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ht="45" outlineLevel="1" x14ac:dyDescent="0.2">
      <c r="A132" s="143"/>
      <c r="B132" s="144"/>
      <c r="C132" s="175" t="s">
        <v>390</v>
      </c>
      <c r="D132" s="146"/>
      <c r="E132" s="147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1651</v>
      </c>
      <c r="D133" s="146"/>
      <c r="E133" s="147">
        <v>4.03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6" t="s">
        <v>201</v>
      </c>
      <c r="D134" s="148"/>
      <c r="E134" s="149">
        <v>4.03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1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57">
        <v>29</v>
      </c>
      <c r="B135" s="158" t="s">
        <v>397</v>
      </c>
      <c r="C135" s="174" t="s">
        <v>398</v>
      </c>
      <c r="D135" s="159" t="s">
        <v>253</v>
      </c>
      <c r="E135" s="160">
        <v>13</v>
      </c>
      <c r="F135" s="161"/>
      <c r="G135" s="162">
        <f>ROUND(E135*F135,2)</f>
        <v>0</v>
      </c>
      <c r="H135" s="161"/>
      <c r="I135" s="162">
        <f>ROUND(E135*H135,2)</f>
        <v>0</v>
      </c>
      <c r="J135" s="161"/>
      <c r="K135" s="162">
        <f>ROUND(E135*J135,2)</f>
        <v>0</v>
      </c>
      <c r="L135" s="162">
        <v>21</v>
      </c>
      <c r="M135" s="162">
        <f>G135*(1+L135/100)</f>
        <v>0</v>
      </c>
      <c r="N135" s="162">
        <v>0</v>
      </c>
      <c r="O135" s="162">
        <f>ROUND(E135*N135,2)</f>
        <v>0</v>
      </c>
      <c r="P135" s="162">
        <v>0</v>
      </c>
      <c r="Q135" s="163">
        <f>ROUND(E135*P135,2)</f>
        <v>0</v>
      </c>
      <c r="R135" s="145"/>
      <c r="S135" s="145" t="s">
        <v>254</v>
      </c>
      <c r="T135" s="145" t="s">
        <v>255</v>
      </c>
      <c r="U135" s="145">
        <v>0.13</v>
      </c>
      <c r="V135" s="145">
        <f>ROUND(E135*U135,2)</f>
        <v>1.69</v>
      </c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194</v>
      </c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1619</v>
      </c>
      <c r="D136" s="146"/>
      <c r="E136" s="147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5" t="s">
        <v>1652</v>
      </c>
      <c r="D137" s="146"/>
      <c r="E137" s="147">
        <v>13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0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6" t="s">
        <v>201</v>
      </c>
      <c r="D138" s="148"/>
      <c r="E138" s="149">
        <v>13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1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57">
        <v>30</v>
      </c>
      <c r="B139" s="158" t="s">
        <v>406</v>
      </c>
      <c r="C139" s="174" t="s">
        <v>407</v>
      </c>
      <c r="D139" s="159" t="s">
        <v>403</v>
      </c>
      <c r="E139" s="160">
        <v>7.8101400000000005</v>
      </c>
      <c r="F139" s="161"/>
      <c r="G139" s="162">
        <f>ROUND(E139*F139,2)</f>
        <v>0</v>
      </c>
      <c r="H139" s="161"/>
      <c r="I139" s="162">
        <f>ROUND(E139*H139,2)</f>
        <v>0</v>
      </c>
      <c r="J139" s="161"/>
      <c r="K139" s="162">
        <f>ROUND(E139*J139,2)</f>
        <v>0</v>
      </c>
      <c r="L139" s="162">
        <v>21</v>
      </c>
      <c r="M139" s="162">
        <f>G139*(1+L139/100)</f>
        <v>0</v>
      </c>
      <c r="N139" s="162">
        <v>1</v>
      </c>
      <c r="O139" s="162">
        <f>ROUND(E139*N139,2)</f>
        <v>7.81</v>
      </c>
      <c r="P139" s="162">
        <v>0</v>
      </c>
      <c r="Q139" s="163">
        <f>ROUND(E139*P139,2)</f>
        <v>0</v>
      </c>
      <c r="R139" s="145"/>
      <c r="S139" s="145" t="s">
        <v>192</v>
      </c>
      <c r="T139" s="145" t="s">
        <v>193</v>
      </c>
      <c r="U139" s="145">
        <v>0</v>
      </c>
      <c r="V139" s="145">
        <f>ROUND(E139*U139,2)</f>
        <v>0</v>
      </c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404</v>
      </c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204</v>
      </c>
      <c r="D140" s="146"/>
      <c r="E140" s="147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ht="22.5" outlineLevel="1" x14ac:dyDescent="0.2">
      <c r="A141" s="143"/>
      <c r="B141" s="144"/>
      <c r="C141" s="175" t="s">
        <v>1653</v>
      </c>
      <c r="D141" s="146"/>
      <c r="E141" s="147">
        <v>7.8101400000000005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6" t="s">
        <v>201</v>
      </c>
      <c r="D142" s="148"/>
      <c r="E142" s="149">
        <v>7.8101400000000005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1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57">
        <v>31</v>
      </c>
      <c r="B143" s="158" t="s">
        <v>409</v>
      </c>
      <c r="C143" s="174" t="s">
        <v>410</v>
      </c>
      <c r="D143" s="159" t="s">
        <v>403</v>
      </c>
      <c r="E143" s="160">
        <v>53.415620000000004</v>
      </c>
      <c r="F143" s="161"/>
      <c r="G143" s="162">
        <f>ROUND(E143*F143,2)</f>
        <v>0</v>
      </c>
      <c r="H143" s="161"/>
      <c r="I143" s="162">
        <f>ROUND(E143*H143,2)</f>
        <v>0</v>
      </c>
      <c r="J143" s="161"/>
      <c r="K143" s="162">
        <f>ROUND(E143*J143,2)</f>
        <v>0</v>
      </c>
      <c r="L143" s="162">
        <v>21</v>
      </c>
      <c r="M143" s="162">
        <f>G143*(1+L143/100)</f>
        <v>0</v>
      </c>
      <c r="N143" s="162">
        <v>1</v>
      </c>
      <c r="O143" s="162">
        <f>ROUND(E143*N143,2)</f>
        <v>53.42</v>
      </c>
      <c r="P143" s="162">
        <v>0</v>
      </c>
      <c r="Q143" s="163">
        <f>ROUND(E143*P143,2)</f>
        <v>0</v>
      </c>
      <c r="R143" s="145" t="s">
        <v>411</v>
      </c>
      <c r="S143" s="145" t="s">
        <v>254</v>
      </c>
      <c r="T143" s="145" t="s">
        <v>193</v>
      </c>
      <c r="U143" s="145">
        <v>0</v>
      </c>
      <c r="V143" s="145">
        <f>ROUND(E143*U143,2)</f>
        <v>0</v>
      </c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404</v>
      </c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5" t="s">
        <v>204</v>
      </c>
      <c r="D144" s="146"/>
      <c r="E144" s="147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0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5" t="s">
        <v>380</v>
      </c>
      <c r="D145" s="146"/>
      <c r="E145" s="147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687</v>
      </c>
      <c r="D146" s="146"/>
      <c r="E146" s="147">
        <v>53.415620000000004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6" t="s">
        <v>201</v>
      </c>
      <c r="D147" s="148"/>
      <c r="E147" s="149">
        <v>53.415620000000004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1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57">
        <v>32</v>
      </c>
      <c r="B148" s="158" t="s">
        <v>807</v>
      </c>
      <c r="C148" s="174" t="s">
        <v>808</v>
      </c>
      <c r="D148" s="159" t="s">
        <v>809</v>
      </c>
      <c r="E148" s="160">
        <v>0.45500000000000002</v>
      </c>
      <c r="F148" s="161"/>
      <c r="G148" s="162">
        <f>ROUND(E148*F148,2)</f>
        <v>0</v>
      </c>
      <c r="H148" s="161"/>
      <c r="I148" s="162">
        <f>ROUND(E148*H148,2)</f>
        <v>0</v>
      </c>
      <c r="J148" s="161"/>
      <c r="K148" s="162">
        <f>ROUND(E148*J148,2)</f>
        <v>0</v>
      </c>
      <c r="L148" s="162">
        <v>21</v>
      </c>
      <c r="M148" s="162">
        <f>G148*(1+L148/100)</f>
        <v>0</v>
      </c>
      <c r="N148" s="162">
        <v>1E-3</v>
      </c>
      <c r="O148" s="162">
        <f>ROUND(E148*N148,2)</f>
        <v>0</v>
      </c>
      <c r="P148" s="162">
        <v>0</v>
      </c>
      <c r="Q148" s="163">
        <f>ROUND(E148*P148,2)</f>
        <v>0</v>
      </c>
      <c r="R148" s="145" t="s">
        <v>411</v>
      </c>
      <c r="S148" s="145" t="s">
        <v>254</v>
      </c>
      <c r="T148" s="145" t="s">
        <v>255</v>
      </c>
      <c r="U148" s="145">
        <v>0</v>
      </c>
      <c r="V148" s="145">
        <f>ROUND(E148*U148,2)</f>
        <v>0</v>
      </c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404</v>
      </c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1654</v>
      </c>
      <c r="D149" s="146"/>
      <c r="E149" s="147">
        <v>0.45500000000000002</v>
      </c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6" t="s">
        <v>201</v>
      </c>
      <c r="D150" s="148"/>
      <c r="E150" s="149">
        <v>0.45500000000000002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1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x14ac:dyDescent="0.2">
      <c r="A151" s="151" t="s">
        <v>187</v>
      </c>
      <c r="B151" s="152" t="s">
        <v>139</v>
      </c>
      <c r="C151" s="172" t="s">
        <v>140</v>
      </c>
      <c r="D151" s="153"/>
      <c r="E151" s="154"/>
      <c r="F151" s="155"/>
      <c r="G151" s="155">
        <f>SUMIF(AG152:AG161,"&lt;&gt;NOR",G152:G161)</f>
        <v>0</v>
      </c>
      <c r="H151" s="155"/>
      <c r="I151" s="155">
        <f>SUM(I152:I161)</f>
        <v>0</v>
      </c>
      <c r="J151" s="155"/>
      <c r="K151" s="155">
        <f>SUM(K152:K161)</f>
        <v>0</v>
      </c>
      <c r="L151" s="155"/>
      <c r="M151" s="155">
        <f>SUM(M152:M161)</f>
        <v>0</v>
      </c>
      <c r="N151" s="155"/>
      <c r="O151" s="155">
        <f>SUM(O152:O161)</f>
        <v>4</v>
      </c>
      <c r="P151" s="155"/>
      <c r="Q151" s="156">
        <f>SUM(Q152:Q161)</f>
        <v>0</v>
      </c>
      <c r="R151" s="150"/>
      <c r="S151" s="150"/>
      <c r="T151" s="150"/>
      <c r="U151" s="150"/>
      <c r="V151" s="150">
        <f>SUM(V152:V161)</f>
        <v>3.03</v>
      </c>
      <c r="W151" s="150"/>
      <c r="AG151" t="s">
        <v>188</v>
      </c>
    </row>
    <row r="152" spans="1:60" outlineLevel="1" x14ac:dyDescent="0.2">
      <c r="A152" s="157">
        <v>33</v>
      </c>
      <c r="B152" s="158" t="s">
        <v>427</v>
      </c>
      <c r="C152" s="174" t="s">
        <v>428</v>
      </c>
      <c r="D152" s="159" t="s">
        <v>292</v>
      </c>
      <c r="E152" s="160">
        <v>2.0150000000000001</v>
      </c>
      <c r="F152" s="161"/>
      <c r="G152" s="162">
        <f>ROUND(E152*F152,2)</f>
        <v>0</v>
      </c>
      <c r="H152" s="161"/>
      <c r="I152" s="162">
        <f>ROUND(E152*H152,2)</f>
        <v>0</v>
      </c>
      <c r="J152" s="161"/>
      <c r="K152" s="162">
        <f>ROUND(E152*J152,2)</f>
        <v>0</v>
      </c>
      <c r="L152" s="162">
        <v>21</v>
      </c>
      <c r="M152" s="162">
        <f>G152*(1+L152/100)</f>
        <v>0</v>
      </c>
      <c r="N152" s="162">
        <v>1.7034</v>
      </c>
      <c r="O152" s="162">
        <f>ROUND(E152*N152,2)</f>
        <v>3.43</v>
      </c>
      <c r="P152" s="162">
        <v>0</v>
      </c>
      <c r="Q152" s="163">
        <f>ROUND(E152*P152,2)</f>
        <v>0</v>
      </c>
      <c r="R152" s="145"/>
      <c r="S152" s="145" t="s">
        <v>254</v>
      </c>
      <c r="T152" s="145" t="s">
        <v>255</v>
      </c>
      <c r="U152" s="145">
        <v>1.3030000000000002</v>
      </c>
      <c r="V152" s="145">
        <f>ROUND(E152*U152,2)</f>
        <v>2.63</v>
      </c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194</v>
      </c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75" t="s">
        <v>204</v>
      </c>
      <c r="D153" s="146"/>
      <c r="E153" s="147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0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ht="33.75" outlineLevel="1" x14ac:dyDescent="0.2">
      <c r="A154" s="143"/>
      <c r="B154" s="144"/>
      <c r="C154" s="175" t="s">
        <v>688</v>
      </c>
      <c r="D154" s="146"/>
      <c r="E154" s="147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199</v>
      </c>
      <c r="AH154" s="136">
        <v>0</v>
      </c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5" t="s">
        <v>1655</v>
      </c>
      <c r="D155" s="146"/>
      <c r="E155" s="147">
        <v>2.0150000000000001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6" t="s">
        <v>201</v>
      </c>
      <c r="D156" s="148"/>
      <c r="E156" s="149">
        <v>2.0150000000000001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1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57">
        <v>34</v>
      </c>
      <c r="B157" s="158" t="s">
        <v>433</v>
      </c>
      <c r="C157" s="174" t="s">
        <v>434</v>
      </c>
      <c r="D157" s="159" t="s">
        <v>292</v>
      </c>
      <c r="E157" s="160">
        <v>0.30000000000000004</v>
      </c>
      <c r="F157" s="161"/>
      <c r="G157" s="162">
        <f>ROUND(E157*F157,2)</f>
        <v>0</v>
      </c>
      <c r="H157" s="161"/>
      <c r="I157" s="162">
        <f>ROUND(E157*H157,2)</f>
        <v>0</v>
      </c>
      <c r="J157" s="161"/>
      <c r="K157" s="162">
        <f>ROUND(E157*J157,2)</f>
        <v>0</v>
      </c>
      <c r="L157" s="162">
        <v>21</v>
      </c>
      <c r="M157" s="162">
        <f>G157*(1+L157/100)</f>
        <v>0</v>
      </c>
      <c r="N157" s="162">
        <v>1.8907700000000001</v>
      </c>
      <c r="O157" s="162">
        <f>ROUND(E157*N157,2)</f>
        <v>0.56999999999999995</v>
      </c>
      <c r="P157" s="162">
        <v>0</v>
      </c>
      <c r="Q157" s="163">
        <f>ROUND(E157*P157,2)</f>
        <v>0</v>
      </c>
      <c r="R157" s="145"/>
      <c r="S157" s="145" t="s">
        <v>192</v>
      </c>
      <c r="T157" s="145" t="s">
        <v>193</v>
      </c>
      <c r="U157" s="145">
        <v>1.3170000000000002</v>
      </c>
      <c r="V157" s="145">
        <f>ROUND(E157*U157,2)</f>
        <v>0.4</v>
      </c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194</v>
      </c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5" t="s">
        <v>204</v>
      </c>
      <c r="D158" s="146"/>
      <c r="E158" s="147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0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ht="22.5" outlineLevel="1" x14ac:dyDescent="0.2">
      <c r="A159" s="143"/>
      <c r="B159" s="144"/>
      <c r="C159" s="175" t="s">
        <v>1656</v>
      </c>
      <c r="D159" s="146"/>
      <c r="E159" s="147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199</v>
      </c>
      <c r="AH159" s="136">
        <v>0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691</v>
      </c>
      <c r="D160" s="146"/>
      <c r="E160" s="147">
        <v>0.30000000000000004</v>
      </c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6" t="s">
        <v>201</v>
      </c>
      <c r="D161" s="148"/>
      <c r="E161" s="149">
        <v>0.30000000000000004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1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x14ac:dyDescent="0.2">
      <c r="A162" s="151" t="s">
        <v>187</v>
      </c>
      <c r="B162" s="152" t="s">
        <v>141</v>
      </c>
      <c r="C162" s="172" t="s">
        <v>142</v>
      </c>
      <c r="D162" s="153"/>
      <c r="E162" s="154"/>
      <c r="F162" s="155"/>
      <c r="G162" s="155">
        <f>SUMIF(AG163:AG168,"&lt;&gt;NOR",G163:G168)</f>
        <v>0</v>
      </c>
      <c r="H162" s="155"/>
      <c r="I162" s="155">
        <f>SUM(I163:I168)</f>
        <v>0</v>
      </c>
      <c r="J162" s="155"/>
      <c r="K162" s="155">
        <f>SUM(K163:K168)</f>
        <v>0</v>
      </c>
      <c r="L162" s="155"/>
      <c r="M162" s="155">
        <f>SUM(M163:M168)</f>
        <v>0</v>
      </c>
      <c r="N162" s="155"/>
      <c r="O162" s="155">
        <f>SUM(O163:O168)</f>
        <v>17.810000000000002</v>
      </c>
      <c r="P162" s="155"/>
      <c r="Q162" s="156">
        <f>SUM(Q163:Q168)</f>
        <v>0</v>
      </c>
      <c r="R162" s="150"/>
      <c r="S162" s="150"/>
      <c r="T162" s="150"/>
      <c r="U162" s="150"/>
      <c r="V162" s="150">
        <f>SUM(V163:V168)</f>
        <v>3.0300000000000002</v>
      </c>
      <c r="W162" s="150"/>
      <c r="AG162" t="s">
        <v>188</v>
      </c>
    </row>
    <row r="163" spans="1:60" ht="22.5" outlineLevel="1" x14ac:dyDescent="0.2">
      <c r="A163" s="157">
        <v>35</v>
      </c>
      <c r="B163" s="158" t="s">
        <v>442</v>
      </c>
      <c r="C163" s="174" t="s">
        <v>443</v>
      </c>
      <c r="D163" s="159" t="s">
        <v>253</v>
      </c>
      <c r="E163" s="160">
        <v>35</v>
      </c>
      <c r="F163" s="161"/>
      <c r="G163" s="162">
        <f>ROUND(E163*F163,2)</f>
        <v>0</v>
      </c>
      <c r="H163" s="161"/>
      <c r="I163" s="162">
        <f>ROUND(E163*H163,2)</f>
        <v>0</v>
      </c>
      <c r="J163" s="161"/>
      <c r="K163" s="162">
        <f>ROUND(E163*J163,2)</f>
        <v>0</v>
      </c>
      <c r="L163" s="162">
        <v>21</v>
      </c>
      <c r="M163" s="162">
        <f>G163*(1+L163/100)</f>
        <v>0</v>
      </c>
      <c r="N163" s="162">
        <v>0.378</v>
      </c>
      <c r="O163" s="162">
        <f>ROUND(E163*N163,2)</f>
        <v>13.23</v>
      </c>
      <c r="P163" s="162">
        <v>0</v>
      </c>
      <c r="Q163" s="163">
        <f>ROUND(E163*P163,2)</f>
        <v>0</v>
      </c>
      <c r="R163" s="145"/>
      <c r="S163" s="145" t="s">
        <v>254</v>
      </c>
      <c r="T163" s="145" t="s">
        <v>255</v>
      </c>
      <c r="U163" s="145">
        <v>2.6000000000000002E-2</v>
      </c>
      <c r="V163" s="145">
        <f>ROUND(E163*U163,2)</f>
        <v>0.91</v>
      </c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194</v>
      </c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ht="22.5" outlineLevel="1" x14ac:dyDescent="0.2">
      <c r="A164" s="143"/>
      <c r="B164" s="144"/>
      <c r="C164" s="175" t="s">
        <v>1657</v>
      </c>
      <c r="D164" s="146"/>
      <c r="E164" s="147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0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43"/>
      <c r="B165" s="144"/>
      <c r="C165" s="175" t="s">
        <v>1658</v>
      </c>
      <c r="D165" s="146"/>
      <c r="E165" s="147">
        <v>35</v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199</v>
      </c>
      <c r="AH165" s="136">
        <v>0</v>
      </c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76" t="s">
        <v>201</v>
      </c>
      <c r="D166" s="148"/>
      <c r="E166" s="149">
        <v>35</v>
      </c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1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64">
        <v>36</v>
      </c>
      <c r="B167" s="165" t="s">
        <v>445</v>
      </c>
      <c r="C167" s="173" t="s">
        <v>446</v>
      </c>
      <c r="D167" s="166" t="s">
        <v>253</v>
      </c>
      <c r="E167" s="167">
        <v>17.5</v>
      </c>
      <c r="F167" s="168"/>
      <c r="G167" s="169">
        <f>ROUND(E167*F167,2)</f>
        <v>0</v>
      </c>
      <c r="H167" s="168"/>
      <c r="I167" s="169">
        <f>ROUND(E167*H167,2)</f>
        <v>0</v>
      </c>
      <c r="J167" s="168"/>
      <c r="K167" s="169">
        <f>ROUND(E167*J167,2)</f>
        <v>0</v>
      </c>
      <c r="L167" s="169">
        <v>21</v>
      </c>
      <c r="M167" s="169">
        <f>G167*(1+L167/100)</f>
        <v>0</v>
      </c>
      <c r="N167" s="169">
        <v>0.13188000000000002</v>
      </c>
      <c r="O167" s="169">
        <f>ROUND(E167*N167,2)</f>
        <v>2.31</v>
      </c>
      <c r="P167" s="169">
        <v>0</v>
      </c>
      <c r="Q167" s="170">
        <f>ROUND(E167*P167,2)</f>
        <v>0</v>
      </c>
      <c r="R167" s="145"/>
      <c r="S167" s="145" t="s">
        <v>254</v>
      </c>
      <c r="T167" s="145" t="s">
        <v>255</v>
      </c>
      <c r="U167" s="145">
        <v>4.9000000000000002E-2</v>
      </c>
      <c r="V167" s="145">
        <f>ROUND(E167*U167,2)</f>
        <v>0.86</v>
      </c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194</v>
      </c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64">
        <v>37</v>
      </c>
      <c r="B168" s="165" t="s">
        <v>447</v>
      </c>
      <c r="C168" s="173" t="s">
        <v>448</v>
      </c>
      <c r="D168" s="166" t="s">
        <v>253</v>
      </c>
      <c r="E168" s="167">
        <v>17.5</v>
      </c>
      <c r="F168" s="168"/>
      <c r="G168" s="169">
        <f>ROUND(E168*F168,2)</f>
        <v>0</v>
      </c>
      <c r="H168" s="168"/>
      <c r="I168" s="169">
        <f>ROUND(E168*H168,2)</f>
        <v>0</v>
      </c>
      <c r="J168" s="168"/>
      <c r="K168" s="169">
        <f>ROUND(E168*J168,2)</f>
        <v>0</v>
      </c>
      <c r="L168" s="169">
        <v>21</v>
      </c>
      <c r="M168" s="169">
        <f>G168*(1+L168/100)</f>
        <v>0</v>
      </c>
      <c r="N168" s="169">
        <v>0.12966000000000003</v>
      </c>
      <c r="O168" s="169">
        <f>ROUND(E168*N168,2)</f>
        <v>2.27</v>
      </c>
      <c r="P168" s="169">
        <v>0</v>
      </c>
      <c r="Q168" s="170">
        <f>ROUND(E168*P168,2)</f>
        <v>0</v>
      </c>
      <c r="R168" s="145"/>
      <c r="S168" s="145" t="s">
        <v>254</v>
      </c>
      <c r="T168" s="145" t="s">
        <v>255</v>
      </c>
      <c r="U168" s="145">
        <v>7.2000000000000008E-2</v>
      </c>
      <c r="V168" s="145">
        <f>ROUND(E168*U168,2)</f>
        <v>1.26</v>
      </c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194</v>
      </c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x14ac:dyDescent="0.2">
      <c r="A169" s="151" t="s">
        <v>187</v>
      </c>
      <c r="B169" s="152" t="s">
        <v>143</v>
      </c>
      <c r="C169" s="172" t="s">
        <v>144</v>
      </c>
      <c r="D169" s="153"/>
      <c r="E169" s="154"/>
      <c r="F169" s="155"/>
      <c r="G169" s="155">
        <f>SUMIF(AG170:AG177,"&lt;&gt;NOR",G170:G177)</f>
        <v>0</v>
      </c>
      <c r="H169" s="155"/>
      <c r="I169" s="155">
        <f>SUM(I170:I177)</f>
        <v>0</v>
      </c>
      <c r="J169" s="155"/>
      <c r="K169" s="155">
        <f>SUM(K170:K177)</f>
        <v>0</v>
      </c>
      <c r="L169" s="155"/>
      <c r="M169" s="155">
        <f>SUM(M170:M177)</f>
        <v>0</v>
      </c>
      <c r="N169" s="155"/>
      <c r="O169" s="155">
        <f>SUM(O170:O177)</f>
        <v>1.55</v>
      </c>
      <c r="P169" s="155"/>
      <c r="Q169" s="156">
        <f>SUM(Q170:Q177)</f>
        <v>0</v>
      </c>
      <c r="R169" s="150"/>
      <c r="S169" s="150"/>
      <c r="T169" s="150"/>
      <c r="U169" s="150"/>
      <c r="V169" s="150">
        <f>SUM(V170:V177)</f>
        <v>1.1500000000000001</v>
      </c>
      <c r="W169" s="150"/>
      <c r="AG169" t="s">
        <v>188</v>
      </c>
    </row>
    <row r="170" spans="1:60" ht="22.5" outlineLevel="1" x14ac:dyDescent="0.2">
      <c r="A170" s="164">
        <v>38</v>
      </c>
      <c r="B170" s="165" t="s">
        <v>812</v>
      </c>
      <c r="C170" s="173" t="s">
        <v>813</v>
      </c>
      <c r="D170" s="166" t="s">
        <v>253</v>
      </c>
      <c r="E170" s="167">
        <v>2.4000000000000004</v>
      </c>
      <c r="F170" s="168"/>
      <c r="G170" s="169">
        <f>ROUND(E170*F170,2)</f>
        <v>0</v>
      </c>
      <c r="H170" s="168"/>
      <c r="I170" s="169">
        <f>ROUND(E170*H170,2)</f>
        <v>0</v>
      </c>
      <c r="J170" s="168"/>
      <c r="K170" s="169">
        <f>ROUND(E170*J170,2)</f>
        <v>0</v>
      </c>
      <c r="L170" s="169">
        <v>21</v>
      </c>
      <c r="M170" s="169">
        <f>G170*(1+L170/100)</f>
        <v>0</v>
      </c>
      <c r="N170" s="169">
        <v>0.441</v>
      </c>
      <c r="O170" s="169">
        <f>ROUND(E170*N170,2)</f>
        <v>1.06</v>
      </c>
      <c r="P170" s="169">
        <v>0</v>
      </c>
      <c r="Q170" s="170">
        <f>ROUND(E170*P170,2)</f>
        <v>0</v>
      </c>
      <c r="R170" s="145"/>
      <c r="S170" s="145" t="s">
        <v>254</v>
      </c>
      <c r="T170" s="145" t="s">
        <v>255</v>
      </c>
      <c r="U170" s="145">
        <v>2.9000000000000001E-2</v>
      </c>
      <c r="V170" s="145">
        <f>ROUND(E170*U170,2)</f>
        <v>7.0000000000000007E-2</v>
      </c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194</v>
      </c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57">
        <v>39</v>
      </c>
      <c r="B171" s="158" t="s">
        <v>814</v>
      </c>
      <c r="C171" s="174" t="s">
        <v>815</v>
      </c>
      <c r="D171" s="159" t="s">
        <v>253</v>
      </c>
      <c r="E171" s="160">
        <v>2.4000000000000004</v>
      </c>
      <c r="F171" s="161"/>
      <c r="G171" s="162">
        <f>ROUND(E171*F171,2)</f>
        <v>0</v>
      </c>
      <c r="H171" s="161"/>
      <c r="I171" s="162">
        <f>ROUND(E171*H171,2)</f>
        <v>0</v>
      </c>
      <c r="J171" s="161"/>
      <c r="K171" s="162">
        <f>ROUND(E171*J171,2)</f>
        <v>0</v>
      </c>
      <c r="L171" s="162">
        <v>21</v>
      </c>
      <c r="M171" s="162">
        <f>G171*(1+L171/100)</f>
        <v>0</v>
      </c>
      <c r="N171" s="162">
        <v>7.3900000000000007E-2</v>
      </c>
      <c r="O171" s="162">
        <f>ROUND(E171*N171,2)</f>
        <v>0.18</v>
      </c>
      <c r="P171" s="162">
        <v>0</v>
      </c>
      <c r="Q171" s="163">
        <f>ROUND(E171*P171,2)</f>
        <v>0</v>
      </c>
      <c r="R171" s="145"/>
      <c r="S171" s="145" t="s">
        <v>254</v>
      </c>
      <c r="T171" s="145" t="s">
        <v>255</v>
      </c>
      <c r="U171" s="145">
        <v>0.45200000000000001</v>
      </c>
      <c r="V171" s="145">
        <f>ROUND(E171*U171,2)</f>
        <v>1.08</v>
      </c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194</v>
      </c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5" t="s">
        <v>204</v>
      </c>
      <c r="D172" s="146"/>
      <c r="E172" s="147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0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43"/>
      <c r="B173" s="144"/>
      <c r="C173" s="175" t="s">
        <v>1659</v>
      </c>
      <c r="D173" s="146"/>
      <c r="E173" s="147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199</v>
      </c>
      <c r="AH173" s="136">
        <v>0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5" t="s">
        <v>1660</v>
      </c>
      <c r="D174" s="146"/>
      <c r="E174" s="147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0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43"/>
      <c r="B175" s="144"/>
      <c r="C175" s="175" t="s">
        <v>768</v>
      </c>
      <c r="D175" s="146"/>
      <c r="E175" s="147">
        <v>2.4000000000000004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199</v>
      </c>
      <c r="AH175" s="136">
        <v>0</v>
      </c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43"/>
      <c r="B176" s="144"/>
      <c r="C176" s="176" t="s">
        <v>201</v>
      </c>
      <c r="D176" s="148"/>
      <c r="E176" s="149">
        <v>2.4000000000000004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1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64">
        <v>40</v>
      </c>
      <c r="B177" s="165" t="s">
        <v>816</v>
      </c>
      <c r="C177" s="173" t="s">
        <v>817</v>
      </c>
      <c r="D177" s="166" t="s">
        <v>253</v>
      </c>
      <c r="E177" s="167">
        <v>2.4000000000000004</v>
      </c>
      <c r="F177" s="168"/>
      <c r="G177" s="169">
        <f>ROUND(E177*F177,2)</f>
        <v>0</v>
      </c>
      <c r="H177" s="168"/>
      <c r="I177" s="169">
        <f>ROUND(E177*H177,2)</f>
        <v>0</v>
      </c>
      <c r="J177" s="168"/>
      <c r="K177" s="169">
        <f>ROUND(E177*J177,2)</f>
        <v>0</v>
      </c>
      <c r="L177" s="169">
        <v>21</v>
      </c>
      <c r="M177" s="169">
        <f>G177*(1+L177/100)</f>
        <v>0</v>
      </c>
      <c r="N177" s="169">
        <v>0.12960000000000002</v>
      </c>
      <c r="O177" s="169">
        <f>ROUND(E177*N177,2)</f>
        <v>0.31</v>
      </c>
      <c r="P177" s="169">
        <v>0</v>
      </c>
      <c r="Q177" s="170">
        <f>ROUND(E177*P177,2)</f>
        <v>0</v>
      </c>
      <c r="R177" s="145"/>
      <c r="S177" s="145" t="s">
        <v>192</v>
      </c>
      <c r="T177" s="145" t="s">
        <v>193</v>
      </c>
      <c r="U177" s="145">
        <v>0</v>
      </c>
      <c r="V177" s="145">
        <f>ROUND(E177*U177,2)</f>
        <v>0</v>
      </c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404</v>
      </c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x14ac:dyDescent="0.2">
      <c r="A178" s="151" t="s">
        <v>187</v>
      </c>
      <c r="B178" s="152" t="s">
        <v>145</v>
      </c>
      <c r="C178" s="172" t="s">
        <v>146</v>
      </c>
      <c r="D178" s="153"/>
      <c r="E178" s="154"/>
      <c r="F178" s="155"/>
      <c r="G178" s="155">
        <f>SUMIF(AG179:AG240,"&lt;&gt;NOR",G179:G240)</f>
        <v>0</v>
      </c>
      <c r="H178" s="155"/>
      <c r="I178" s="155">
        <f>SUM(I179:I240)</f>
        <v>0</v>
      </c>
      <c r="J178" s="155"/>
      <c r="K178" s="155">
        <f>SUM(K179:K240)</f>
        <v>0</v>
      </c>
      <c r="L178" s="155"/>
      <c r="M178" s="155">
        <f>SUM(M179:M240)</f>
        <v>0</v>
      </c>
      <c r="N178" s="155"/>
      <c r="O178" s="155">
        <f>SUM(O179:O240)</f>
        <v>17.209999999999997</v>
      </c>
      <c r="P178" s="155"/>
      <c r="Q178" s="156">
        <f>SUM(Q179:Q240)</f>
        <v>0</v>
      </c>
      <c r="R178" s="150"/>
      <c r="S178" s="150"/>
      <c r="T178" s="150"/>
      <c r="U178" s="150"/>
      <c r="V178" s="150">
        <f>SUM(V179:V240)</f>
        <v>24.819999999999997</v>
      </c>
      <c r="W178" s="150"/>
      <c r="AG178" t="s">
        <v>188</v>
      </c>
    </row>
    <row r="179" spans="1:60" outlineLevel="1" x14ac:dyDescent="0.2">
      <c r="A179" s="157">
        <v>41</v>
      </c>
      <c r="B179" s="158" t="s">
        <v>621</v>
      </c>
      <c r="C179" s="174" t="s">
        <v>622</v>
      </c>
      <c r="D179" s="159" t="s">
        <v>197</v>
      </c>
      <c r="E179" s="160">
        <v>15.5</v>
      </c>
      <c r="F179" s="161"/>
      <c r="G179" s="162">
        <f>ROUND(E179*F179,2)</f>
        <v>0</v>
      </c>
      <c r="H179" s="161"/>
      <c r="I179" s="162">
        <f>ROUND(E179*H179,2)</f>
        <v>0</v>
      </c>
      <c r="J179" s="161"/>
      <c r="K179" s="162">
        <f>ROUND(E179*J179,2)</f>
        <v>0</v>
      </c>
      <c r="L179" s="162">
        <v>21</v>
      </c>
      <c r="M179" s="162">
        <f>G179*(1+L179/100)</f>
        <v>0</v>
      </c>
      <c r="N179" s="162">
        <v>1.0000000000000001E-5</v>
      </c>
      <c r="O179" s="162">
        <f>ROUND(E179*N179,2)</f>
        <v>0</v>
      </c>
      <c r="P179" s="162">
        <v>0</v>
      </c>
      <c r="Q179" s="163">
        <f>ROUND(E179*P179,2)</f>
        <v>0</v>
      </c>
      <c r="R179" s="145"/>
      <c r="S179" s="145" t="s">
        <v>254</v>
      </c>
      <c r="T179" s="145" t="s">
        <v>255</v>
      </c>
      <c r="U179" s="145">
        <v>0.14500000000000002</v>
      </c>
      <c r="V179" s="145">
        <f>ROUND(E179*U179,2)</f>
        <v>2.25</v>
      </c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194</v>
      </c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43"/>
      <c r="B180" s="144"/>
      <c r="C180" s="175" t="s">
        <v>204</v>
      </c>
      <c r="D180" s="146"/>
      <c r="E180" s="147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199</v>
      </c>
      <c r="AH180" s="136">
        <v>0</v>
      </c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43"/>
      <c r="B181" s="144"/>
      <c r="C181" s="175" t="s">
        <v>705</v>
      </c>
      <c r="D181" s="146"/>
      <c r="E181" s="147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5" t="s">
        <v>910</v>
      </c>
      <c r="D182" s="146"/>
      <c r="E182" s="147">
        <v>15.5</v>
      </c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0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outlineLevel="1" x14ac:dyDescent="0.2">
      <c r="A183" s="143"/>
      <c r="B183" s="144"/>
      <c r="C183" s="176" t="s">
        <v>201</v>
      </c>
      <c r="D183" s="148"/>
      <c r="E183" s="149">
        <v>15.5</v>
      </c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199</v>
      </c>
      <c r="AH183" s="136">
        <v>1</v>
      </c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64">
        <v>42</v>
      </c>
      <c r="B184" s="165" t="s">
        <v>628</v>
      </c>
      <c r="C184" s="173" t="s">
        <v>629</v>
      </c>
      <c r="D184" s="166" t="s">
        <v>197</v>
      </c>
      <c r="E184" s="167">
        <v>15.5</v>
      </c>
      <c r="F184" s="168"/>
      <c r="G184" s="169">
        <f>ROUND(E184*F184,2)</f>
        <v>0</v>
      </c>
      <c r="H184" s="168"/>
      <c r="I184" s="169">
        <f>ROUND(E184*H184,2)</f>
        <v>0</v>
      </c>
      <c r="J184" s="168"/>
      <c r="K184" s="169">
        <f>ROUND(E184*J184,2)</f>
        <v>0</v>
      </c>
      <c r="L184" s="169">
        <v>21</v>
      </c>
      <c r="M184" s="169">
        <f>G184*(1+L184/100)</f>
        <v>0</v>
      </c>
      <c r="N184" s="169">
        <v>0</v>
      </c>
      <c r="O184" s="169">
        <f>ROUND(E184*N184,2)</f>
        <v>0</v>
      </c>
      <c r="P184" s="169">
        <v>0</v>
      </c>
      <c r="Q184" s="170">
        <f>ROUND(E184*P184,2)</f>
        <v>0</v>
      </c>
      <c r="R184" s="145"/>
      <c r="S184" s="145" t="s">
        <v>254</v>
      </c>
      <c r="T184" s="145" t="s">
        <v>255</v>
      </c>
      <c r="U184" s="145">
        <v>9.2000000000000012E-2</v>
      </c>
      <c r="V184" s="145">
        <f>ROUND(E184*U184,2)</f>
        <v>1.43</v>
      </c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194</v>
      </c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64">
        <v>43</v>
      </c>
      <c r="B185" s="165" t="s">
        <v>469</v>
      </c>
      <c r="C185" s="173" t="s">
        <v>470</v>
      </c>
      <c r="D185" s="166" t="s">
        <v>471</v>
      </c>
      <c r="E185" s="167">
        <v>1</v>
      </c>
      <c r="F185" s="168"/>
      <c r="G185" s="169">
        <f>ROUND(E185*F185,2)</f>
        <v>0</v>
      </c>
      <c r="H185" s="168"/>
      <c r="I185" s="169">
        <f>ROUND(E185*H185,2)</f>
        <v>0</v>
      </c>
      <c r="J185" s="168"/>
      <c r="K185" s="169">
        <f>ROUND(E185*J185,2)</f>
        <v>0</v>
      </c>
      <c r="L185" s="169">
        <v>21</v>
      </c>
      <c r="M185" s="169">
        <f>G185*(1+L185/100)</f>
        <v>0</v>
      </c>
      <c r="N185" s="169">
        <v>3.2000000000000003E-4</v>
      </c>
      <c r="O185" s="169">
        <f>ROUND(E185*N185,2)</f>
        <v>0</v>
      </c>
      <c r="P185" s="169">
        <v>0</v>
      </c>
      <c r="Q185" s="170">
        <f>ROUND(E185*P185,2)</f>
        <v>0</v>
      </c>
      <c r="R185" s="145"/>
      <c r="S185" s="145" t="s">
        <v>254</v>
      </c>
      <c r="T185" s="145" t="s">
        <v>255</v>
      </c>
      <c r="U185" s="145">
        <v>8.2000000000000011</v>
      </c>
      <c r="V185" s="145">
        <f>ROUND(E185*U185,2)</f>
        <v>8.1999999999999993</v>
      </c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194</v>
      </c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ht="22.5" outlineLevel="1" x14ac:dyDescent="0.2">
      <c r="A186" s="157">
        <v>44</v>
      </c>
      <c r="B186" s="158" t="s">
        <v>630</v>
      </c>
      <c r="C186" s="174" t="s">
        <v>631</v>
      </c>
      <c r="D186" s="159" t="s">
        <v>224</v>
      </c>
      <c r="E186" s="160">
        <v>2</v>
      </c>
      <c r="F186" s="161"/>
      <c r="G186" s="162">
        <f>ROUND(E186*F186,2)</f>
        <v>0</v>
      </c>
      <c r="H186" s="161"/>
      <c r="I186" s="162">
        <f>ROUND(E186*H186,2)</f>
        <v>0</v>
      </c>
      <c r="J186" s="161"/>
      <c r="K186" s="162">
        <f>ROUND(E186*J186,2)</f>
        <v>0</v>
      </c>
      <c r="L186" s="162">
        <v>21</v>
      </c>
      <c r="M186" s="162">
        <f>G186*(1+L186/100)</f>
        <v>0</v>
      </c>
      <c r="N186" s="162">
        <v>0</v>
      </c>
      <c r="O186" s="162">
        <f>ROUND(E186*N186,2)</f>
        <v>0</v>
      </c>
      <c r="P186" s="162">
        <v>0</v>
      </c>
      <c r="Q186" s="163">
        <f>ROUND(E186*P186,2)</f>
        <v>0</v>
      </c>
      <c r="R186" s="145"/>
      <c r="S186" s="145" t="s">
        <v>254</v>
      </c>
      <c r="T186" s="145" t="s">
        <v>255</v>
      </c>
      <c r="U186" s="145">
        <v>0.79</v>
      </c>
      <c r="V186" s="145">
        <f>ROUND(E186*U186,2)</f>
        <v>1.58</v>
      </c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194</v>
      </c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43"/>
      <c r="B187" s="144"/>
      <c r="C187" s="175" t="s">
        <v>204</v>
      </c>
      <c r="D187" s="146"/>
      <c r="E187" s="147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199</v>
      </c>
      <c r="AH187" s="136">
        <v>0</v>
      </c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5" t="s">
        <v>759</v>
      </c>
      <c r="D188" s="146"/>
      <c r="E188" s="147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outlineLevel="1" x14ac:dyDescent="0.2">
      <c r="A189" s="143"/>
      <c r="B189" s="144"/>
      <c r="C189" s="175" t="s">
        <v>632</v>
      </c>
      <c r="D189" s="146"/>
      <c r="E189" s="147">
        <v>1</v>
      </c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199</v>
      </c>
      <c r="AH189" s="136">
        <v>0</v>
      </c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outlineLevel="1" x14ac:dyDescent="0.2">
      <c r="A190" s="143"/>
      <c r="B190" s="144"/>
      <c r="C190" s="175" t="s">
        <v>757</v>
      </c>
      <c r="D190" s="146"/>
      <c r="E190" s="147">
        <v>1</v>
      </c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199</v>
      </c>
      <c r="AH190" s="136">
        <v>0</v>
      </c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outlineLevel="1" x14ac:dyDescent="0.2">
      <c r="A191" s="143"/>
      <c r="B191" s="144"/>
      <c r="C191" s="176" t="s">
        <v>201</v>
      </c>
      <c r="D191" s="148"/>
      <c r="E191" s="149">
        <v>2</v>
      </c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199</v>
      </c>
      <c r="AH191" s="136">
        <v>1</v>
      </c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ht="22.5" outlineLevel="1" x14ac:dyDescent="0.2">
      <c r="A192" s="157">
        <v>45</v>
      </c>
      <c r="B192" s="158" t="s">
        <v>476</v>
      </c>
      <c r="C192" s="174" t="s">
        <v>477</v>
      </c>
      <c r="D192" s="159" t="s">
        <v>224</v>
      </c>
      <c r="E192" s="160">
        <v>1</v>
      </c>
      <c r="F192" s="161"/>
      <c r="G192" s="162">
        <f>ROUND(E192*F192,2)</f>
        <v>0</v>
      </c>
      <c r="H192" s="161"/>
      <c r="I192" s="162">
        <f>ROUND(E192*H192,2)</f>
        <v>0</v>
      </c>
      <c r="J192" s="161"/>
      <c r="K192" s="162">
        <f>ROUND(E192*J192,2)</f>
        <v>0</v>
      </c>
      <c r="L192" s="162">
        <v>21</v>
      </c>
      <c r="M192" s="162">
        <f>G192*(1+L192/100)</f>
        <v>0</v>
      </c>
      <c r="N192" s="162">
        <v>0</v>
      </c>
      <c r="O192" s="162">
        <f>ROUND(E192*N192,2)</f>
        <v>0</v>
      </c>
      <c r="P192" s="162">
        <v>0</v>
      </c>
      <c r="Q192" s="163">
        <f>ROUND(E192*P192,2)</f>
        <v>0</v>
      </c>
      <c r="R192" s="145"/>
      <c r="S192" s="145" t="s">
        <v>254</v>
      </c>
      <c r="T192" s="145" t="s">
        <v>255</v>
      </c>
      <c r="U192" s="145">
        <v>0.9</v>
      </c>
      <c r="V192" s="145">
        <f>ROUND(E192*U192,2)</f>
        <v>0.9</v>
      </c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194</v>
      </c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43"/>
      <c r="B193" s="144"/>
      <c r="C193" s="175" t="s">
        <v>204</v>
      </c>
      <c r="D193" s="146"/>
      <c r="E193" s="147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199</v>
      </c>
      <c r="AH193" s="136">
        <v>0</v>
      </c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43"/>
      <c r="B194" s="144"/>
      <c r="C194" s="175" t="s">
        <v>1661</v>
      </c>
      <c r="D194" s="146"/>
      <c r="E194" s="147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199</v>
      </c>
      <c r="AH194" s="136">
        <v>0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75" t="s">
        <v>133</v>
      </c>
      <c r="D195" s="146"/>
      <c r="E195" s="147">
        <v>1</v>
      </c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199</v>
      </c>
      <c r="AH195" s="136">
        <v>0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43"/>
      <c r="B196" s="144"/>
      <c r="C196" s="176" t="s">
        <v>201</v>
      </c>
      <c r="D196" s="148"/>
      <c r="E196" s="149">
        <v>1</v>
      </c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199</v>
      </c>
      <c r="AH196" s="136">
        <v>1</v>
      </c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ht="22.5" outlineLevel="1" x14ac:dyDescent="0.2">
      <c r="A197" s="157">
        <v>46</v>
      </c>
      <c r="B197" s="158" t="s">
        <v>703</v>
      </c>
      <c r="C197" s="174" t="s">
        <v>704</v>
      </c>
      <c r="D197" s="159" t="s">
        <v>224</v>
      </c>
      <c r="E197" s="160">
        <v>1</v>
      </c>
      <c r="F197" s="161"/>
      <c r="G197" s="162">
        <f>ROUND(E197*F197,2)</f>
        <v>0</v>
      </c>
      <c r="H197" s="161"/>
      <c r="I197" s="162">
        <f>ROUND(E197*H197,2)</f>
        <v>0</v>
      </c>
      <c r="J197" s="161"/>
      <c r="K197" s="162">
        <f>ROUND(E197*J197,2)</f>
        <v>0</v>
      </c>
      <c r="L197" s="162">
        <v>21</v>
      </c>
      <c r="M197" s="162">
        <f>G197*(1+L197/100)</f>
        <v>0</v>
      </c>
      <c r="N197" s="162">
        <v>0</v>
      </c>
      <c r="O197" s="162">
        <f>ROUND(E197*N197,2)</f>
        <v>0</v>
      </c>
      <c r="P197" s="162">
        <v>0</v>
      </c>
      <c r="Q197" s="163">
        <f>ROUND(E197*P197,2)</f>
        <v>0</v>
      </c>
      <c r="R197" s="145"/>
      <c r="S197" s="145" t="s">
        <v>254</v>
      </c>
      <c r="T197" s="145" t="s">
        <v>255</v>
      </c>
      <c r="U197" s="145">
        <v>1.752</v>
      </c>
      <c r="V197" s="145">
        <f>ROUND(E197*U197,2)</f>
        <v>1.75</v>
      </c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194</v>
      </c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outlineLevel="1" x14ac:dyDescent="0.2">
      <c r="A198" s="143"/>
      <c r="B198" s="144"/>
      <c r="C198" s="175" t="s">
        <v>204</v>
      </c>
      <c r="D198" s="146"/>
      <c r="E198" s="147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199</v>
      </c>
      <c r="AH198" s="136">
        <v>0</v>
      </c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outlineLevel="1" x14ac:dyDescent="0.2">
      <c r="A199" s="143"/>
      <c r="B199" s="144"/>
      <c r="C199" s="175" t="s">
        <v>1661</v>
      </c>
      <c r="D199" s="146"/>
      <c r="E199" s="147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199</v>
      </c>
      <c r="AH199" s="136">
        <v>0</v>
      </c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outlineLevel="1" x14ac:dyDescent="0.2">
      <c r="A200" s="143"/>
      <c r="B200" s="144"/>
      <c r="C200" s="175" t="s">
        <v>133</v>
      </c>
      <c r="D200" s="146"/>
      <c r="E200" s="147">
        <v>1</v>
      </c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 t="s">
        <v>199</v>
      </c>
      <c r="AH200" s="136">
        <v>0</v>
      </c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outlineLevel="1" x14ac:dyDescent="0.2">
      <c r="A201" s="143"/>
      <c r="B201" s="144"/>
      <c r="C201" s="176" t="s">
        <v>201</v>
      </c>
      <c r="D201" s="148"/>
      <c r="E201" s="149">
        <v>1</v>
      </c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199</v>
      </c>
      <c r="AH201" s="136">
        <v>1</v>
      </c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57">
        <v>47</v>
      </c>
      <c r="B202" s="158" t="s">
        <v>488</v>
      </c>
      <c r="C202" s="174" t="s">
        <v>489</v>
      </c>
      <c r="D202" s="159" t="s">
        <v>224</v>
      </c>
      <c r="E202" s="160">
        <v>1</v>
      </c>
      <c r="F202" s="161"/>
      <c r="G202" s="162">
        <f>ROUND(E202*F202,2)</f>
        <v>0</v>
      </c>
      <c r="H202" s="161"/>
      <c r="I202" s="162">
        <f>ROUND(E202*H202,2)</f>
        <v>0</v>
      </c>
      <c r="J202" s="161"/>
      <c r="K202" s="162">
        <f>ROUND(E202*J202,2)</f>
        <v>0</v>
      </c>
      <c r="L202" s="162">
        <v>21</v>
      </c>
      <c r="M202" s="162">
        <f>G202*(1+L202/100)</f>
        <v>0</v>
      </c>
      <c r="N202" s="162">
        <v>7.0200000000000002E-3</v>
      </c>
      <c r="O202" s="162">
        <f>ROUND(E202*N202,2)</f>
        <v>0.01</v>
      </c>
      <c r="P202" s="162">
        <v>0</v>
      </c>
      <c r="Q202" s="163">
        <f>ROUND(E202*P202,2)</f>
        <v>0</v>
      </c>
      <c r="R202" s="145"/>
      <c r="S202" s="145" t="s">
        <v>254</v>
      </c>
      <c r="T202" s="145" t="s">
        <v>255</v>
      </c>
      <c r="U202" s="145">
        <v>1.3140000000000001</v>
      </c>
      <c r="V202" s="145">
        <f>ROUND(E202*U202,2)</f>
        <v>1.31</v>
      </c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194</v>
      </c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43"/>
      <c r="B203" s="144"/>
      <c r="C203" s="175" t="s">
        <v>204</v>
      </c>
      <c r="D203" s="146"/>
      <c r="E203" s="147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199</v>
      </c>
      <c r="AH203" s="136">
        <v>0</v>
      </c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43"/>
      <c r="B204" s="144"/>
      <c r="C204" s="175" t="s">
        <v>759</v>
      </c>
      <c r="D204" s="146"/>
      <c r="E204" s="147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 t="s">
        <v>199</v>
      </c>
      <c r="AH204" s="136">
        <v>0</v>
      </c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outlineLevel="1" x14ac:dyDescent="0.2">
      <c r="A205" s="143"/>
      <c r="B205" s="144"/>
      <c r="C205" s="175" t="s">
        <v>133</v>
      </c>
      <c r="D205" s="146"/>
      <c r="E205" s="147">
        <v>1</v>
      </c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199</v>
      </c>
      <c r="AH205" s="136">
        <v>0</v>
      </c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outlineLevel="1" x14ac:dyDescent="0.2">
      <c r="A206" s="143"/>
      <c r="B206" s="144"/>
      <c r="C206" s="176" t="s">
        <v>201</v>
      </c>
      <c r="D206" s="148"/>
      <c r="E206" s="149">
        <v>1</v>
      </c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 t="s">
        <v>199</v>
      </c>
      <c r="AH206" s="136">
        <v>1</v>
      </c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ht="22.5" outlineLevel="1" x14ac:dyDescent="0.2">
      <c r="A207" s="164">
        <v>48</v>
      </c>
      <c r="B207" s="165" t="s">
        <v>1662</v>
      </c>
      <c r="C207" s="173" t="s">
        <v>1663</v>
      </c>
      <c r="D207" s="166" t="s">
        <v>224</v>
      </c>
      <c r="E207" s="167">
        <v>1</v>
      </c>
      <c r="F207" s="168"/>
      <c r="G207" s="169">
        <f>ROUND(E207*F207,2)</f>
        <v>0</v>
      </c>
      <c r="H207" s="168"/>
      <c r="I207" s="169">
        <f>ROUND(E207*H207,2)</f>
        <v>0</v>
      </c>
      <c r="J207" s="168"/>
      <c r="K207" s="169">
        <f>ROUND(E207*J207,2)</f>
        <v>0</v>
      </c>
      <c r="L207" s="169">
        <v>21</v>
      </c>
      <c r="M207" s="169">
        <f>G207*(1+L207/100)</f>
        <v>0</v>
      </c>
      <c r="N207" s="169">
        <v>0</v>
      </c>
      <c r="O207" s="169">
        <f>ROUND(E207*N207,2)</f>
        <v>0</v>
      </c>
      <c r="P207" s="169">
        <v>0</v>
      </c>
      <c r="Q207" s="170">
        <f>ROUND(E207*P207,2)</f>
        <v>0</v>
      </c>
      <c r="R207" s="145"/>
      <c r="S207" s="145" t="s">
        <v>192</v>
      </c>
      <c r="T207" s="145" t="s">
        <v>193</v>
      </c>
      <c r="U207" s="145">
        <v>0</v>
      </c>
      <c r="V207" s="145">
        <f>ROUND(E207*U207,2)</f>
        <v>0</v>
      </c>
      <c r="W207" s="145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 t="s">
        <v>194</v>
      </c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ht="22.5" outlineLevel="1" x14ac:dyDescent="0.2">
      <c r="A208" s="157">
        <v>49</v>
      </c>
      <c r="B208" s="158" t="s">
        <v>638</v>
      </c>
      <c r="C208" s="174" t="s">
        <v>639</v>
      </c>
      <c r="D208" s="159" t="s">
        <v>292</v>
      </c>
      <c r="E208" s="160">
        <v>5.25</v>
      </c>
      <c r="F208" s="161"/>
      <c r="G208" s="162">
        <f>ROUND(E208*F208,2)</f>
        <v>0</v>
      </c>
      <c r="H208" s="161"/>
      <c r="I208" s="162">
        <f>ROUND(E208*H208,2)</f>
        <v>0</v>
      </c>
      <c r="J208" s="161"/>
      <c r="K208" s="162">
        <f>ROUND(E208*J208,2)</f>
        <v>0</v>
      </c>
      <c r="L208" s="162">
        <v>21</v>
      </c>
      <c r="M208" s="162">
        <f>G208*(1+L208/100)</f>
        <v>0</v>
      </c>
      <c r="N208" s="162">
        <v>2.5250000000000004</v>
      </c>
      <c r="O208" s="162">
        <f>ROUND(E208*N208,2)</f>
        <v>13.26</v>
      </c>
      <c r="P208" s="162">
        <v>0</v>
      </c>
      <c r="Q208" s="163">
        <f>ROUND(E208*P208,2)</f>
        <v>0</v>
      </c>
      <c r="R208" s="145"/>
      <c r="S208" s="145" t="s">
        <v>254</v>
      </c>
      <c r="T208" s="145" t="s">
        <v>255</v>
      </c>
      <c r="U208" s="145">
        <v>1.3030000000000002</v>
      </c>
      <c r="V208" s="145">
        <f>ROUND(E208*U208,2)</f>
        <v>6.84</v>
      </c>
      <c r="W208" s="145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 t="s">
        <v>194</v>
      </c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60" outlineLevel="1" x14ac:dyDescent="0.2">
      <c r="A209" s="143"/>
      <c r="B209" s="144"/>
      <c r="C209" s="175" t="s">
        <v>204</v>
      </c>
      <c r="D209" s="146"/>
      <c r="E209" s="147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 t="s">
        <v>199</v>
      </c>
      <c r="AH209" s="136">
        <v>0</v>
      </c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</row>
    <row r="210" spans="1:60" outlineLevel="1" x14ac:dyDescent="0.2">
      <c r="A210" s="143"/>
      <c r="B210" s="144"/>
      <c r="C210" s="175" t="s">
        <v>1664</v>
      </c>
      <c r="D210" s="146"/>
      <c r="E210" s="147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 t="s">
        <v>199</v>
      </c>
      <c r="AH210" s="136">
        <v>0</v>
      </c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</row>
    <row r="211" spans="1:60" ht="22.5" outlineLevel="1" x14ac:dyDescent="0.2">
      <c r="A211" s="143"/>
      <c r="B211" s="144"/>
      <c r="C211" s="175" t="s">
        <v>1665</v>
      </c>
      <c r="D211" s="146"/>
      <c r="E211" s="147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 t="s">
        <v>199</v>
      </c>
      <c r="AH211" s="136">
        <v>0</v>
      </c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</row>
    <row r="212" spans="1:60" outlineLevel="1" x14ac:dyDescent="0.2">
      <c r="A212" s="143"/>
      <c r="B212" s="144"/>
      <c r="C212" s="175" t="s">
        <v>1666</v>
      </c>
      <c r="D212" s="146"/>
      <c r="E212" s="147">
        <v>5.25</v>
      </c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 t="s">
        <v>199</v>
      </c>
      <c r="AH212" s="136">
        <v>0</v>
      </c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</row>
    <row r="213" spans="1:60" outlineLevel="1" x14ac:dyDescent="0.2">
      <c r="A213" s="143"/>
      <c r="B213" s="144"/>
      <c r="C213" s="176" t="s">
        <v>201</v>
      </c>
      <c r="D213" s="148"/>
      <c r="E213" s="149">
        <v>5.25</v>
      </c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 t="s">
        <v>199</v>
      </c>
      <c r="AH213" s="136">
        <v>1</v>
      </c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</row>
    <row r="214" spans="1:60" outlineLevel="1" x14ac:dyDescent="0.2">
      <c r="A214" s="164">
        <v>50</v>
      </c>
      <c r="B214" s="165" t="s">
        <v>496</v>
      </c>
      <c r="C214" s="173" t="s">
        <v>497</v>
      </c>
      <c r="D214" s="166" t="s">
        <v>197</v>
      </c>
      <c r="E214" s="167">
        <v>15.5</v>
      </c>
      <c r="F214" s="168"/>
      <c r="G214" s="169">
        <f>ROUND(E214*F214,2)</f>
        <v>0</v>
      </c>
      <c r="H214" s="168"/>
      <c r="I214" s="169">
        <f>ROUND(E214*H214,2)</f>
        <v>0</v>
      </c>
      <c r="J214" s="168"/>
      <c r="K214" s="169">
        <f>ROUND(E214*J214,2)</f>
        <v>0</v>
      </c>
      <c r="L214" s="169">
        <v>21</v>
      </c>
      <c r="M214" s="169">
        <f>G214*(1+L214/100)</f>
        <v>0</v>
      </c>
      <c r="N214" s="169">
        <v>0</v>
      </c>
      <c r="O214" s="169">
        <f>ROUND(E214*N214,2)</f>
        <v>0</v>
      </c>
      <c r="P214" s="169">
        <v>0</v>
      </c>
      <c r="Q214" s="170">
        <f>ROUND(E214*P214,2)</f>
        <v>0</v>
      </c>
      <c r="R214" s="145"/>
      <c r="S214" s="145" t="s">
        <v>254</v>
      </c>
      <c r="T214" s="145" t="s">
        <v>255</v>
      </c>
      <c r="U214" s="145">
        <v>2.6000000000000002E-2</v>
      </c>
      <c r="V214" s="145">
        <f>ROUND(E214*U214,2)</f>
        <v>0.4</v>
      </c>
      <c r="W214" s="145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 t="s">
        <v>194</v>
      </c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</row>
    <row r="215" spans="1:60" outlineLevel="1" x14ac:dyDescent="0.2">
      <c r="A215" s="157">
        <v>51</v>
      </c>
      <c r="B215" s="158" t="s">
        <v>1604</v>
      </c>
      <c r="C215" s="174" t="s">
        <v>1605</v>
      </c>
      <c r="D215" s="159" t="s">
        <v>224</v>
      </c>
      <c r="E215" s="160">
        <v>1</v>
      </c>
      <c r="F215" s="161"/>
      <c r="G215" s="162">
        <f>ROUND(E215*F215,2)</f>
        <v>0</v>
      </c>
      <c r="H215" s="161"/>
      <c r="I215" s="162">
        <f>ROUND(E215*H215,2)</f>
        <v>0</v>
      </c>
      <c r="J215" s="161"/>
      <c r="K215" s="162">
        <f>ROUND(E215*J215,2)</f>
        <v>0</v>
      </c>
      <c r="L215" s="162">
        <v>21</v>
      </c>
      <c r="M215" s="162">
        <f>G215*(1+L215/100)</f>
        <v>0</v>
      </c>
      <c r="N215" s="162">
        <v>2.1000000000000001E-4</v>
      </c>
      <c r="O215" s="162">
        <f>ROUND(E215*N215,2)</f>
        <v>0</v>
      </c>
      <c r="P215" s="162">
        <v>0</v>
      </c>
      <c r="Q215" s="163">
        <f>ROUND(E215*P215,2)</f>
        <v>0</v>
      </c>
      <c r="R215" s="145"/>
      <c r="S215" s="145" t="s">
        <v>192</v>
      </c>
      <c r="T215" s="145" t="s">
        <v>193</v>
      </c>
      <c r="U215" s="145">
        <v>0.15500000000000003</v>
      </c>
      <c r="V215" s="145">
        <f>ROUND(E215*U215,2)</f>
        <v>0.16</v>
      </c>
      <c r="W215" s="145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 t="s">
        <v>194</v>
      </c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</row>
    <row r="216" spans="1:60" outlineLevel="1" x14ac:dyDescent="0.2">
      <c r="A216" s="143"/>
      <c r="B216" s="144"/>
      <c r="C216" s="175" t="s">
        <v>204</v>
      </c>
      <c r="D216" s="146"/>
      <c r="E216" s="147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 t="s">
        <v>199</v>
      </c>
      <c r="AH216" s="136">
        <v>0</v>
      </c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</row>
    <row r="217" spans="1:60" ht="22.5" outlineLevel="1" x14ac:dyDescent="0.2">
      <c r="A217" s="143"/>
      <c r="B217" s="144"/>
      <c r="C217" s="175" t="s">
        <v>1606</v>
      </c>
      <c r="D217" s="146"/>
      <c r="E217" s="147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 t="s">
        <v>199</v>
      </c>
      <c r="AH217" s="136">
        <v>0</v>
      </c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</row>
    <row r="218" spans="1:60" outlineLevel="1" x14ac:dyDescent="0.2">
      <c r="A218" s="143"/>
      <c r="B218" s="144"/>
      <c r="C218" s="175" t="s">
        <v>133</v>
      </c>
      <c r="D218" s="146"/>
      <c r="E218" s="147">
        <v>1</v>
      </c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 t="s">
        <v>199</v>
      </c>
      <c r="AH218" s="136">
        <v>0</v>
      </c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</row>
    <row r="219" spans="1:60" outlineLevel="1" x14ac:dyDescent="0.2">
      <c r="A219" s="143"/>
      <c r="B219" s="144"/>
      <c r="C219" s="176" t="s">
        <v>201</v>
      </c>
      <c r="D219" s="148"/>
      <c r="E219" s="149">
        <v>1</v>
      </c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 t="s">
        <v>199</v>
      </c>
      <c r="AH219" s="136">
        <v>1</v>
      </c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</row>
    <row r="220" spans="1:60" ht="22.5" outlineLevel="1" x14ac:dyDescent="0.2">
      <c r="A220" s="157">
        <v>52</v>
      </c>
      <c r="B220" s="158" t="s">
        <v>645</v>
      </c>
      <c r="C220" s="174" t="s">
        <v>646</v>
      </c>
      <c r="D220" s="159" t="s">
        <v>224</v>
      </c>
      <c r="E220" s="160">
        <v>2.6220800000000004</v>
      </c>
      <c r="F220" s="161"/>
      <c r="G220" s="162">
        <f>ROUND(E220*F220,2)</f>
        <v>0</v>
      </c>
      <c r="H220" s="161"/>
      <c r="I220" s="162">
        <f>ROUND(E220*H220,2)</f>
        <v>0</v>
      </c>
      <c r="J220" s="161"/>
      <c r="K220" s="162">
        <f>ROUND(E220*J220,2)</f>
        <v>0</v>
      </c>
      <c r="L220" s="162">
        <v>21</v>
      </c>
      <c r="M220" s="162">
        <f>G220*(1+L220/100)</f>
        <v>0</v>
      </c>
      <c r="N220" s="162">
        <v>9.1900000000000009E-2</v>
      </c>
      <c r="O220" s="162">
        <f>ROUND(E220*N220,2)</f>
        <v>0.24</v>
      </c>
      <c r="P220" s="162">
        <v>0</v>
      </c>
      <c r="Q220" s="163">
        <f>ROUND(E220*P220,2)</f>
        <v>0</v>
      </c>
      <c r="R220" s="145" t="s">
        <v>411</v>
      </c>
      <c r="S220" s="145" t="s">
        <v>254</v>
      </c>
      <c r="T220" s="145" t="s">
        <v>193</v>
      </c>
      <c r="U220" s="145">
        <v>0</v>
      </c>
      <c r="V220" s="145">
        <f>ROUND(E220*U220,2)</f>
        <v>0</v>
      </c>
      <c r="W220" s="145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 t="s">
        <v>404</v>
      </c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</row>
    <row r="221" spans="1:60" outlineLevel="1" x14ac:dyDescent="0.2">
      <c r="A221" s="143"/>
      <c r="B221" s="144"/>
      <c r="C221" s="175" t="s">
        <v>919</v>
      </c>
      <c r="D221" s="146"/>
      <c r="E221" s="147">
        <v>2.6220800000000004</v>
      </c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 t="s">
        <v>199</v>
      </c>
      <c r="AH221" s="136">
        <v>0</v>
      </c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</row>
    <row r="222" spans="1:60" outlineLevel="1" x14ac:dyDescent="0.2">
      <c r="A222" s="143"/>
      <c r="B222" s="144"/>
      <c r="C222" s="176" t="s">
        <v>201</v>
      </c>
      <c r="D222" s="148"/>
      <c r="E222" s="149">
        <v>2.6220800000000004</v>
      </c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 t="s">
        <v>199</v>
      </c>
      <c r="AH222" s="136">
        <v>1</v>
      </c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</row>
    <row r="223" spans="1:60" outlineLevel="1" x14ac:dyDescent="0.2">
      <c r="A223" s="164">
        <v>53</v>
      </c>
      <c r="B223" s="165" t="s">
        <v>521</v>
      </c>
      <c r="C223" s="173" t="s">
        <v>522</v>
      </c>
      <c r="D223" s="166" t="s">
        <v>224</v>
      </c>
      <c r="E223" s="167">
        <v>1</v>
      </c>
      <c r="F223" s="168"/>
      <c r="G223" s="169">
        <f>ROUND(E223*F223,2)</f>
        <v>0</v>
      </c>
      <c r="H223" s="168"/>
      <c r="I223" s="169">
        <f>ROUND(E223*H223,2)</f>
        <v>0</v>
      </c>
      <c r="J223" s="168"/>
      <c r="K223" s="169">
        <f>ROUND(E223*J223,2)</f>
        <v>0</v>
      </c>
      <c r="L223" s="169">
        <v>21</v>
      </c>
      <c r="M223" s="169">
        <f>G223*(1+L223/100)</f>
        <v>0</v>
      </c>
      <c r="N223" s="169">
        <v>3.9000000000000007E-2</v>
      </c>
      <c r="O223" s="169">
        <f>ROUND(E223*N223,2)</f>
        <v>0.04</v>
      </c>
      <c r="P223" s="169">
        <v>0</v>
      </c>
      <c r="Q223" s="170">
        <f>ROUND(E223*P223,2)</f>
        <v>0</v>
      </c>
      <c r="R223" s="145"/>
      <c r="S223" s="145" t="s">
        <v>192</v>
      </c>
      <c r="T223" s="145" t="s">
        <v>193</v>
      </c>
      <c r="U223" s="145">
        <v>0</v>
      </c>
      <c r="V223" s="145">
        <f>ROUND(E223*U223,2)</f>
        <v>0</v>
      </c>
      <c r="W223" s="145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 t="s">
        <v>520</v>
      </c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</row>
    <row r="224" spans="1:60" ht="33.75" outlineLevel="1" x14ac:dyDescent="0.2">
      <c r="A224" s="164">
        <v>54</v>
      </c>
      <c r="B224" s="165" t="s">
        <v>535</v>
      </c>
      <c r="C224" s="173" t="s">
        <v>536</v>
      </c>
      <c r="D224" s="166" t="s">
        <v>224</v>
      </c>
      <c r="E224" s="167">
        <v>1</v>
      </c>
      <c r="F224" s="168"/>
      <c r="G224" s="169">
        <f>ROUND(E224*F224,2)</f>
        <v>0</v>
      </c>
      <c r="H224" s="168"/>
      <c r="I224" s="169">
        <f>ROUND(E224*H224,2)</f>
        <v>0</v>
      </c>
      <c r="J224" s="168"/>
      <c r="K224" s="169">
        <f>ROUND(E224*J224,2)</f>
        <v>0</v>
      </c>
      <c r="L224" s="169">
        <v>21</v>
      </c>
      <c r="M224" s="169">
        <f>G224*(1+L224/100)</f>
        <v>0</v>
      </c>
      <c r="N224" s="169">
        <v>0.11</v>
      </c>
      <c r="O224" s="169">
        <f>ROUND(E224*N224,2)</f>
        <v>0.11</v>
      </c>
      <c r="P224" s="169">
        <v>0</v>
      </c>
      <c r="Q224" s="170">
        <f>ROUND(E224*P224,2)</f>
        <v>0</v>
      </c>
      <c r="R224" s="145"/>
      <c r="S224" s="145" t="s">
        <v>192</v>
      </c>
      <c r="T224" s="145" t="s">
        <v>193</v>
      </c>
      <c r="U224" s="145">
        <v>0</v>
      </c>
      <c r="V224" s="145">
        <f>ROUND(E224*U224,2)</f>
        <v>0</v>
      </c>
      <c r="W224" s="145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 t="s">
        <v>520</v>
      </c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</row>
    <row r="225" spans="1:60" outlineLevel="1" x14ac:dyDescent="0.2">
      <c r="A225" s="157">
        <v>55</v>
      </c>
      <c r="B225" s="158" t="s">
        <v>1667</v>
      </c>
      <c r="C225" s="174" t="s">
        <v>1668</v>
      </c>
      <c r="D225" s="159" t="s">
        <v>224</v>
      </c>
      <c r="E225" s="160">
        <v>1.01</v>
      </c>
      <c r="F225" s="161"/>
      <c r="G225" s="162">
        <f>ROUND(E225*F225,2)</f>
        <v>0</v>
      </c>
      <c r="H225" s="161"/>
      <c r="I225" s="162">
        <f>ROUND(E225*H225,2)</f>
        <v>0</v>
      </c>
      <c r="J225" s="161"/>
      <c r="K225" s="162">
        <f>ROUND(E225*J225,2)</f>
        <v>0</v>
      </c>
      <c r="L225" s="162">
        <v>21</v>
      </c>
      <c r="M225" s="162">
        <f>G225*(1+L225/100)</f>
        <v>0</v>
      </c>
      <c r="N225" s="162">
        <v>0.6100000000000001</v>
      </c>
      <c r="O225" s="162">
        <f>ROUND(E225*N225,2)</f>
        <v>0.62</v>
      </c>
      <c r="P225" s="162">
        <v>0</v>
      </c>
      <c r="Q225" s="163">
        <f>ROUND(E225*P225,2)</f>
        <v>0</v>
      </c>
      <c r="R225" s="145" t="s">
        <v>411</v>
      </c>
      <c r="S225" s="145" t="s">
        <v>254</v>
      </c>
      <c r="T225" s="145" t="s">
        <v>255</v>
      </c>
      <c r="U225" s="145">
        <v>0</v>
      </c>
      <c r="V225" s="145">
        <f>ROUND(E225*U225,2)</f>
        <v>0</v>
      </c>
      <c r="W225" s="145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 t="s">
        <v>404</v>
      </c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</row>
    <row r="226" spans="1:60" outlineLevel="1" x14ac:dyDescent="0.2">
      <c r="A226" s="143"/>
      <c r="B226" s="144"/>
      <c r="C226" s="175" t="s">
        <v>500</v>
      </c>
      <c r="D226" s="146"/>
      <c r="E226" s="147">
        <v>1.01</v>
      </c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 t="s">
        <v>199</v>
      </c>
      <c r="AH226" s="136">
        <v>0</v>
      </c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</row>
    <row r="227" spans="1:60" outlineLevel="1" x14ac:dyDescent="0.2">
      <c r="A227" s="143"/>
      <c r="B227" s="144"/>
      <c r="C227" s="176" t="s">
        <v>201</v>
      </c>
      <c r="D227" s="148"/>
      <c r="E227" s="149">
        <v>1.01</v>
      </c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 t="s">
        <v>199</v>
      </c>
      <c r="AH227" s="136">
        <v>1</v>
      </c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</row>
    <row r="228" spans="1:60" outlineLevel="1" x14ac:dyDescent="0.2">
      <c r="A228" s="164">
        <v>56</v>
      </c>
      <c r="B228" s="165" t="s">
        <v>525</v>
      </c>
      <c r="C228" s="173" t="s">
        <v>526</v>
      </c>
      <c r="D228" s="166" t="s">
        <v>224</v>
      </c>
      <c r="E228" s="167">
        <v>1</v>
      </c>
      <c r="F228" s="168"/>
      <c r="G228" s="169">
        <f>ROUND(E228*F228,2)</f>
        <v>0</v>
      </c>
      <c r="H228" s="168"/>
      <c r="I228" s="169">
        <f>ROUND(E228*H228,2)</f>
        <v>0</v>
      </c>
      <c r="J228" s="168"/>
      <c r="K228" s="169">
        <f>ROUND(E228*J228,2)</f>
        <v>0</v>
      </c>
      <c r="L228" s="169">
        <v>21</v>
      </c>
      <c r="M228" s="169">
        <f>G228*(1+L228/100)</f>
        <v>0</v>
      </c>
      <c r="N228" s="169">
        <v>3.9000000000000007E-2</v>
      </c>
      <c r="O228" s="169">
        <f>ROUND(E228*N228,2)</f>
        <v>0.04</v>
      </c>
      <c r="P228" s="169">
        <v>0</v>
      </c>
      <c r="Q228" s="170">
        <f>ROUND(E228*P228,2)</f>
        <v>0</v>
      </c>
      <c r="R228" s="145"/>
      <c r="S228" s="145" t="s">
        <v>192</v>
      </c>
      <c r="T228" s="145" t="s">
        <v>193</v>
      </c>
      <c r="U228" s="145">
        <v>0</v>
      </c>
      <c r="V228" s="145">
        <f>ROUND(E228*U228,2)</f>
        <v>0</v>
      </c>
      <c r="W228" s="145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 t="s">
        <v>520</v>
      </c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</row>
    <row r="229" spans="1:60" outlineLevel="1" x14ac:dyDescent="0.2">
      <c r="A229" s="157">
        <v>57</v>
      </c>
      <c r="B229" s="158" t="s">
        <v>654</v>
      </c>
      <c r="C229" s="174" t="s">
        <v>655</v>
      </c>
      <c r="D229" s="159" t="s">
        <v>224</v>
      </c>
      <c r="E229" s="160">
        <v>1.01</v>
      </c>
      <c r="F229" s="161"/>
      <c r="G229" s="162">
        <f>ROUND(E229*F229,2)</f>
        <v>0</v>
      </c>
      <c r="H229" s="161"/>
      <c r="I229" s="162">
        <f>ROUND(E229*H229,2)</f>
        <v>0</v>
      </c>
      <c r="J229" s="161"/>
      <c r="K229" s="162">
        <f>ROUND(E229*J229,2)</f>
        <v>0</v>
      </c>
      <c r="L229" s="162">
        <v>21</v>
      </c>
      <c r="M229" s="162">
        <f>G229*(1+L229/100)</f>
        <v>0</v>
      </c>
      <c r="N229" s="162">
        <v>0.25</v>
      </c>
      <c r="O229" s="162">
        <f>ROUND(E229*N229,2)</f>
        <v>0.25</v>
      </c>
      <c r="P229" s="162">
        <v>0</v>
      </c>
      <c r="Q229" s="163">
        <f>ROUND(E229*P229,2)</f>
        <v>0</v>
      </c>
      <c r="R229" s="145" t="s">
        <v>411</v>
      </c>
      <c r="S229" s="145" t="s">
        <v>254</v>
      </c>
      <c r="T229" s="145" t="s">
        <v>193</v>
      </c>
      <c r="U229" s="145">
        <v>0</v>
      </c>
      <c r="V229" s="145">
        <f>ROUND(E229*U229,2)</f>
        <v>0</v>
      </c>
      <c r="W229" s="145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 t="s">
        <v>404</v>
      </c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</row>
    <row r="230" spans="1:60" outlineLevel="1" x14ac:dyDescent="0.2">
      <c r="A230" s="143"/>
      <c r="B230" s="144"/>
      <c r="C230" s="175" t="s">
        <v>500</v>
      </c>
      <c r="D230" s="146"/>
      <c r="E230" s="147">
        <v>1.01</v>
      </c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 t="s">
        <v>199</v>
      </c>
      <c r="AH230" s="136">
        <v>0</v>
      </c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</row>
    <row r="231" spans="1:60" outlineLevel="1" x14ac:dyDescent="0.2">
      <c r="A231" s="143"/>
      <c r="B231" s="144"/>
      <c r="C231" s="176" t="s">
        <v>201</v>
      </c>
      <c r="D231" s="148"/>
      <c r="E231" s="149">
        <v>1.01</v>
      </c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 t="s">
        <v>199</v>
      </c>
      <c r="AH231" s="136">
        <v>1</v>
      </c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</row>
    <row r="232" spans="1:60" outlineLevel="1" x14ac:dyDescent="0.2">
      <c r="A232" s="157">
        <v>58</v>
      </c>
      <c r="B232" s="158" t="s">
        <v>656</v>
      </c>
      <c r="C232" s="174" t="s">
        <v>657</v>
      </c>
      <c r="D232" s="159" t="s">
        <v>224</v>
      </c>
      <c r="E232" s="160">
        <v>1.01</v>
      </c>
      <c r="F232" s="161"/>
      <c r="G232" s="162">
        <f>ROUND(E232*F232,2)</f>
        <v>0</v>
      </c>
      <c r="H232" s="161"/>
      <c r="I232" s="162">
        <f>ROUND(E232*H232,2)</f>
        <v>0</v>
      </c>
      <c r="J232" s="161"/>
      <c r="K232" s="162">
        <f>ROUND(E232*J232,2)</f>
        <v>0</v>
      </c>
      <c r="L232" s="162">
        <v>21</v>
      </c>
      <c r="M232" s="162">
        <f>G232*(1+L232/100)</f>
        <v>0</v>
      </c>
      <c r="N232" s="162">
        <v>0.5</v>
      </c>
      <c r="O232" s="162">
        <f>ROUND(E232*N232,2)</f>
        <v>0.51</v>
      </c>
      <c r="P232" s="162">
        <v>0</v>
      </c>
      <c r="Q232" s="163">
        <f>ROUND(E232*P232,2)</f>
        <v>0</v>
      </c>
      <c r="R232" s="145" t="s">
        <v>411</v>
      </c>
      <c r="S232" s="145" t="s">
        <v>254</v>
      </c>
      <c r="T232" s="145" t="s">
        <v>193</v>
      </c>
      <c r="U232" s="145">
        <v>0</v>
      </c>
      <c r="V232" s="145">
        <f>ROUND(E232*U232,2)</f>
        <v>0</v>
      </c>
      <c r="W232" s="145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 t="s">
        <v>404</v>
      </c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</row>
    <row r="233" spans="1:60" outlineLevel="1" x14ac:dyDescent="0.2">
      <c r="A233" s="143"/>
      <c r="B233" s="144"/>
      <c r="C233" s="175" t="s">
        <v>500</v>
      </c>
      <c r="D233" s="146"/>
      <c r="E233" s="147">
        <v>1.01</v>
      </c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 t="s">
        <v>199</v>
      </c>
      <c r="AH233" s="136">
        <v>0</v>
      </c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</row>
    <row r="234" spans="1:60" outlineLevel="1" x14ac:dyDescent="0.2">
      <c r="A234" s="143"/>
      <c r="B234" s="144"/>
      <c r="C234" s="176" t="s">
        <v>201</v>
      </c>
      <c r="D234" s="148"/>
      <c r="E234" s="149">
        <v>1.01</v>
      </c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 t="s">
        <v>199</v>
      </c>
      <c r="AH234" s="136">
        <v>1</v>
      </c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</row>
    <row r="235" spans="1:60" outlineLevel="1" x14ac:dyDescent="0.2">
      <c r="A235" s="157">
        <v>59</v>
      </c>
      <c r="B235" s="158" t="s">
        <v>661</v>
      </c>
      <c r="C235" s="174" t="s">
        <v>662</v>
      </c>
      <c r="D235" s="159" t="s">
        <v>224</v>
      </c>
      <c r="E235" s="160">
        <v>1.01</v>
      </c>
      <c r="F235" s="161"/>
      <c r="G235" s="162">
        <f>ROUND(E235*F235,2)</f>
        <v>0</v>
      </c>
      <c r="H235" s="161"/>
      <c r="I235" s="162">
        <f>ROUND(E235*H235,2)</f>
        <v>0</v>
      </c>
      <c r="J235" s="161"/>
      <c r="K235" s="162">
        <f>ROUND(E235*J235,2)</f>
        <v>0</v>
      </c>
      <c r="L235" s="162">
        <v>21</v>
      </c>
      <c r="M235" s="162">
        <f>G235*(1+L235/100)</f>
        <v>0</v>
      </c>
      <c r="N235" s="162">
        <v>2.1</v>
      </c>
      <c r="O235" s="162">
        <f>ROUND(E235*N235,2)</f>
        <v>2.12</v>
      </c>
      <c r="P235" s="162">
        <v>0</v>
      </c>
      <c r="Q235" s="163">
        <f>ROUND(E235*P235,2)</f>
        <v>0</v>
      </c>
      <c r="R235" s="145" t="s">
        <v>411</v>
      </c>
      <c r="S235" s="145" t="s">
        <v>254</v>
      </c>
      <c r="T235" s="145" t="s">
        <v>193</v>
      </c>
      <c r="U235" s="145">
        <v>0</v>
      </c>
      <c r="V235" s="145">
        <f>ROUND(E235*U235,2)</f>
        <v>0</v>
      </c>
      <c r="W235" s="145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 t="s">
        <v>404</v>
      </c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</row>
    <row r="236" spans="1:60" outlineLevel="1" x14ac:dyDescent="0.2">
      <c r="A236" s="143"/>
      <c r="B236" s="144"/>
      <c r="C236" s="175" t="s">
        <v>500</v>
      </c>
      <c r="D236" s="146"/>
      <c r="E236" s="147">
        <v>1.01</v>
      </c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 t="s">
        <v>199</v>
      </c>
      <c r="AH236" s="136">
        <v>0</v>
      </c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</row>
    <row r="237" spans="1:60" outlineLevel="1" x14ac:dyDescent="0.2">
      <c r="A237" s="143"/>
      <c r="B237" s="144"/>
      <c r="C237" s="176" t="s">
        <v>201</v>
      </c>
      <c r="D237" s="148"/>
      <c r="E237" s="149">
        <v>1.01</v>
      </c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 t="s">
        <v>199</v>
      </c>
      <c r="AH237" s="136">
        <v>1</v>
      </c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</row>
    <row r="238" spans="1:60" outlineLevel="1" x14ac:dyDescent="0.2">
      <c r="A238" s="157">
        <v>60</v>
      </c>
      <c r="B238" s="158" t="s">
        <v>531</v>
      </c>
      <c r="C238" s="174" t="s">
        <v>532</v>
      </c>
      <c r="D238" s="159" t="s">
        <v>224</v>
      </c>
      <c r="E238" s="160">
        <v>3</v>
      </c>
      <c r="F238" s="161"/>
      <c r="G238" s="162">
        <f>ROUND(E238*F238,2)</f>
        <v>0</v>
      </c>
      <c r="H238" s="161"/>
      <c r="I238" s="162">
        <f>ROUND(E238*H238,2)</f>
        <v>0</v>
      </c>
      <c r="J238" s="161"/>
      <c r="K238" s="162">
        <f>ROUND(E238*J238,2)</f>
        <v>0</v>
      </c>
      <c r="L238" s="162">
        <v>21</v>
      </c>
      <c r="M238" s="162">
        <f>G238*(1+L238/100)</f>
        <v>0</v>
      </c>
      <c r="N238" s="162">
        <v>2E-3</v>
      </c>
      <c r="O238" s="162">
        <f>ROUND(E238*N238,2)</f>
        <v>0.01</v>
      </c>
      <c r="P238" s="162">
        <v>0</v>
      </c>
      <c r="Q238" s="163">
        <f>ROUND(E238*P238,2)</f>
        <v>0</v>
      </c>
      <c r="R238" s="145" t="s">
        <v>411</v>
      </c>
      <c r="S238" s="145" t="s">
        <v>254</v>
      </c>
      <c r="T238" s="145" t="s">
        <v>193</v>
      </c>
      <c r="U238" s="145">
        <v>0</v>
      </c>
      <c r="V238" s="145">
        <f>ROUND(E238*U238,2)</f>
        <v>0</v>
      </c>
      <c r="W238" s="145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 t="s">
        <v>404</v>
      </c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</row>
    <row r="239" spans="1:60" outlineLevel="1" x14ac:dyDescent="0.2">
      <c r="A239" s="143"/>
      <c r="B239" s="144"/>
      <c r="C239" s="175" t="s">
        <v>635</v>
      </c>
      <c r="D239" s="146"/>
      <c r="E239" s="147">
        <v>3</v>
      </c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 t="s">
        <v>199</v>
      </c>
      <c r="AH239" s="136">
        <v>0</v>
      </c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</row>
    <row r="240" spans="1:60" outlineLevel="1" x14ac:dyDescent="0.2">
      <c r="A240" s="143"/>
      <c r="B240" s="144"/>
      <c r="C240" s="176" t="s">
        <v>201</v>
      </c>
      <c r="D240" s="148"/>
      <c r="E240" s="149">
        <v>3</v>
      </c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 t="s">
        <v>199</v>
      </c>
      <c r="AH240" s="136">
        <v>1</v>
      </c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</row>
    <row r="241" spans="1:60" x14ac:dyDescent="0.2">
      <c r="A241" s="151" t="s">
        <v>187</v>
      </c>
      <c r="B241" s="152" t="s">
        <v>149</v>
      </c>
      <c r="C241" s="172" t="s">
        <v>150</v>
      </c>
      <c r="D241" s="153"/>
      <c r="E241" s="154"/>
      <c r="F241" s="155"/>
      <c r="G241" s="155">
        <f>SUMIF(AG242:AG248,"&lt;&gt;NOR",G242:G248)</f>
        <v>0</v>
      </c>
      <c r="H241" s="155"/>
      <c r="I241" s="155">
        <f>SUM(I242:I248)</f>
        <v>0</v>
      </c>
      <c r="J241" s="155"/>
      <c r="K241" s="155">
        <f>SUM(K242:K248)</f>
        <v>0</v>
      </c>
      <c r="L241" s="155"/>
      <c r="M241" s="155">
        <f>SUM(M242:M248)</f>
        <v>0</v>
      </c>
      <c r="N241" s="155"/>
      <c r="O241" s="155">
        <f>SUM(O242:O248)</f>
        <v>0.55000000000000004</v>
      </c>
      <c r="P241" s="155"/>
      <c r="Q241" s="156">
        <f>SUM(Q242:Q248)</f>
        <v>0</v>
      </c>
      <c r="R241" s="150"/>
      <c r="S241" s="150"/>
      <c r="T241" s="150"/>
      <c r="U241" s="150"/>
      <c r="V241" s="150">
        <f>SUM(V242:V248)</f>
        <v>0.54</v>
      </c>
      <c r="W241" s="150"/>
      <c r="AG241" t="s">
        <v>188</v>
      </c>
    </row>
    <row r="242" spans="1:60" outlineLevel="1" x14ac:dyDescent="0.2">
      <c r="A242" s="157">
        <v>61</v>
      </c>
      <c r="B242" s="158" t="s">
        <v>828</v>
      </c>
      <c r="C242" s="174" t="s">
        <v>829</v>
      </c>
      <c r="D242" s="159" t="s">
        <v>197</v>
      </c>
      <c r="E242" s="160">
        <v>2</v>
      </c>
      <c r="F242" s="161"/>
      <c r="G242" s="162">
        <f>ROUND(E242*F242,2)</f>
        <v>0</v>
      </c>
      <c r="H242" s="161"/>
      <c r="I242" s="162">
        <f>ROUND(E242*H242,2)</f>
        <v>0</v>
      </c>
      <c r="J242" s="161"/>
      <c r="K242" s="162">
        <f>ROUND(E242*J242,2)</f>
        <v>0</v>
      </c>
      <c r="L242" s="162">
        <v>21</v>
      </c>
      <c r="M242" s="162">
        <f>G242*(1+L242/100)</f>
        <v>0</v>
      </c>
      <c r="N242" s="162">
        <v>0.188</v>
      </c>
      <c r="O242" s="162">
        <f>ROUND(E242*N242,2)</f>
        <v>0.38</v>
      </c>
      <c r="P242" s="162">
        <v>0</v>
      </c>
      <c r="Q242" s="163">
        <f>ROUND(E242*P242,2)</f>
        <v>0</v>
      </c>
      <c r="R242" s="145"/>
      <c r="S242" s="145" t="s">
        <v>254</v>
      </c>
      <c r="T242" s="145" t="s">
        <v>255</v>
      </c>
      <c r="U242" s="145">
        <v>0.27200000000000002</v>
      </c>
      <c r="V242" s="145">
        <f>ROUND(E242*U242,2)</f>
        <v>0.54</v>
      </c>
      <c r="W242" s="145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 t="s">
        <v>194</v>
      </c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</row>
    <row r="243" spans="1:60" outlineLevel="1" x14ac:dyDescent="0.2">
      <c r="A243" s="143"/>
      <c r="B243" s="144"/>
      <c r="C243" s="175" t="s">
        <v>204</v>
      </c>
      <c r="D243" s="146"/>
      <c r="E243" s="147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 t="s">
        <v>199</v>
      </c>
      <c r="AH243" s="136">
        <v>0</v>
      </c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</row>
    <row r="244" spans="1:60" outlineLevel="1" x14ac:dyDescent="0.2">
      <c r="A244" s="143"/>
      <c r="B244" s="144"/>
      <c r="C244" s="175" t="s">
        <v>774</v>
      </c>
      <c r="D244" s="146"/>
      <c r="E244" s="147">
        <v>2</v>
      </c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 t="s">
        <v>199</v>
      </c>
      <c r="AH244" s="136">
        <v>0</v>
      </c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</row>
    <row r="245" spans="1:60" outlineLevel="1" x14ac:dyDescent="0.2">
      <c r="A245" s="143"/>
      <c r="B245" s="144"/>
      <c r="C245" s="176" t="s">
        <v>201</v>
      </c>
      <c r="D245" s="148"/>
      <c r="E245" s="149">
        <v>2</v>
      </c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 t="s">
        <v>199</v>
      </c>
      <c r="AH245" s="136">
        <v>1</v>
      </c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</row>
    <row r="246" spans="1:60" ht="22.5" outlineLevel="1" x14ac:dyDescent="0.2">
      <c r="A246" s="157">
        <v>62</v>
      </c>
      <c r="B246" s="158" t="s">
        <v>830</v>
      </c>
      <c r="C246" s="174" t="s">
        <v>831</v>
      </c>
      <c r="D246" s="159" t="s">
        <v>224</v>
      </c>
      <c r="E246" s="160">
        <v>2.02</v>
      </c>
      <c r="F246" s="161"/>
      <c r="G246" s="162">
        <f>ROUND(E246*F246,2)</f>
        <v>0</v>
      </c>
      <c r="H246" s="161"/>
      <c r="I246" s="162">
        <f>ROUND(E246*H246,2)</f>
        <v>0</v>
      </c>
      <c r="J246" s="161"/>
      <c r="K246" s="162">
        <f>ROUND(E246*J246,2)</f>
        <v>0</v>
      </c>
      <c r="L246" s="162">
        <v>21</v>
      </c>
      <c r="M246" s="162">
        <f>G246*(1+L246/100)</f>
        <v>0</v>
      </c>
      <c r="N246" s="162">
        <v>8.1970000000000001E-2</v>
      </c>
      <c r="O246" s="162">
        <f>ROUND(E246*N246,2)</f>
        <v>0.17</v>
      </c>
      <c r="P246" s="162">
        <v>0</v>
      </c>
      <c r="Q246" s="163">
        <f>ROUND(E246*P246,2)</f>
        <v>0</v>
      </c>
      <c r="R246" s="145" t="s">
        <v>411</v>
      </c>
      <c r="S246" s="145" t="s">
        <v>254</v>
      </c>
      <c r="T246" s="145" t="s">
        <v>255</v>
      </c>
      <c r="U246" s="145">
        <v>0</v>
      </c>
      <c r="V246" s="145">
        <f>ROUND(E246*U246,2)</f>
        <v>0</v>
      </c>
      <c r="W246" s="145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 t="s">
        <v>404</v>
      </c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</row>
    <row r="247" spans="1:60" outlineLevel="1" x14ac:dyDescent="0.2">
      <c r="A247" s="143"/>
      <c r="B247" s="144"/>
      <c r="C247" s="175" t="s">
        <v>658</v>
      </c>
      <c r="D247" s="146"/>
      <c r="E247" s="147">
        <v>2.02</v>
      </c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 t="s">
        <v>199</v>
      </c>
      <c r="AH247" s="136">
        <v>0</v>
      </c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</row>
    <row r="248" spans="1:60" outlineLevel="1" x14ac:dyDescent="0.2">
      <c r="A248" s="143"/>
      <c r="B248" s="144"/>
      <c r="C248" s="176" t="s">
        <v>201</v>
      </c>
      <c r="D248" s="148"/>
      <c r="E248" s="149">
        <v>2.02</v>
      </c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 t="s">
        <v>199</v>
      </c>
      <c r="AH248" s="136">
        <v>1</v>
      </c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</row>
    <row r="249" spans="1:60" x14ac:dyDescent="0.2">
      <c r="A249" s="151" t="s">
        <v>187</v>
      </c>
      <c r="B249" s="152" t="s">
        <v>151</v>
      </c>
      <c r="C249" s="172" t="s">
        <v>152</v>
      </c>
      <c r="D249" s="153"/>
      <c r="E249" s="154"/>
      <c r="F249" s="155"/>
      <c r="G249" s="155">
        <f>SUMIF(AG250:AG250,"&lt;&gt;NOR",G250:G250)</f>
        <v>0</v>
      </c>
      <c r="H249" s="155"/>
      <c r="I249" s="155">
        <f>SUM(I250:I250)</f>
        <v>0</v>
      </c>
      <c r="J249" s="155"/>
      <c r="K249" s="155">
        <f>SUM(K250:K250)</f>
        <v>0</v>
      </c>
      <c r="L249" s="155"/>
      <c r="M249" s="155">
        <f>SUM(M250:M250)</f>
        <v>0</v>
      </c>
      <c r="N249" s="155"/>
      <c r="O249" s="155">
        <f>SUM(O250:O250)</f>
        <v>0</v>
      </c>
      <c r="P249" s="155"/>
      <c r="Q249" s="156">
        <f>SUM(Q250:Q250)</f>
        <v>0</v>
      </c>
      <c r="R249" s="150"/>
      <c r="S249" s="150"/>
      <c r="T249" s="150"/>
      <c r="U249" s="150"/>
      <c r="V249" s="150">
        <f>SUM(V250:V250)</f>
        <v>21.7</v>
      </c>
      <c r="W249" s="150"/>
      <c r="AG249" t="s">
        <v>188</v>
      </c>
    </row>
    <row r="250" spans="1:60" outlineLevel="1" x14ac:dyDescent="0.2">
      <c r="A250" s="164">
        <v>63</v>
      </c>
      <c r="B250" s="165" t="s">
        <v>663</v>
      </c>
      <c r="C250" s="173" t="s">
        <v>664</v>
      </c>
      <c r="D250" s="166" t="s">
        <v>403</v>
      </c>
      <c r="E250" s="167">
        <v>102.61378000000001</v>
      </c>
      <c r="F250" s="168"/>
      <c r="G250" s="169">
        <f>ROUND(E250*F250,2)</f>
        <v>0</v>
      </c>
      <c r="H250" s="168"/>
      <c r="I250" s="169">
        <f>ROUND(E250*H250,2)</f>
        <v>0</v>
      </c>
      <c r="J250" s="168"/>
      <c r="K250" s="169">
        <f>ROUND(E250*J250,2)</f>
        <v>0</v>
      </c>
      <c r="L250" s="169">
        <v>21</v>
      </c>
      <c r="M250" s="169">
        <f>G250*(1+L250/100)</f>
        <v>0</v>
      </c>
      <c r="N250" s="169">
        <v>0</v>
      </c>
      <c r="O250" s="169">
        <f>ROUND(E250*N250,2)</f>
        <v>0</v>
      </c>
      <c r="P250" s="169">
        <v>0</v>
      </c>
      <c r="Q250" s="170">
        <f>ROUND(E250*P250,2)</f>
        <v>0</v>
      </c>
      <c r="R250" s="145"/>
      <c r="S250" s="145" t="s">
        <v>254</v>
      </c>
      <c r="T250" s="145" t="s">
        <v>255</v>
      </c>
      <c r="U250" s="145">
        <v>0.21150000000000002</v>
      </c>
      <c r="V250" s="145">
        <f>ROUND(E250*U250,2)</f>
        <v>21.7</v>
      </c>
      <c r="W250" s="145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 t="s">
        <v>560</v>
      </c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</row>
    <row r="251" spans="1:60" x14ac:dyDescent="0.2">
      <c r="A251" s="151" t="s">
        <v>187</v>
      </c>
      <c r="B251" s="152" t="s">
        <v>157</v>
      </c>
      <c r="C251" s="172" t="s">
        <v>158</v>
      </c>
      <c r="D251" s="153"/>
      <c r="E251" s="154"/>
      <c r="F251" s="155"/>
      <c r="G251" s="155">
        <f>SUMIF(AG252:AG258,"&lt;&gt;NOR",G252:G258)</f>
        <v>0</v>
      </c>
      <c r="H251" s="155"/>
      <c r="I251" s="155">
        <f>SUM(I252:I258)</f>
        <v>0</v>
      </c>
      <c r="J251" s="155"/>
      <c r="K251" s="155">
        <f>SUM(K252:K258)</f>
        <v>0</v>
      </c>
      <c r="L251" s="155"/>
      <c r="M251" s="155">
        <f>SUM(M252:M258)</f>
        <v>0</v>
      </c>
      <c r="N251" s="155"/>
      <c r="O251" s="155">
        <f>SUM(O252:O258)</f>
        <v>0</v>
      </c>
      <c r="P251" s="155"/>
      <c r="Q251" s="156">
        <f>SUM(Q252:Q258)</f>
        <v>0</v>
      </c>
      <c r="R251" s="150"/>
      <c r="S251" s="150"/>
      <c r="T251" s="150"/>
      <c r="U251" s="150"/>
      <c r="V251" s="150">
        <f>SUM(V252:V258)</f>
        <v>0.18</v>
      </c>
      <c r="W251" s="150"/>
      <c r="AG251" t="s">
        <v>188</v>
      </c>
    </row>
    <row r="252" spans="1:60" outlineLevel="1" x14ac:dyDescent="0.2">
      <c r="A252" s="164">
        <v>64</v>
      </c>
      <c r="B252" s="165" t="s">
        <v>561</v>
      </c>
      <c r="C252" s="173" t="s">
        <v>562</v>
      </c>
      <c r="D252" s="166" t="s">
        <v>403</v>
      </c>
      <c r="E252" s="167">
        <v>17.747200000000003</v>
      </c>
      <c r="F252" s="168"/>
      <c r="G252" s="169">
        <f>ROUND(E252*F252,2)</f>
        <v>0</v>
      </c>
      <c r="H252" s="168"/>
      <c r="I252" s="169">
        <f>ROUND(E252*H252,2)</f>
        <v>0</v>
      </c>
      <c r="J252" s="168"/>
      <c r="K252" s="169">
        <f>ROUND(E252*J252,2)</f>
        <v>0</v>
      </c>
      <c r="L252" s="169">
        <v>21</v>
      </c>
      <c r="M252" s="169">
        <f>G252*(1+L252/100)</f>
        <v>0</v>
      </c>
      <c r="N252" s="169">
        <v>0</v>
      </c>
      <c r="O252" s="169">
        <f>ROUND(E252*N252,2)</f>
        <v>0</v>
      </c>
      <c r="P252" s="169">
        <v>0</v>
      </c>
      <c r="Q252" s="170">
        <f>ROUND(E252*P252,2)</f>
        <v>0</v>
      </c>
      <c r="R252" s="145"/>
      <c r="S252" s="145" t="s">
        <v>254</v>
      </c>
      <c r="T252" s="145" t="s">
        <v>255</v>
      </c>
      <c r="U252" s="145">
        <v>0.01</v>
      </c>
      <c r="V252" s="145">
        <f>ROUND(E252*U252,2)</f>
        <v>0.18</v>
      </c>
      <c r="W252" s="145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 t="s">
        <v>563</v>
      </c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</row>
    <row r="253" spans="1:60" outlineLevel="1" x14ac:dyDescent="0.2">
      <c r="A253" s="157">
        <v>65</v>
      </c>
      <c r="B253" s="158" t="s">
        <v>564</v>
      </c>
      <c r="C253" s="174" t="s">
        <v>565</v>
      </c>
      <c r="D253" s="159" t="s">
        <v>403</v>
      </c>
      <c r="E253" s="160">
        <v>240.9008</v>
      </c>
      <c r="F253" s="161"/>
      <c r="G253" s="162">
        <f>ROUND(E253*F253,2)</f>
        <v>0</v>
      </c>
      <c r="H253" s="161"/>
      <c r="I253" s="162">
        <f>ROUND(E253*H253,2)</f>
        <v>0</v>
      </c>
      <c r="J253" s="161"/>
      <c r="K253" s="162">
        <f>ROUND(E253*J253,2)</f>
        <v>0</v>
      </c>
      <c r="L253" s="162">
        <v>21</v>
      </c>
      <c r="M253" s="162">
        <f>G253*(1+L253/100)</f>
        <v>0</v>
      </c>
      <c r="N253" s="162">
        <v>0</v>
      </c>
      <c r="O253" s="162">
        <f>ROUND(E253*N253,2)</f>
        <v>0</v>
      </c>
      <c r="P253" s="162">
        <v>0</v>
      </c>
      <c r="Q253" s="163">
        <f>ROUND(E253*P253,2)</f>
        <v>0</v>
      </c>
      <c r="R253" s="145"/>
      <c r="S253" s="145" t="s">
        <v>254</v>
      </c>
      <c r="T253" s="145" t="s">
        <v>255</v>
      </c>
      <c r="U253" s="145">
        <v>0</v>
      </c>
      <c r="V253" s="145">
        <f>ROUND(E253*U253,2)</f>
        <v>0</v>
      </c>
      <c r="W253" s="145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 t="s">
        <v>194</v>
      </c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</row>
    <row r="254" spans="1:60" outlineLevel="1" x14ac:dyDescent="0.2">
      <c r="A254" s="143"/>
      <c r="B254" s="144"/>
      <c r="C254" s="175" t="s">
        <v>204</v>
      </c>
      <c r="D254" s="146"/>
      <c r="E254" s="147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 t="s">
        <v>199</v>
      </c>
      <c r="AH254" s="136">
        <v>0</v>
      </c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</row>
    <row r="255" spans="1:60" outlineLevel="1" x14ac:dyDescent="0.2">
      <c r="A255" s="143"/>
      <c r="B255" s="144"/>
      <c r="C255" s="175" t="s">
        <v>359</v>
      </c>
      <c r="D255" s="146"/>
      <c r="E255" s="147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 t="s">
        <v>199</v>
      </c>
      <c r="AH255" s="136">
        <v>0</v>
      </c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</row>
    <row r="256" spans="1:60" ht="22.5" outlineLevel="1" x14ac:dyDescent="0.2">
      <c r="A256" s="143"/>
      <c r="B256" s="144"/>
      <c r="C256" s="175" t="s">
        <v>360</v>
      </c>
      <c r="D256" s="146"/>
      <c r="E256" s="147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 t="s">
        <v>199</v>
      </c>
      <c r="AH256" s="136">
        <v>0</v>
      </c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</row>
    <row r="257" spans="1:60" outlineLevel="1" x14ac:dyDescent="0.2">
      <c r="A257" s="143"/>
      <c r="B257" s="144"/>
      <c r="C257" s="175" t="s">
        <v>1669</v>
      </c>
      <c r="D257" s="146"/>
      <c r="E257" s="147">
        <v>240.9008</v>
      </c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 t="s">
        <v>199</v>
      </c>
      <c r="AH257" s="136">
        <v>0</v>
      </c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</row>
    <row r="258" spans="1:60" outlineLevel="1" x14ac:dyDescent="0.2">
      <c r="A258" s="143"/>
      <c r="B258" s="144"/>
      <c r="C258" s="176" t="s">
        <v>201</v>
      </c>
      <c r="D258" s="148"/>
      <c r="E258" s="149">
        <v>240.9008</v>
      </c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 t="s">
        <v>199</v>
      </c>
      <c r="AH258" s="136">
        <v>1</v>
      </c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</row>
    <row r="259" spans="1:60" x14ac:dyDescent="0.2">
      <c r="A259" s="3"/>
      <c r="B259" s="4"/>
      <c r="C259" s="177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AE259">
        <v>15</v>
      </c>
      <c r="AF259">
        <v>21</v>
      </c>
    </row>
    <row r="260" spans="1:60" x14ac:dyDescent="0.2">
      <c r="A260" s="139"/>
      <c r="B260" s="140" t="s">
        <v>31</v>
      </c>
      <c r="C260" s="178"/>
      <c r="D260" s="141"/>
      <c r="E260" s="142"/>
      <c r="F260" s="142"/>
      <c r="G260" s="171">
        <f>G8+G151+G162+G169+G178+G241+G249+G251</f>
        <v>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AE260">
        <f>SUMIF(L7:L258,AE259,G7:G258)</f>
        <v>0</v>
      </c>
      <c r="AF260">
        <f>SUMIF(L7:L258,AF259,G7:G258)</f>
        <v>0</v>
      </c>
      <c r="AG260" t="s">
        <v>247</v>
      </c>
    </row>
    <row r="261" spans="1:60" x14ac:dyDescent="0.2">
      <c r="A261" s="3"/>
      <c r="B261" s="4"/>
      <c r="C261" s="177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60" x14ac:dyDescent="0.2">
      <c r="A262" s="3"/>
      <c r="B262" s="4"/>
      <c r="C262" s="177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60" x14ac:dyDescent="0.2">
      <c r="A263" s="256" t="s">
        <v>248</v>
      </c>
      <c r="B263" s="256"/>
      <c r="C263" s="257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60" x14ac:dyDescent="0.2">
      <c r="A264" s="237"/>
      <c r="B264" s="238"/>
      <c r="C264" s="239"/>
      <c r="D264" s="238"/>
      <c r="E264" s="238"/>
      <c r="F264" s="238"/>
      <c r="G264" s="24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AG264" t="s">
        <v>249</v>
      </c>
    </row>
    <row r="265" spans="1:60" x14ac:dyDescent="0.2">
      <c r="A265" s="241"/>
      <c r="B265" s="242"/>
      <c r="C265" s="243"/>
      <c r="D265" s="242"/>
      <c r="E265" s="242"/>
      <c r="F265" s="242"/>
      <c r="G265" s="24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60" x14ac:dyDescent="0.2">
      <c r="A266" s="241"/>
      <c r="B266" s="242"/>
      <c r="C266" s="243"/>
      <c r="D266" s="242"/>
      <c r="E266" s="242"/>
      <c r="F266" s="242"/>
      <c r="G266" s="24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60" x14ac:dyDescent="0.2">
      <c r="A267" s="241"/>
      <c r="B267" s="242"/>
      <c r="C267" s="243"/>
      <c r="D267" s="242"/>
      <c r="E267" s="242"/>
      <c r="F267" s="242"/>
      <c r="G267" s="24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60" x14ac:dyDescent="0.2">
      <c r="A268" s="245"/>
      <c r="B268" s="246"/>
      <c r="C268" s="247"/>
      <c r="D268" s="246"/>
      <c r="E268" s="246"/>
      <c r="F268" s="246"/>
      <c r="G268" s="24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60" x14ac:dyDescent="0.2">
      <c r="A269" s="3"/>
      <c r="B269" s="4"/>
      <c r="C269" s="177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60" x14ac:dyDescent="0.2">
      <c r="C270" s="179"/>
      <c r="D270" s="10"/>
      <c r="AG270" t="s">
        <v>250</v>
      </c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64:G268"/>
    <mergeCell ref="A1:G1"/>
    <mergeCell ref="C2:G2"/>
    <mergeCell ref="C3:G3"/>
    <mergeCell ref="C4:G4"/>
    <mergeCell ref="A263:C26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CBBB-7733-429E-A1A1-4C7922FAB37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89</v>
      </c>
      <c r="C3" s="250" t="s">
        <v>90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91</v>
      </c>
      <c r="C4" s="253" t="s">
        <v>92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SUMIF(AG9:AG112,"&lt;&gt;NOR",G9:G112)</f>
        <v>0</v>
      </c>
      <c r="H8" s="155"/>
      <c r="I8" s="155">
        <f>SUM(I9:I112)</f>
        <v>0</v>
      </c>
      <c r="J8" s="155"/>
      <c r="K8" s="155">
        <f>SUM(K9:K112)</f>
        <v>0</v>
      </c>
      <c r="L8" s="155"/>
      <c r="M8" s="155">
        <f>SUM(M9:M112)</f>
        <v>0</v>
      </c>
      <c r="N8" s="155"/>
      <c r="O8" s="155">
        <f>SUM(O9:O112)</f>
        <v>27.08</v>
      </c>
      <c r="P8" s="155"/>
      <c r="Q8" s="156">
        <f>SUM(Q9:Q112)</f>
        <v>1.81</v>
      </c>
      <c r="R8" s="150"/>
      <c r="S8" s="150"/>
      <c r="T8" s="150"/>
      <c r="U8" s="150"/>
      <c r="V8" s="150">
        <f>SUM(V9:V112)</f>
        <v>97.41</v>
      </c>
      <c r="W8" s="150"/>
      <c r="AG8" t="s">
        <v>188</v>
      </c>
    </row>
    <row r="9" spans="1:60" outlineLevel="1" x14ac:dyDescent="0.2">
      <c r="A9" s="157">
        <v>1</v>
      </c>
      <c r="B9" s="158" t="s">
        <v>769</v>
      </c>
      <c r="C9" s="174" t="s">
        <v>770</v>
      </c>
      <c r="D9" s="159" t="s">
        <v>253</v>
      </c>
      <c r="E9" s="160">
        <v>2.4000000000000004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0.22500000000000001</v>
      </c>
      <c r="Q9" s="163">
        <f>ROUND(E9*P9,2)</f>
        <v>0.54</v>
      </c>
      <c r="R9" s="145"/>
      <c r="S9" s="145" t="s">
        <v>254</v>
      </c>
      <c r="T9" s="145" t="s">
        <v>255</v>
      </c>
      <c r="U9" s="145">
        <v>0.14200000000000002</v>
      </c>
      <c r="V9" s="145">
        <f>ROUND(E9*U9,2)</f>
        <v>0.34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1610</v>
      </c>
      <c r="D11" s="146"/>
      <c r="E11" s="147">
        <v>2.4000000000000004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6" t="s">
        <v>201</v>
      </c>
      <c r="D12" s="148"/>
      <c r="E12" s="149">
        <v>2.4000000000000004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1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57">
        <v>2</v>
      </c>
      <c r="B13" s="158" t="s">
        <v>765</v>
      </c>
      <c r="C13" s="174" t="s">
        <v>766</v>
      </c>
      <c r="D13" s="159" t="s">
        <v>253</v>
      </c>
      <c r="E13" s="160">
        <v>2.4000000000000004</v>
      </c>
      <c r="F13" s="161"/>
      <c r="G13" s="162">
        <f>ROUND(E13*F13,2)</f>
        <v>0</v>
      </c>
      <c r="H13" s="161"/>
      <c r="I13" s="162">
        <f>ROUND(E13*H13,2)</f>
        <v>0</v>
      </c>
      <c r="J13" s="161"/>
      <c r="K13" s="162">
        <f>ROUND(E13*J13,2)</f>
        <v>0</v>
      </c>
      <c r="L13" s="162">
        <v>21</v>
      </c>
      <c r="M13" s="162">
        <f>G13*(1+L13/100)</f>
        <v>0</v>
      </c>
      <c r="N13" s="162">
        <v>0</v>
      </c>
      <c r="O13" s="162">
        <f>ROUND(E13*N13,2)</f>
        <v>0</v>
      </c>
      <c r="P13" s="162">
        <v>0.52800000000000002</v>
      </c>
      <c r="Q13" s="163">
        <f>ROUND(E13*P13,2)</f>
        <v>1.27</v>
      </c>
      <c r="R13" s="145"/>
      <c r="S13" s="145" t="s">
        <v>254</v>
      </c>
      <c r="T13" s="145" t="s">
        <v>255</v>
      </c>
      <c r="U13" s="145">
        <v>0.80560000000000009</v>
      </c>
      <c r="V13" s="145">
        <f>ROUND(E13*U13,2)</f>
        <v>1.93</v>
      </c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194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5" t="s">
        <v>204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ht="22.5" outlineLevel="1" x14ac:dyDescent="0.2">
      <c r="A15" s="143"/>
      <c r="B15" s="144"/>
      <c r="C15" s="175" t="s">
        <v>767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768</v>
      </c>
      <c r="D16" s="146"/>
      <c r="E16" s="147">
        <v>2.4000000000000004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6" t="s">
        <v>201</v>
      </c>
      <c r="D17" s="148"/>
      <c r="E17" s="149">
        <v>2.4000000000000004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1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57">
        <v>3</v>
      </c>
      <c r="B18" s="158" t="s">
        <v>272</v>
      </c>
      <c r="C18" s="174" t="s">
        <v>273</v>
      </c>
      <c r="D18" s="159" t="s">
        <v>197</v>
      </c>
      <c r="E18" s="160">
        <v>0.9</v>
      </c>
      <c r="F18" s="161"/>
      <c r="G18" s="162">
        <f>ROUND(E18*F18,2)</f>
        <v>0</v>
      </c>
      <c r="H18" s="161"/>
      <c r="I18" s="162">
        <f>ROUND(E18*H18,2)</f>
        <v>0</v>
      </c>
      <c r="J18" s="161"/>
      <c r="K18" s="162">
        <f>ROUND(E18*J18,2)</f>
        <v>0</v>
      </c>
      <c r="L18" s="162">
        <v>21</v>
      </c>
      <c r="M18" s="162">
        <f>G18*(1+L18/100)</f>
        <v>0</v>
      </c>
      <c r="N18" s="162">
        <v>1.0700000000000001E-2</v>
      </c>
      <c r="O18" s="162">
        <f>ROUND(E18*N18,2)</f>
        <v>0.01</v>
      </c>
      <c r="P18" s="162">
        <v>0</v>
      </c>
      <c r="Q18" s="163">
        <f>ROUND(E18*P18,2)</f>
        <v>0</v>
      </c>
      <c r="R18" s="145"/>
      <c r="S18" s="145" t="s">
        <v>254</v>
      </c>
      <c r="T18" s="145" t="s">
        <v>255</v>
      </c>
      <c r="U18" s="145">
        <v>0.90800000000000003</v>
      </c>
      <c r="V18" s="145">
        <f>ROUND(E18*U18,2)</f>
        <v>0.82</v>
      </c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204</v>
      </c>
      <c r="D19" s="146"/>
      <c r="E19" s="147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1670</v>
      </c>
      <c r="D20" s="146"/>
      <c r="E20" s="147">
        <v>0.9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6" t="s">
        <v>201</v>
      </c>
      <c r="D21" s="148"/>
      <c r="E21" s="149">
        <v>0.9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1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57">
        <v>4</v>
      </c>
      <c r="B22" s="158" t="s">
        <v>278</v>
      </c>
      <c r="C22" s="174" t="s">
        <v>279</v>
      </c>
      <c r="D22" s="159" t="s">
        <v>197</v>
      </c>
      <c r="E22" s="160">
        <v>0.9</v>
      </c>
      <c r="F22" s="161"/>
      <c r="G22" s="162">
        <f>ROUND(E22*F22,2)</f>
        <v>0</v>
      </c>
      <c r="H22" s="161"/>
      <c r="I22" s="162">
        <f>ROUND(E22*H22,2)</f>
        <v>0</v>
      </c>
      <c r="J22" s="161"/>
      <c r="K22" s="162">
        <f>ROUND(E22*J22,2)</f>
        <v>0</v>
      </c>
      <c r="L22" s="162">
        <v>21</v>
      </c>
      <c r="M22" s="162">
        <f>G22*(1+L22/100)</f>
        <v>0</v>
      </c>
      <c r="N22" s="162">
        <v>1.2710000000000001E-2</v>
      </c>
      <c r="O22" s="162">
        <f>ROUND(E22*N22,2)</f>
        <v>0.01</v>
      </c>
      <c r="P22" s="162">
        <v>0</v>
      </c>
      <c r="Q22" s="163">
        <f>ROUND(E22*P22,2)</f>
        <v>0</v>
      </c>
      <c r="R22" s="145"/>
      <c r="S22" s="145" t="s">
        <v>254</v>
      </c>
      <c r="T22" s="145" t="s">
        <v>255</v>
      </c>
      <c r="U22" s="145">
        <v>1.153</v>
      </c>
      <c r="V22" s="145">
        <f>ROUND(E22*U22,2)</f>
        <v>1.04</v>
      </c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194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204</v>
      </c>
      <c r="D23" s="146"/>
      <c r="E23" s="147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75" t="s">
        <v>1671</v>
      </c>
      <c r="D24" s="146"/>
      <c r="E24" s="147">
        <v>0.9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76" t="s">
        <v>201</v>
      </c>
      <c r="D25" s="148"/>
      <c r="E25" s="149">
        <v>0.9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1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57">
        <v>5</v>
      </c>
      <c r="B26" s="158" t="s">
        <v>927</v>
      </c>
      <c r="C26" s="174" t="s">
        <v>928</v>
      </c>
      <c r="D26" s="159" t="s">
        <v>292</v>
      </c>
      <c r="E26" s="160">
        <v>14.076000000000001</v>
      </c>
      <c r="F26" s="161"/>
      <c r="G26" s="162">
        <f>ROUND(E26*F26,2)</f>
        <v>0</v>
      </c>
      <c r="H26" s="161"/>
      <c r="I26" s="162">
        <f>ROUND(E26*H26,2)</f>
        <v>0</v>
      </c>
      <c r="J26" s="161"/>
      <c r="K26" s="162">
        <f>ROUND(E26*J26,2)</f>
        <v>0</v>
      </c>
      <c r="L26" s="162">
        <v>21</v>
      </c>
      <c r="M26" s="162">
        <f>G26*(1+L26/100)</f>
        <v>0</v>
      </c>
      <c r="N26" s="162">
        <v>0</v>
      </c>
      <c r="O26" s="162">
        <f>ROUND(E26*N26,2)</f>
        <v>0</v>
      </c>
      <c r="P26" s="162">
        <v>0</v>
      </c>
      <c r="Q26" s="163">
        <f>ROUND(E26*P26,2)</f>
        <v>0</v>
      </c>
      <c r="R26" s="145"/>
      <c r="S26" s="145" t="s">
        <v>254</v>
      </c>
      <c r="T26" s="145" t="s">
        <v>255</v>
      </c>
      <c r="U26" s="145">
        <v>0.36500000000000005</v>
      </c>
      <c r="V26" s="145">
        <f>ROUND(E26*U26,2)</f>
        <v>5.14</v>
      </c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194</v>
      </c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75" t="s">
        <v>204</v>
      </c>
      <c r="D27" s="146"/>
      <c r="E27" s="147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ht="22.5" outlineLevel="1" x14ac:dyDescent="0.2">
      <c r="A28" s="143"/>
      <c r="B28" s="144"/>
      <c r="C28" s="175" t="s">
        <v>293</v>
      </c>
      <c r="D28" s="146"/>
      <c r="E28" s="147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ht="22.5" outlineLevel="1" x14ac:dyDescent="0.2">
      <c r="A29" s="143"/>
      <c r="B29" s="144"/>
      <c r="C29" s="175" t="s">
        <v>929</v>
      </c>
      <c r="D29" s="146"/>
      <c r="E29" s="147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84" t="s">
        <v>296</v>
      </c>
      <c r="D30" s="180"/>
      <c r="E30" s="181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ht="22.5" outlineLevel="1" x14ac:dyDescent="0.2">
      <c r="A31" s="143"/>
      <c r="B31" s="144"/>
      <c r="C31" s="185" t="s">
        <v>1672</v>
      </c>
      <c r="D31" s="180"/>
      <c r="E31" s="181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2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85" t="s">
        <v>1673</v>
      </c>
      <c r="D32" s="180"/>
      <c r="E32" s="181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2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ht="33.75" outlineLevel="1" x14ac:dyDescent="0.2">
      <c r="A33" s="143"/>
      <c r="B33" s="144"/>
      <c r="C33" s="185" t="s">
        <v>301</v>
      </c>
      <c r="D33" s="180"/>
      <c r="E33" s="181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2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85" t="s">
        <v>1674</v>
      </c>
      <c r="D34" s="180"/>
      <c r="E34" s="181">
        <v>12.33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2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85" t="s">
        <v>1675</v>
      </c>
      <c r="D35" s="180"/>
      <c r="E35" s="181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2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ht="33.75" outlineLevel="1" x14ac:dyDescent="0.2">
      <c r="A36" s="143"/>
      <c r="B36" s="144"/>
      <c r="C36" s="185" t="s">
        <v>1676</v>
      </c>
      <c r="D36" s="180"/>
      <c r="E36" s="181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2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85" t="s">
        <v>1677</v>
      </c>
      <c r="D37" s="180"/>
      <c r="E37" s="181">
        <v>15.822000000000001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2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86" t="s">
        <v>306</v>
      </c>
      <c r="D38" s="182"/>
      <c r="E38" s="183">
        <v>28.152000000000001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3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84" t="s">
        <v>307</v>
      </c>
      <c r="D39" s="180"/>
      <c r="E39" s="181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5" t="s">
        <v>1678</v>
      </c>
      <c r="D40" s="146"/>
      <c r="E40" s="147">
        <v>14.076000000000001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6" t="s">
        <v>201</v>
      </c>
      <c r="D41" s="148"/>
      <c r="E41" s="149">
        <v>14.076000000000001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1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57">
        <v>6</v>
      </c>
      <c r="B42" s="158" t="s">
        <v>314</v>
      </c>
      <c r="C42" s="174" t="s">
        <v>315</v>
      </c>
      <c r="D42" s="159" t="s">
        <v>292</v>
      </c>
      <c r="E42" s="160">
        <v>3.5190000000000001</v>
      </c>
      <c r="F42" s="161"/>
      <c r="G42" s="162">
        <f>ROUND(E42*F42,2)</f>
        <v>0</v>
      </c>
      <c r="H42" s="161"/>
      <c r="I42" s="162">
        <f>ROUND(E42*H42,2)</f>
        <v>0</v>
      </c>
      <c r="J42" s="161"/>
      <c r="K42" s="162">
        <f>ROUND(E42*J42,2)</f>
        <v>0</v>
      </c>
      <c r="L42" s="162">
        <v>21</v>
      </c>
      <c r="M42" s="162">
        <f>G42*(1+L42/100)</f>
        <v>0</v>
      </c>
      <c r="N42" s="162">
        <v>0</v>
      </c>
      <c r="O42" s="162">
        <f>ROUND(E42*N42,2)</f>
        <v>0</v>
      </c>
      <c r="P42" s="162">
        <v>0</v>
      </c>
      <c r="Q42" s="163">
        <f>ROUND(E42*P42,2)</f>
        <v>0</v>
      </c>
      <c r="R42" s="145"/>
      <c r="S42" s="145" t="s">
        <v>254</v>
      </c>
      <c r="T42" s="145" t="s">
        <v>255</v>
      </c>
      <c r="U42" s="145">
        <v>8.4000000000000005E-2</v>
      </c>
      <c r="V42" s="145">
        <f>ROUND(E42*U42,2)</f>
        <v>0.3</v>
      </c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194</v>
      </c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5" t="s">
        <v>1679</v>
      </c>
      <c r="D43" s="146"/>
      <c r="E43" s="147">
        <v>3.5190000000000001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0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6" t="s">
        <v>201</v>
      </c>
      <c r="D44" s="148"/>
      <c r="E44" s="149">
        <v>3.5190000000000001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1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57">
        <v>7</v>
      </c>
      <c r="B45" s="158" t="s">
        <v>939</v>
      </c>
      <c r="C45" s="174" t="s">
        <v>940</v>
      </c>
      <c r="D45" s="159" t="s">
        <v>292</v>
      </c>
      <c r="E45" s="160">
        <v>14.076000000000001</v>
      </c>
      <c r="F45" s="161"/>
      <c r="G45" s="162">
        <f>ROUND(E45*F45,2)</f>
        <v>0</v>
      </c>
      <c r="H45" s="161"/>
      <c r="I45" s="162">
        <f>ROUND(E45*H45,2)</f>
        <v>0</v>
      </c>
      <c r="J45" s="161"/>
      <c r="K45" s="162">
        <f>ROUND(E45*J45,2)</f>
        <v>0</v>
      </c>
      <c r="L45" s="162">
        <v>21</v>
      </c>
      <c r="M45" s="162">
        <f>G45*(1+L45/100)</f>
        <v>0</v>
      </c>
      <c r="N45" s="162">
        <v>0</v>
      </c>
      <c r="O45" s="162">
        <f>ROUND(E45*N45,2)</f>
        <v>0</v>
      </c>
      <c r="P45" s="162">
        <v>0</v>
      </c>
      <c r="Q45" s="163">
        <f>ROUND(E45*P45,2)</f>
        <v>0</v>
      </c>
      <c r="R45" s="145"/>
      <c r="S45" s="145" t="s">
        <v>254</v>
      </c>
      <c r="T45" s="145" t="s">
        <v>255</v>
      </c>
      <c r="U45" s="145">
        <v>0.48500000000000004</v>
      </c>
      <c r="V45" s="145">
        <f>ROUND(E45*U45,2)</f>
        <v>6.83</v>
      </c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194</v>
      </c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5" t="s">
        <v>1680</v>
      </c>
      <c r="D46" s="146"/>
      <c r="E46" s="147">
        <v>14.076000000000001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6" t="s">
        <v>201</v>
      </c>
      <c r="D47" s="148"/>
      <c r="E47" s="149">
        <v>14.076000000000001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1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57">
        <v>8</v>
      </c>
      <c r="B48" s="158" t="s">
        <v>321</v>
      </c>
      <c r="C48" s="174" t="s">
        <v>322</v>
      </c>
      <c r="D48" s="159" t="s">
        <v>292</v>
      </c>
      <c r="E48" s="160">
        <v>3.5190000000000001</v>
      </c>
      <c r="F48" s="161"/>
      <c r="G48" s="162">
        <f>ROUND(E48*F48,2)</f>
        <v>0</v>
      </c>
      <c r="H48" s="161"/>
      <c r="I48" s="162">
        <f>ROUND(E48*H48,2)</f>
        <v>0</v>
      </c>
      <c r="J48" s="161"/>
      <c r="K48" s="162">
        <f>ROUND(E48*J48,2)</f>
        <v>0</v>
      </c>
      <c r="L48" s="162">
        <v>21</v>
      </c>
      <c r="M48" s="162">
        <f>G48*(1+L48/100)</f>
        <v>0</v>
      </c>
      <c r="N48" s="162">
        <v>0</v>
      </c>
      <c r="O48" s="162">
        <f>ROUND(E48*N48,2)</f>
        <v>0</v>
      </c>
      <c r="P48" s="162">
        <v>0</v>
      </c>
      <c r="Q48" s="163">
        <f>ROUND(E48*P48,2)</f>
        <v>0</v>
      </c>
      <c r="R48" s="145"/>
      <c r="S48" s="145" t="s">
        <v>254</v>
      </c>
      <c r="T48" s="145" t="s">
        <v>255</v>
      </c>
      <c r="U48" s="145">
        <v>0.14830000000000002</v>
      </c>
      <c r="V48" s="145">
        <f>ROUND(E48*U48,2)</f>
        <v>0.52</v>
      </c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194</v>
      </c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5" t="s">
        <v>1679</v>
      </c>
      <c r="D49" s="146"/>
      <c r="E49" s="147">
        <v>3.5190000000000001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0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6" t="s">
        <v>201</v>
      </c>
      <c r="D50" s="148"/>
      <c r="E50" s="149">
        <v>3.5190000000000001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1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57">
        <v>9</v>
      </c>
      <c r="B51" s="158" t="s">
        <v>335</v>
      </c>
      <c r="C51" s="174" t="s">
        <v>336</v>
      </c>
      <c r="D51" s="159" t="s">
        <v>253</v>
      </c>
      <c r="E51" s="160">
        <v>68.960000000000008</v>
      </c>
      <c r="F51" s="161"/>
      <c r="G51" s="162">
        <f>ROUND(E51*F51,2)</f>
        <v>0</v>
      </c>
      <c r="H51" s="161"/>
      <c r="I51" s="162">
        <f>ROUND(E51*H51,2)</f>
        <v>0</v>
      </c>
      <c r="J51" s="161"/>
      <c r="K51" s="162">
        <f>ROUND(E51*J51,2)</f>
        <v>0</v>
      </c>
      <c r="L51" s="162">
        <v>21</v>
      </c>
      <c r="M51" s="162">
        <f>G51*(1+L51/100)</f>
        <v>0</v>
      </c>
      <c r="N51" s="162">
        <v>8.6000000000000009E-4</v>
      </c>
      <c r="O51" s="162">
        <f>ROUND(E51*N51,2)</f>
        <v>0.06</v>
      </c>
      <c r="P51" s="162">
        <v>0</v>
      </c>
      <c r="Q51" s="163">
        <f>ROUND(E51*P51,2)</f>
        <v>0</v>
      </c>
      <c r="R51" s="145"/>
      <c r="S51" s="145" t="s">
        <v>254</v>
      </c>
      <c r="T51" s="145" t="s">
        <v>193</v>
      </c>
      <c r="U51" s="145">
        <v>0.47900000000000004</v>
      </c>
      <c r="V51" s="145">
        <f>ROUND(E51*U51,2)</f>
        <v>33.03</v>
      </c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194</v>
      </c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5" t="s">
        <v>1681</v>
      </c>
      <c r="D52" s="146"/>
      <c r="E52" s="147">
        <v>32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1682</v>
      </c>
      <c r="D53" s="146"/>
      <c r="E53" s="147">
        <v>36.96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6" t="s">
        <v>201</v>
      </c>
      <c r="D54" s="148"/>
      <c r="E54" s="149">
        <v>68.960000000000008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1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64">
        <v>10</v>
      </c>
      <c r="B55" s="165" t="s">
        <v>341</v>
      </c>
      <c r="C55" s="173" t="s">
        <v>342</v>
      </c>
      <c r="D55" s="166" t="s">
        <v>253</v>
      </c>
      <c r="E55" s="167">
        <v>68.960000000000008</v>
      </c>
      <c r="F55" s="168"/>
      <c r="G55" s="169">
        <f>ROUND(E55*F55,2)</f>
        <v>0</v>
      </c>
      <c r="H55" s="168"/>
      <c r="I55" s="169">
        <f>ROUND(E55*H55,2)</f>
        <v>0</v>
      </c>
      <c r="J55" s="168"/>
      <c r="K55" s="169">
        <f>ROUND(E55*J55,2)</f>
        <v>0</v>
      </c>
      <c r="L55" s="169">
        <v>21</v>
      </c>
      <c r="M55" s="169">
        <f>G55*(1+L55/100)</f>
        <v>0</v>
      </c>
      <c r="N55" s="169">
        <v>0</v>
      </c>
      <c r="O55" s="169">
        <f>ROUND(E55*N55,2)</f>
        <v>0</v>
      </c>
      <c r="P55" s="169">
        <v>0</v>
      </c>
      <c r="Q55" s="170">
        <f>ROUND(E55*P55,2)</f>
        <v>0</v>
      </c>
      <c r="R55" s="145"/>
      <c r="S55" s="145" t="s">
        <v>254</v>
      </c>
      <c r="T55" s="145" t="s">
        <v>193</v>
      </c>
      <c r="U55" s="145">
        <v>0.32700000000000001</v>
      </c>
      <c r="V55" s="145">
        <f>ROUND(E55*U55,2)</f>
        <v>22.55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57">
        <v>11</v>
      </c>
      <c r="B56" s="158" t="s">
        <v>346</v>
      </c>
      <c r="C56" s="174" t="s">
        <v>347</v>
      </c>
      <c r="D56" s="159" t="s">
        <v>292</v>
      </c>
      <c r="E56" s="160">
        <v>28.152000000000001</v>
      </c>
      <c r="F56" s="161"/>
      <c r="G56" s="162">
        <f>ROUND(E56*F56,2)</f>
        <v>0</v>
      </c>
      <c r="H56" s="161"/>
      <c r="I56" s="162">
        <f>ROUND(E56*H56,2)</f>
        <v>0</v>
      </c>
      <c r="J56" s="161"/>
      <c r="K56" s="162">
        <f>ROUND(E56*J56,2)</f>
        <v>0</v>
      </c>
      <c r="L56" s="162">
        <v>21</v>
      </c>
      <c r="M56" s="162">
        <f>G56*(1+L56/100)</f>
        <v>0</v>
      </c>
      <c r="N56" s="162">
        <v>0</v>
      </c>
      <c r="O56" s="162">
        <f>ROUND(E56*N56,2)</f>
        <v>0</v>
      </c>
      <c r="P56" s="162">
        <v>0</v>
      </c>
      <c r="Q56" s="163">
        <f>ROUND(E56*P56,2)</f>
        <v>0</v>
      </c>
      <c r="R56" s="145"/>
      <c r="S56" s="145" t="s">
        <v>254</v>
      </c>
      <c r="T56" s="145" t="s">
        <v>255</v>
      </c>
      <c r="U56" s="145">
        <v>0.51900000000000002</v>
      </c>
      <c r="V56" s="145">
        <f>ROUND(E56*U56,2)</f>
        <v>14.61</v>
      </c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194</v>
      </c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5" t="s">
        <v>1683</v>
      </c>
      <c r="D57" s="146"/>
      <c r="E57" s="147">
        <v>28.152000000000001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6" t="s">
        <v>201</v>
      </c>
      <c r="D58" s="148"/>
      <c r="E58" s="149">
        <v>28.152000000000001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1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ht="22.5" outlineLevel="1" x14ac:dyDescent="0.2">
      <c r="A59" s="164">
        <v>12</v>
      </c>
      <c r="B59" s="165" t="s">
        <v>353</v>
      </c>
      <c r="C59" s="173" t="s">
        <v>354</v>
      </c>
      <c r="D59" s="166" t="s">
        <v>292</v>
      </c>
      <c r="E59" s="167">
        <v>14.814</v>
      </c>
      <c r="F59" s="168"/>
      <c r="G59" s="169">
        <f>ROUND(E59*F59,2)</f>
        <v>0</v>
      </c>
      <c r="H59" s="168"/>
      <c r="I59" s="169">
        <f>ROUND(E59*H59,2)</f>
        <v>0</v>
      </c>
      <c r="J59" s="168"/>
      <c r="K59" s="169">
        <f>ROUND(E59*J59,2)</f>
        <v>0</v>
      </c>
      <c r="L59" s="169">
        <v>21</v>
      </c>
      <c r="M59" s="169">
        <f>G59*(1+L59/100)</f>
        <v>0</v>
      </c>
      <c r="N59" s="169">
        <v>0</v>
      </c>
      <c r="O59" s="169">
        <f>ROUND(E59*N59,2)</f>
        <v>0</v>
      </c>
      <c r="P59" s="169">
        <v>0</v>
      </c>
      <c r="Q59" s="170">
        <f>ROUND(E59*P59,2)</f>
        <v>0</v>
      </c>
      <c r="R59" s="145"/>
      <c r="S59" s="145" t="s">
        <v>254</v>
      </c>
      <c r="T59" s="145" t="s">
        <v>255</v>
      </c>
      <c r="U59" s="145">
        <v>1.1000000000000001E-2</v>
      </c>
      <c r="V59" s="145">
        <f>ROUND(E59*U59,2)</f>
        <v>0.16</v>
      </c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194</v>
      </c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57">
        <v>13</v>
      </c>
      <c r="B60" s="158" t="s">
        <v>357</v>
      </c>
      <c r="C60" s="174" t="s">
        <v>358</v>
      </c>
      <c r="D60" s="159" t="s">
        <v>292</v>
      </c>
      <c r="E60" s="160">
        <v>74.070000000000007</v>
      </c>
      <c r="F60" s="161"/>
      <c r="G60" s="162">
        <f>ROUND(E60*F60,2)</f>
        <v>0</v>
      </c>
      <c r="H60" s="161"/>
      <c r="I60" s="162">
        <f>ROUND(E60*H60,2)</f>
        <v>0</v>
      </c>
      <c r="J60" s="161"/>
      <c r="K60" s="162">
        <f>ROUND(E60*J60,2)</f>
        <v>0</v>
      </c>
      <c r="L60" s="162">
        <v>21</v>
      </c>
      <c r="M60" s="162">
        <f>G60*(1+L60/100)</f>
        <v>0</v>
      </c>
      <c r="N60" s="162">
        <v>0</v>
      </c>
      <c r="O60" s="162">
        <f>ROUND(E60*N60,2)</f>
        <v>0</v>
      </c>
      <c r="P60" s="162">
        <v>0</v>
      </c>
      <c r="Q60" s="163">
        <f>ROUND(E60*P60,2)</f>
        <v>0</v>
      </c>
      <c r="R60" s="145"/>
      <c r="S60" s="145" t="s">
        <v>254</v>
      </c>
      <c r="T60" s="145" t="s">
        <v>255</v>
      </c>
      <c r="U60" s="145">
        <v>0</v>
      </c>
      <c r="V60" s="145">
        <f>ROUND(E60*U60,2)</f>
        <v>0</v>
      </c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194</v>
      </c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5" t="s">
        <v>204</v>
      </c>
      <c r="D61" s="146"/>
      <c r="E61" s="147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0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359</v>
      </c>
      <c r="D62" s="146"/>
      <c r="E62" s="147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ht="22.5" outlineLevel="1" x14ac:dyDescent="0.2">
      <c r="A63" s="143"/>
      <c r="B63" s="144"/>
      <c r="C63" s="175" t="s">
        <v>360</v>
      </c>
      <c r="D63" s="146"/>
      <c r="E63" s="147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1684</v>
      </c>
      <c r="D64" s="146"/>
      <c r="E64" s="147">
        <v>74.070000000000007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6" t="s">
        <v>201</v>
      </c>
      <c r="D65" s="148"/>
      <c r="E65" s="149">
        <v>74.070000000000007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1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57">
        <v>14</v>
      </c>
      <c r="B66" s="158" t="s">
        <v>368</v>
      </c>
      <c r="C66" s="174" t="s">
        <v>369</v>
      </c>
      <c r="D66" s="159" t="s">
        <v>292</v>
      </c>
      <c r="E66" s="160">
        <v>14.814</v>
      </c>
      <c r="F66" s="161"/>
      <c r="G66" s="162">
        <f>ROUND(E66*F66,2)</f>
        <v>0</v>
      </c>
      <c r="H66" s="161"/>
      <c r="I66" s="162">
        <f>ROUND(E66*H66,2)</f>
        <v>0</v>
      </c>
      <c r="J66" s="161"/>
      <c r="K66" s="162">
        <f>ROUND(E66*J66,2)</f>
        <v>0</v>
      </c>
      <c r="L66" s="162">
        <v>21</v>
      </c>
      <c r="M66" s="162">
        <f>G66*(1+L66/100)</f>
        <v>0</v>
      </c>
      <c r="N66" s="162">
        <v>0</v>
      </c>
      <c r="O66" s="162">
        <f>ROUND(E66*N66,2)</f>
        <v>0</v>
      </c>
      <c r="P66" s="162">
        <v>0</v>
      </c>
      <c r="Q66" s="163">
        <f>ROUND(E66*P66,2)</f>
        <v>0</v>
      </c>
      <c r="R66" s="145"/>
      <c r="S66" s="145" t="s">
        <v>254</v>
      </c>
      <c r="T66" s="145" t="s">
        <v>255</v>
      </c>
      <c r="U66" s="145">
        <v>9.0000000000000011E-3</v>
      </c>
      <c r="V66" s="145">
        <f>ROUND(E66*U66,2)</f>
        <v>0.13</v>
      </c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194</v>
      </c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1685</v>
      </c>
      <c r="D67" s="146"/>
      <c r="E67" s="147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1207</v>
      </c>
      <c r="D68" s="146"/>
      <c r="E68" s="147">
        <v>0.45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5" t="s">
        <v>1686</v>
      </c>
      <c r="D69" s="146"/>
      <c r="E69" s="147">
        <v>1.4744700000000002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1209</v>
      </c>
      <c r="D70" s="146"/>
      <c r="E70" s="147">
        <v>0.10053000000000001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6" t="s">
        <v>201</v>
      </c>
      <c r="D71" s="148"/>
      <c r="E71" s="149">
        <v>2.0250000000000004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1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1687</v>
      </c>
      <c r="D72" s="146"/>
      <c r="E72" s="147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1688</v>
      </c>
      <c r="D73" s="146"/>
      <c r="E73" s="147">
        <v>0.54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1689</v>
      </c>
      <c r="D74" s="146"/>
      <c r="E74" s="147">
        <v>1.8233600000000001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1690</v>
      </c>
      <c r="D75" s="146"/>
      <c r="E75" s="147">
        <v>0.12064000000000001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6" t="s">
        <v>201</v>
      </c>
      <c r="D76" s="148"/>
      <c r="E76" s="149">
        <v>2.4840000000000004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1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376</v>
      </c>
      <c r="D77" s="146"/>
      <c r="E77" s="147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1691</v>
      </c>
      <c r="D78" s="146"/>
      <c r="E78" s="147">
        <v>10.305000000000001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6" t="s">
        <v>201</v>
      </c>
      <c r="D79" s="148"/>
      <c r="E79" s="149">
        <v>10.305000000000001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1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57">
        <v>15</v>
      </c>
      <c r="B80" s="158" t="s">
        <v>378</v>
      </c>
      <c r="C80" s="174" t="s">
        <v>379</v>
      </c>
      <c r="D80" s="159" t="s">
        <v>292</v>
      </c>
      <c r="E80" s="160">
        <v>23.643000000000001</v>
      </c>
      <c r="F80" s="161"/>
      <c r="G80" s="162">
        <f>ROUND(E80*F80,2)</f>
        <v>0</v>
      </c>
      <c r="H80" s="161"/>
      <c r="I80" s="162">
        <f>ROUND(E80*H80,2)</f>
        <v>0</v>
      </c>
      <c r="J80" s="161"/>
      <c r="K80" s="162">
        <f>ROUND(E80*J80,2)</f>
        <v>0</v>
      </c>
      <c r="L80" s="162">
        <v>21</v>
      </c>
      <c r="M80" s="162">
        <f>G80*(1+L80/100)</f>
        <v>0</v>
      </c>
      <c r="N80" s="162">
        <v>0</v>
      </c>
      <c r="O80" s="162">
        <f>ROUND(E80*N80,2)</f>
        <v>0</v>
      </c>
      <c r="P80" s="162">
        <v>0</v>
      </c>
      <c r="Q80" s="163">
        <f>ROUND(E80*P80,2)</f>
        <v>0</v>
      </c>
      <c r="R80" s="145"/>
      <c r="S80" s="145" t="s">
        <v>254</v>
      </c>
      <c r="T80" s="145" t="s">
        <v>255</v>
      </c>
      <c r="U80" s="145">
        <v>0.20200000000000001</v>
      </c>
      <c r="V80" s="145">
        <f>ROUND(E80*U80,2)</f>
        <v>4.78</v>
      </c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194</v>
      </c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204</v>
      </c>
      <c r="D81" s="146"/>
      <c r="E81" s="147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380</v>
      </c>
      <c r="D82" s="146"/>
      <c r="E82" s="147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1685</v>
      </c>
      <c r="D83" s="146"/>
      <c r="E83" s="147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ht="33.75" outlineLevel="1" x14ac:dyDescent="0.2">
      <c r="A84" s="143"/>
      <c r="B84" s="144"/>
      <c r="C84" s="175" t="s">
        <v>672</v>
      </c>
      <c r="D84" s="146"/>
      <c r="E84" s="147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1692</v>
      </c>
      <c r="D85" s="146"/>
      <c r="E85" s="147">
        <v>12.33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1693</v>
      </c>
      <c r="D86" s="146"/>
      <c r="E86" s="147">
        <v>-2.0249999999999999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6" t="s">
        <v>201</v>
      </c>
      <c r="D87" s="148"/>
      <c r="E87" s="149">
        <v>10.305000000000001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1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955</v>
      </c>
      <c r="D88" s="146"/>
      <c r="E88" s="147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1694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ht="33.75" outlineLevel="1" x14ac:dyDescent="0.2">
      <c r="A90" s="143"/>
      <c r="B90" s="144"/>
      <c r="C90" s="175" t="s">
        <v>1695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1696</v>
      </c>
      <c r="D91" s="146"/>
      <c r="E91" s="147">
        <v>15.822000000000001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1697</v>
      </c>
      <c r="D92" s="146"/>
      <c r="E92" s="147">
        <v>-2.484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6" t="s">
        <v>201</v>
      </c>
      <c r="D93" s="148"/>
      <c r="E93" s="149">
        <v>13.338000000000001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1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57">
        <v>16</v>
      </c>
      <c r="B94" s="158" t="s">
        <v>383</v>
      </c>
      <c r="C94" s="174" t="s">
        <v>384</v>
      </c>
      <c r="D94" s="159" t="s">
        <v>292</v>
      </c>
      <c r="E94" s="160">
        <v>3.2978300000000003</v>
      </c>
      <c r="F94" s="161"/>
      <c r="G94" s="162">
        <f>ROUND(E94*F94,2)</f>
        <v>0</v>
      </c>
      <c r="H94" s="161"/>
      <c r="I94" s="162">
        <f>ROUND(E94*H94,2)</f>
        <v>0</v>
      </c>
      <c r="J94" s="161"/>
      <c r="K94" s="162">
        <f>ROUND(E94*J94,2)</f>
        <v>0</v>
      </c>
      <c r="L94" s="162">
        <v>21</v>
      </c>
      <c r="M94" s="162">
        <f>G94*(1+L94/100)</f>
        <v>0</v>
      </c>
      <c r="N94" s="162">
        <v>0</v>
      </c>
      <c r="O94" s="162">
        <f>ROUND(E94*N94,2)</f>
        <v>0</v>
      </c>
      <c r="P94" s="162">
        <v>0</v>
      </c>
      <c r="Q94" s="163">
        <f>ROUND(E94*P94,2)</f>
        <v>0</v>
      </c>
      <c r="R94" s="145"/>
      <c r="S94" s="145" t="s">
        <v>254</v>
      </c>
      <c r="T94" s="145" t="s">
        <v>255</v>
      </c>
      <c r="U94" s="145">
        <v>1.5870000000000002</v>
      </c>
      <c r="V94" s="145">
        <f>ROUND(E94*U94,2)</f>
        <v>5.23</v>
      </c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194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204</v>
      </c>
      <c r="D95" s="146"/>
      <c r="E95" s="147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ht="45" outlineLevel="1" x14ac:dyDescent="0.2">
      <c r="A96" s="143"/>
      <c r="B96" s="144"/>
      <c r="C96" s="175" t="s">
        <v>390</v>
      </c>
      <c r="D96" s="146"/>
      <c r="E96" s="147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1698</v>
      </c>
      <c r="D97" s="146"/>
      <c r="E97" s="147">
        <v>1.5750000000000002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1221</v>
      </c>
      <c r="D98" s="146"/>
      <c r="E98" s="147">
        <v>-0.10052999999999999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6" t="s">
        <v>201</v>
      </c>
      <c r="D99" s="148"/>
      <c r="E99" s="149">
        <v>1.4744700000000002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1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ht="22.5" outlineLevel="1" x14ac:dyDescent="0.2">
      <c r="A100" s="143"/>
      <c r="B100" s="144"/>
      <c r="C100" s="175" t="s">
        <v>1699</v>
      </c>
      <c r="D100" s="146"/>
      <c r="E100" s="147">
        <v>1.9440000000000002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1700</v>
      </c>
      <c r="D101" s="146"/>
      <c r="E101" s="147">
        <v>-0.12064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6" t="s">
        <v>201</v>
      </c>
      <c r="D102" s="148"/>
      <c r="E102" s="149">
        <v>1.8233600000000001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1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57">
        <v>17</v>
      </c>
      <c r="B103" s="158" t="s">
        <v>406</v>
      </c>
      <c r="C103" s="174" t="s">
        <v>407</v>
      </c>
      <c r="D103" s="159" t="s">
        <v>403</v>
      </c>
      <c r="E103" s="160">
        <v>6.3911900000000008</v>
      </c>
      <c r="F103" s="161"/>
      <c r="G103" s="162">
        <f>ROUND(E103*F103,2)</f>
        <v>0</v>
      </c>
      <c r="H103" s="161"/>
      <c r="I103" s="162">
        <f>ROUND(E103*H103,2)</f>
        <v>0</v>
      </c>
      <c r="J103" s="161"/>
      <c r="K103" s="162">
        <f>ROUND(E103*J103,2)</f>
        <v>0</v>
      </c>
      <c r="L103" s="162">
        <v>21</v>
      </c>
      <c r="M103" s="162">
        <f>G103*(1+L103/100)</f>
        <v>0</v>
      </c>
      <c r="N103" s="162">
        <v>1</v>
      </c>
      <c r="O103" s="162">
        <f>ROUND(E103*N103,2)</f>
        <v>6.39</v>
      </c>
      <c r="P103" s="162">
        <v>0</v>
      </c>
      <c r="Q103" s="163">
        <f>ROUND(E103*P103,2)</f>
        <v>0</v>
      </c>
      <c r="R103" s="145"/>
      <c r="S103" s="145" t="s">
        <v>192</v>
      </c>
      <c r="T103" s="145" t="s">
        <v>193</v>
      </c>
      <c r="U103" s="145">
        <v>0</v>
      </c>
      <c r="V103" s="145">
        <f>ROUND(E103*U103,2)</f>
        <v>0</v>
      </c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404</v>
      </c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204</v>
      </c>
      <c r="D104" s="146"/>
      <c r="E104" s="147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ht="22.5" outlineLevel="1" x14ac:dyDescent="0.2">
      <c r="A105" s="143"/>
      <c r="B105" s="144"/>
      <c r="C105" s="175" t="s">
        <v>1701</v>
      </c>
      <c r="D105" s="146"/>
      <c r="E105" s="147">
        <v>6.3911900000000008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6" t="s">
        <v>201</v>
      </c>
      <c r="D106" s="148"/>
      <c r="E106" s="149">
        <v>6.3911900000000008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1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57">
        <v>18</v>
      </c>
      <c r="B107" s="158" t="s">
        <v>409</v>
      </c>
      <c r="C107" s="174" t="s">
        <v>410</v>
      </c>
      <c r="D107" s="159" t="s">
        <v>403</v>
      </c>
      <c r="E107" s="160">
        <v>20.610000000000003</v>
      </c>
      <c r="F107" s="161"/>
      <c r="G107" s="162">
        <f>ROUND(E107*F107,2)</f>
        <v>0</v>
      </c>
      <c r="H107" s="161"/>
      <c r="I107" s="162">
        <f>ROUND(E107*H107,2)</f>
        <v>0</v>
      </c>
      <c r="J107" s="161"/>
      <c r="K107" s="162">
        <f>ROUND(E107*J107,2)</f>
        <v>0</v>
      </c>
      <c r="L107" s="162">
        <v>21</v>
      </c>
      <c r="M107" s="162">
        <f>G107*(1+L107/100)</f>
        <v>0</v>
      </c>
      <c r="N107" s="162">
        <v>1</v>
      </c>
      <c r="O107" s="162">
        <f>ROUND(E107*N107,2)</f>
        <v>20.61</v>
      </c>
      <c r="P107" s="162">
        <v>0</v>
      </c>
      <c r="Q107" s="163">
        <f>ROUND(E107*P107,2)</f>
        <v>0</v>
      </c>
      <c r="R107" s="145" t="s">
        <v>411</v>
      </c>
      <c r="S107" s="145" t="s">
        <v>254</v>
      </c>
      <c r="T107" s="145" t="s">
        <v>193</v>
      </c>
      <c r="U107" s="145">
        <v>0</v>
      </c>
      <c r="V107" s="145">
        <f>ROUND(E107*U107,2)</f>
        <v>0</v>
      </c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404</v>
      </c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204</v>
      </c>
      <c r="D108" s="146"/>
      <c r="E108" s="147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380</v>
      </c>
      <c r="D109" s="146"/>
      <c r="E109" s="147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391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1702</v>
      </c>
      <c r="D111" s="146"/>
      <c r="E111" s="147">
        <v>20.610000000000003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6" t="s">
        <v>201</v>
      </c>
      <c r="D112" s="148"/>
      <c r="E112" s="149">
        <v>20.610000000000003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1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x14ac:dyDescent="0.2">
      <c r="A113" s="151" t="s">
        <v>187</v>
      </c>
      <c r="B113" s="152" t="s">
        <v>139</v>
      </c>
      <c r="C113" s="172" t="s">
        <v>140</v>
      </c>
      <c r="D113" s="153"/>
      <c r="E113" s="154"/>
      <c r="F113" s="155"/>
      <c r="G113" s="155">
        <f>SUMIF(AG114:AG122,"&lt;&gt;NOR",G114:G122)</f>
        <v>0</v>
      </c>
      <c r="H113" s="155"/>
      <c r="I113" s="155">
        <f>SUM(I114:I122)</f>
        <v>0</v>
      </c>
      <c r="J113" s="155"/>
      <c r="K113" s="155">
        <f>SUM(K114:K122)</f>
        <v>0</v>
      </c>
      <c r="L113" s="155"/>
      <c r="M113" s="155">
        <f>SUM(M114:M122)</f>
        <v>0</v>
      </c>
      <c r="N113" s="155"/>
      <c r="O113" s="155">
        <f>SUM(O114:O122)</f>
        <v>1.69</v>
      </c>
      <c r="P113" s="155"/>
      <c r="Q113" s="156">
        <f>SUM(Q114:Q122)</f>
        <v>0</v>
      </c>
      <c r="R113" s="150"/>
      <c r="S113" s="150"/>
      <c r="T113" s="150"/>
      <c r="U113" s="150"/>
      <c r="V113" s="150">
        <f>SUM(V114:V122)</f>
        <v>1.29</v>
      </c>
      <c r="W113" s="150"/>
      <c r="AG113" t="s">
        <v>188</v>
      </c>
    </row>
    <row r="114" spans="1:60" outlineLevel="1" x14ac:dyDescent="0.2">
      <c r="A114" s="157">
        <v>19</v>
      </c>
      <c r="B114" s="158" t="s">
        <v>427</v>
      </c>
      <c r="C114" s="174" t="s">
        <v>428</v>
      </c>
      <c r="D114" s="159" t="s">
        <v>292</v>
      </c>
      <c r="E114" s="160">
        <v>0.9900000000000001</v>
      </c>
      <c r="F114" s="161"/>
      <c r="G114" s="162">
        <f>ROUND(E114*F114,2)</f>
        <v>0</v>
      </c>
      <c r="H114" s="161"/>
      <c r="I114" s="162">
        <f>ROUND(E114*H114,2)</f>
        <v>0</v>
      </c>
      <c r="J114" s="161"/>
      <c r="K114" s="162">
        <f>ROUND(E114*J114,2)</f>
        <v>0</v>
      </c>
      <c r="L114" s="162">
        <v>21</v>
      </c>
      <c r="M114" s="162">
        <f>G114*(1+L114/100)</f>
        <v>0</v>
      </c>
      <c r="N114" s="162">
        <v>1.7034</v>
      </c>
      <c r="O114" s="162">
        <f>ROUND(E114*N114,2)</f>
        <v>1.69</v>
      </c>
      <c r="P114" s="162">
        <v>0</v>
      </c>
      <c r="Q114" s="163">
        <f>ROUND(E114*P114,2)</f>
        <v>0</v>
      </c>
      <c r="R114" s="145"/>
      <c r="S114" s="145" t="s">
        <v>254</v>
      </c>
      <c r="T114" s="145" t="s">
        <v>255</v>
      </c>
      <c r="U114" s="145">
        <v>1.3030000000000002</v>
      </c>
      <c r="V114" s="145">
        <f>ROUND(E114*U114,2)</f>
        <v>1.29</v>
      </c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194</v>
      </c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204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ht="33.75" outlineLevel="1" x14ac:dyDescent="0.2">
      <c r="A116" s="143"/>
      <c r="B116" s="144"/>
      <c r="C116" s="175" t="s">
        <v>688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1685</v>
      </c>
      <c r="D117" s="146"/>
      <c r="E117" s="147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1703</v>
      </c>
      <c r="D118" s="146"/>
      <c r="E118" s="147">
        <v>0.45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6" t="s">
        <v>201</v>
      </c>
      <c r="D119" s="148"/>
      <c r="E119" s="149">
        <v>0.45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1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1694</v>
      </c>
      <c r="D120" s="146"/>
      <c r="E120" s="147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1704</v>
      </c>
      <c r="D121" s="146"/>
      <c r="E121" s="147">
        <v>0.54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6" t="s">
        <v>201</v>
      </c>
      <c r="D122" s="148"/>
      <c r="E122" s="149">
        <v>0.54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1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x14ac:dyDescent="0.2">
      <c r="A123" s="151" t="s">
        <v>187</v>
      </c>
      <c r="B123" s="152" t="s">
        <v>143</v>
      </c>
      <c r="C123" s="172" t="s">
        <v>144</v>
      </c>
      <c r="D123" s="153"/>
      <c r="E123" s="154"/>
      <c r="F123" s="155"/>
      <c r="G123" s="155">
        <f>SUMIF(AG124:AG124,"&lt;&gt;NOR",G124:G124)</f>
        <v>0</v>
      </c>
      <c r="H123" s="155"/>
      <c r="I123" s="155">
        <f>SUM(I124:I124)</f>
        <v>0</v>
      </c>
      <c r="J123" s="155"/>
      <c r="K123" s="155">
        <f>SUM(K124:K124)</f>
        <v>0</v>
      </c>
      <c r="L123" s="155"/>
      <c r="M123" s="155">
        <f>SUM(M124:M124)</f>
        <v>0</v>
      </c>
      <c r="N123" s="155"/>
      <c r="O123" s="155">
        <f>SUM(O124:O124)</f>
        <v>1.06</v>
      </c>
      <c r="P123" s="155"/>
      <c r="Q123" s="156">
        <f>SUM(Q124:Q124)</f>
        <v>0</v>
      </c>
      <c r="R123" s="150"/>
      <c r="S123" s="150"/>
      <c r="T123" s="150"/>
      <c r="U123" s="150"/>
      <c r="V123" s="150">
        <f>SUM(V124:V124)</f>
        <v>7.0000000000000007E-2</v>
      </c>
      <c r="W123" s="150"/>
      <c r="AG123" t="s">
        <v>188</v>
      </c>
    </row>
    <row r="124" spans="1:60" ht="22.5" outlineLevel="1" x14ac:dyDescent="0.2">
      <c r="A124" s="164">
        <v>20</v>
      </c>
      <c r="B124" s="165" t="s">
        <v>812</v>
      </c>
      <c r="C124" s="173" t="s">
        <v>813</v>
      </c>
      <c r="D124" s="166" t="s">
        <v>253</v>
      </c>
      <c r="E124" s="167">
        <v>2.4000000000000004</v>
      </c>
      <c r="F124" s="168"/>
      <c r="G124" s="169">
        <f>ROUND(E124*F124,2)</f>
        <v>0</v>
      </c>
      <c r="H124" s="168"/>
      <c r="I124" s="169">
        <f>ROUND(E124*H124,2)</f>
        <v>0</v>
      </c>
      <c r="J124" s="168"/>
      <c r="K124" s="169">
        <f>ROUND(E124*J124,2)</f>
        <v>0</v>
      </c>
      <c r="L124" s="169">
        <v>21</v>
      </c>
      <c r="M124" s="169">
        <f>G124*(1+L124/100)</f>
        <v>0</v>
      </c>
      <c r="N124" s="169">
        <v>0.441</v>
      </c>
      <c r="O124" s="169">
        <f>ROUND(E124*N124,2)</f>
        <v>1.06</v>
      </c>
      <c r="P124" s="169">
        <v>0</v>
      </c>
      <c r="Q124" s="170">
        <f>ROUND(E124*P124,2)</f>
        <v>0</v>
      </c>
      <c r="R124" s="145"/>
      <c r="S124" s="145" t="s">
        <v>254</v>
      </c>
      <c r="T124" s="145" t="s">
        <v>255</v>
      </c>
      <c r="U124" s="145">
        <v>2.9000000000000001E-2</v>
      </c>
      <c r="V124" s="145">
        <f>ROUND(E124*U124,2)</f>
        <v>7.0000000000000007E-2</v>
      </c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194</v>
      </c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x14ac:dyDescent="0.2">
      <c r="A125" s="151" t="s">
        <v>187</v>
      </c>
      <c r="B125" s="152" t="s">
        <v>141</v>
      </c>
      <c r="C125" s="172" t="s">
        <v>142</v>
      </c>
      <c r="D125" s="153"/>
      <c r="E125" s="154"/>
      <c r="F125" s="155"/>
      <c r="G125" s="155">
        <f>SUMIF(AG126:AG131,"&lt;&gt;NOR",G126:G131)</f>
        <v>0</v>
      </c>
      <c r="H125" s="155"/>
      <c r="I125" s="155">
        <f>SUM(I126:I131)</f>
        <v>0</v>
      </c>
      <c r="J125" s="155"/>
      <c r="K125" s="155">
        <f>SUM(K126:K131)</f>
        <v>0</v>
      </c>
      <c r="L125" s="155"/>
      <c r="M125" s="155">
        <f>SUM(M126:M131)</f>
        <v>0</v>
      </c>
      <c r="N125" s="155"/>
      <c r="O125" s="155">
        <f>SUM(O126:O131)</f>
        <v>0.18</v>
      </c>
      <c r="P125" s="155"/>
      <c r="Q125" s="156">
        <f>SUM(Q126:Q131)</f>
        <v>0</v>
      </c>
      <c r="R125" s="150"/>
      <c r="S125" s="150"/>
      <c r="T125" s="150"/>
      <c r="U125" s="150"/>
      <c r="V125" s="150">
        <f>SUM(V126:V131)</f>
        <v>1.08</v>
      </c>
      <c r="W125" s="150"/>
      <c r="AG125" t="s">
        <v>188</v>
      </c>
    </row>
    <row r="126" spans="1:60" outlineLevel="1" x14ac:dyDescent="0.2">
      <c r="A126" s="157">
        <v>21</v>
      </c>
      <c r="B126" s="158" t="s">
        <v>814</v>
      </c>
      <c r="C126" s="174" t="s">
        <v>815</v>
      </c>
      <c r="D126" s="159" t="s">
        <v>253</v>
      </c>
      <c r="E126" s="160">
        <v>2.4000000000000004</v>
      </c>
      <c r="F126" s="161"/>
      <c r="G126" s="162">
        <f>ROUND(E126*F126,2)</f>
        <v>0</v>
      </c>
      <c r="H126" s="161"/>
      <c r="I126" s="162">
        <f>ROUND(E126*H126,2)</f>
        <v>0</v>
      </c>
      <c r="J126" s="161"/>
      <c r="K126" s="162">
        <f>ROUND(E126*J126,2)</f>
        <v>0</v>
      </c>
      <c r="L126" s="162">
        <v>21</v>
      </c>
      <c r="M126" s="162">
        <f>G126*(1+L126/100)</f>
        <v>0</v>
      </c>
      <c r="N126" s="162">
        <v>7.3900000000000007E-2</v>
      </c>
      <c r="O126" s="162">
        <f>ROUND(E126*N126,2)</f>
        <v>0.18</v>
      </c>
      <c r="P126" s="162">
        <v>0</v>
      </c>
      <c r="Q126" s="163">
        <f>ROUND(E126*P126,2)</f>
        <v>0</v>
      </c>
      <c r="R126" s="145"/>
      <c r="S126" s="145" t="s">
        <v>254</v>
      </c>
      <c r="T126" s="145" t="s">
        <v>255</v>
      </c>
      <c r="U126" s="145">
        <v>0.45200000000000001</v>
      </c>
      <c r="V126" s="145">
        <f>ROUND(E126*U126,2)</f>
        <v>1.08</v>
      </c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194</v>
      </c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204</v>
      </c>
      <c r="D127" s="146"/>
      <c r="E127" s="147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1659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1705</v>
      </c>
      <c r="D129" s="146"/>
      <c r="E129" s="147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5" t="s">
        <v>768</v>
      </c>
      <c r="D130" s="146"/>
      <c r="E130" s="147">
        <v>2.4000000000000004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6" t="s">
        <v>201</v>
      </c>
      <c r="D131" s="148"/>
      <c r="E131" s="149">
        <v>2.4000000000000004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1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x14ac:dyDescent="0.2">
      <c r="A132" s="151" t="s">
        <v>187</v>
      </c>
      <c r="B132" s="152" t="s">
        <v>143</v>
      </c>
      <c r="C132" s="172" t="s">
        <v>144</v>
      </c>
      <c r="D132" s="153"/>
      <c r="E132" s="154"/>
      <c r="F132" s="155"/>
      <c r="G132" s="155">
        <f>SUMIF(AG133:AG133,"&lt;&gt;NOR",G133:G133)</f>
        <v>0</v>
      </c>
      <c r="H132" s="155"/>
      <c r="I132" s="155">
        <f>SUM(I133:I133)</f>
        <v>0</v>
      </c>
      <c r="J132" s="155"/>
      <c r="K132" s="155">
        <f>SUM(K133:K133)</f>
        <v>0</v>
      </c>
      <c r="L132" s="155"/>
      <c r="M132" s="155">
        <f>SUM(M133:M133)</f>
        <v>0</v>
      </c>
      <c r="N132" s="155"/>
      <c r="O132" s="155">
        <f>SUM(O133:O133)</f>
        <v>0.31</v>
      </c>
      <c r="P132" s="155"/>
      <c r="Q132" s="156">
        <f>SUM(Q133:Q133)</f>
        <v>0</v>
      </c>
      <c r="R132" s="150"/>
      <c r="S132" s="150"/>
      <c r="T132" s="150"/>
      <c r="U132" s="150"/>
      <c r="V132" s="150">
        <f>SUM(V133:V133)</f>
        <v>0</v>
      </c>
      <c r="W132" s="150"/>
      <c r="AG132" t="s">
        <v>188</v>
      </c>
    </row>
    <row r="133" spans="1:60" outlineLevel="1" x14ac:dyDescent="0.2">
      <c r="A133" s="164">
        <v>22</v>
      </c>
      <c r="B133" s="165" t="s">
        <v>816</v>
      </c>
      <c r="C133" s="173" t="s">
        <v>817</v>
      </c>
      <c r="D133" s="166" t="s">
        <v>253</v>
      </c>
      <c r="E133" s="167">
        <v>2.4000000000000004</v>
      </c>
      <c r="F133" s="168"/>
      <c r="G133" s="169">
        <f>ROUND(E133*F133,2)</f>
        <v>0</v>
      </c>
      <c r="H133" s="168"/>
      <c r="I133" s="169">
        <f>ROUND(E133*H133,2)</f>
        <v>0</v>
      </c>
      <c r="J133" s="168"/>
      <c r="K133" s="169">
        <f>ROUND(E133*J133,2)</f>
        <v>0</v>
      </c>
      <c r="L133" s="169">
        <v>21</v>
      </c>
      <c r="M133" s="169">
        <f>G133*(1+L133/100)</f>
        <v>0</v>
      </c>
      <c r="N133" s="169">
        <v>0.12960000000000002</v>
      </c>
      <c r="O133" s="169">
        <f>ROUND(E133*N133,2)</f>
        <v>0.31</v>
      </c>
      <c r="P133" s="169">
        <v>0</v>
      </c>
      <c r="Q133" s="170">
        <f>ROUND(E133*P133,2)</f>
        <v>0</v>
      </c>
      <c r="R133" s="145"/>
      <c r="S133" s="145" t="s">
        <v>192</v>
      </c>
      <c r="T133" s="145" t="s">
        <v>193</v>
      </c>
      <c r="U133" s="145">
        <v>0</v>
      </c>
      <c r="V133" s="145">
        <f>ROUND(E133*U133,2)</f>
        <v>0</v>
      </c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404</v>
      </c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x14ac:dyDescent="0.2">
      <c r="A134" s="151" t="s">
        <v>187</v>
      </c>
      <c r="B134" s="152" t="s">
        <v>145</v>
      </c>
      <c r="C134" s="172" t="s">
        <v>146</v>
      </c>
      <c r="D134" s="153"/>
      <c r="E134" s="154"/>
      <c r="F134" s="155"/>
      <c r="G134" s="155">
        <f>SUMIF(AG135:AG142,"&lt;&gt;NOR",G135:G142)</f>
        <v>0</v>
      </c>
      <c r="H134" s="155"/>
      <c r="I134" s="155">
        <f>SUM(I135:I142)</f>
        <v>0</v>
      </c>
      <c r="J134" s="155"/>
      <c r="K134" s="155">
        <f>SUM(K135:K142)</f>
        <v>0</v>
      </c>
      <c r="L134" s="155"/>
      <c r="M134" s="155">
        <f>SUM(M135:M142)</f>
        <v>0</v>
      </c>
      <c r="N134" s="155"/>
      <c r="O134" s="155">
        <f>SUM(O135:O142)</f>
        <v>0.04</v>
      </c>
      <c r="P134" s="155"/>
      <c r="Q134" s="156">
        <f>SUM(Q135:Q142)</f>
        <v>0</v>
      </c>
      <c r="R134" s="150"/>
      <c r="S134" s="150"/>
      <c r="T134" s="150"/>
      <c r="U134" s="150"/>
      <c r="V134" s="150">
        <f>SUM(V135:V142)</f>
        <v>1.02</v>
      </c>
      <c r="W134" s="150"/>
      <c r="AG134" t="s">
        <v>188</v>
      </c>
    </row>
    <row r="135" spans="1:60" outlineLevel="1" x14ac:dyDescent="0.2">
      <c r="A135" s="157">
        <v>23</v>
      </c>
      <c r="B135" s="158" t="s">
        <v>464</v>
      </c>
      <c r="C135" s="174" t="s">
        <v>465</v>
      </c>
      <c r="D135" s="159" t="s">
        <v>197</v>
      </c>
      <c r="E135" s="160">
        <v>11</v>
      </c>
      <c r="F135" s="161"/>
      <c r="G135" s="162">
        <f>ROUND(E135*F135,2)</f>
        <v>0</v>
      </c>
      <c r="H135" s="161"/>
      <c r="I135" s="162">
        <f>ROUND(E135*H135,2)</f>
        <v>0</v>
      </c>
      <c r="J135" s="161"/>
      <c r="K135" s="162">
        <f>ROUND(E135*J135,2)</f>
        <v>0</v>
      </c>
      <c r="L135" s="162">
        <v>21</v>
      </c>
      <c r="M135" s="162">
        <f>G135*(1+L135/100)</f>
        <v>0</v>
      </c>
      <c r="N135" s="162">
        <v>0</v>
      </c>
      <c r="O135" s="162">
        <f>ROUND(E135*N135,2)</f>
        <v>0</v>
      </c>
      <c r="P135" s="162">
        <v>0</v>
      </c>
      <c r="Q135" s="163">
        <f>ROUND(E135*P135,2)</f>
        <v>0</v>
      </c>
      <c r="R135" s="145"/>
      <c r="S135" s="145" t="s">
        <v>254</v>
      </c>
      <c r="T135" s="145" t="s">
        <v>255</v>
      </c>
      <c r="U135" s="145">
        <v>6.6000000000000003E-2</v>
      </c>
      <c r="V135" s="145">
        <f>ROUND(E135*U135,2)</f>
        <v>0.73</v>
      </c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194</v>
      </c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204</v>
      </c>
      <c r="D136" s="146"/>
      <c r="E136" s="147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5" t="s">
        <v>1064</v>
      </c>
      <c r="D137" s="146"/>
      <c r="E137" s="147">
        <v>11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0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6" t="s">
        <v>201</v>
      </c>
      <c r="D138" s="148"/>
      <c r="E138" s="149">
        <v>11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1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64">
        <v>24</v>
      </c>
      <c r="B139" s="165" t="s">
        <v>496</v>
      </c>
      <c r="C139" s="173" t="s">
        <v>497</v>
      </c>
      <c r="D139" s="166" t="s">
        <v>197</v>
      </c>
      <c r="E139" s="167">
        <v>11</v>
      </c>
      <c r="F139" s="168"/>
      <c r="G139" s="169">
        <f>ROUND(E139*F139,2)</f>
        <v>0</v>
      </c>
      <c r="H139" s="168"/>
      <c r="I139" s="169">
        <f>ROUND(E139*H139,2)</f>
        <v>0</v>
      </c>
      <c r="J139" s="168"/>
      <c r="K139" s="169">
        <f>ROUND(E139*J139,2)</f>
        <v>0</v>
      </c>
      <c r="L139" s="169">
        <v>21</v>
      </c>
      <c r="M139" s="169">
        <f>G139*(1+L139/100)</f>
        <v>0</v>
      </c>
      <c r="N139" s="169">
        <v>0</v>
      </c>
      <c r="O139" s="169">
        <f>ROUND(E139*N139,2)</f>
        <v>0</v>
      </c>
      <c r="P139" s="169">
        <v>0</v>
      </c>
      <c r="Q139" s="170">
        <f>ROUND(E139*P139,2)</f>
        <v>0</v>
      </c>
      <c r="R139" s="145"/>
      <c r="S139" s="145" t="s">
        <v>254</v>
      </c>
      <c r="T139" s="145" t="s">
        <v>255</v>
      </c>
      <c r="U139" s="145">
        <v>2.6000000000000002E-2</v>
      </c>
      <c r="V139" s="145">
        <f>ROUND(E139*U139,2)</f>
        <v>0.28999999999999998</v>
      </c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194</v>
      </c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ht="22.5" outlineLevel="1" x14ac:dyDescent="0.2">
      <c r="A140" s="157">
        <v>25</v>
      </c>
      <c r="B140" s="158" t="s">
        <v>1077</v>
      </c>
      <c r="C140" s="174" t="s">
        <v>1078</v>
      </c>
      <c r="D140" s="159" t="s">
        <v>224</v>
      </c>
      <c r="E140" s="160">
        <v>2.2330000000000001</v>
      </c>
      <c r="F140" s="161"/>
      <c r="G140" s="162">
        <f>ROUND(E140*F140,2)</f>
        <v>0</v>
      </c>
      <c r="H140" s="161"/>
      <c r="I140" s="162">
        <f>ROUND(E140*H140,2)</f>
        <v>0</v>
      </c>
      <c r="J140" s="161"/>
      <c r="K140" s="162">
        <f>ROUND(E140*J140,2)</f>
        <v>0</v>
      </c>
      <c r="L140" s="162">
        <v>21</v>
      </c>
      <c r="M140" s="162">
        <f>G140*(1+L140/100)</f>
        <v>0</v>
      </c>
      <c r="N140" s="162">
        <v>1.5760000000000003E-2</v>
      </c>
      <c r="O140" s="162">
        <f>ROUND(E140*N140,2)</f>
        <v>0.04</v>
      </c>
      <c r="P140" s="162">
        <v>0</v>
      </c>
      <c r="Q140" s="163">
        <f>ROUND(E140*P140,2)</f>
        <v>0</v>
      </c>
      <c r="R140" s="145" t="s">
        <v>411</v>
      </c>
      <c r="S140" s="145" t="s">
        <v>254</v>
      </c>
      <c r="T140" s="145" t="s">
        <v>255</v>
      </c>
      <c r="U140" s="145">
        <v>0</v>
      </c>
      <c r="V140" s="145">
        <f>ROUND(E140*U140,2)</f>
        <v>0</v>
      </c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404</v>
      </c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1079</v>
      </c>
      <c r="D141" s="146"/>
      <c r="E141" s="147">
        <v>2.2330000000000001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6" t="s">
        <v>201</v>
      </c>
      <c r="D142" s="148"/>
      <c r="E142" s="149">
        <v>2.2330000000000001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1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x14ac:dyDescent="0.2">
      <c r="A143" s="151" t="s">
        <v>187</v>
      </c>
      <c r="B143" s="152" t="s">
        <v>151</v>
      </c>
      <c r="C143" s="172" t="s">
        <v>152</v>
      </c>
      <c r="D143" s="153"/>
      <c r="E143" s="154"/>
      <c r="F143" s="155"/>
      <c r="G143" s="155">
        <f>SUMIF(AG144:AG144,"&lt;&gt;NOR",G144:G144)</f>
        <v>0</v>
      </c>
      <c r="H143" s="155"/>
      <c r="I143" s="155">
        <f>SUM(I144:I144)</f>
        <v>0</v>
      </c>
      <c r="J143" s="155"/>
      <c r="K143" s="155">
        <f>SUM(K144:K144)</f>
        <v>0</v>
      </c>
      <c r="L143" s="155"/>
      <c r="M143" s="155">
        <f>SUM(M144:M144)</f>
        <v>0</v>
      </c>
      <c r="N143" s="155"/>
      <c r="O143" s="155">
        <f>SUM(O144:O144)</f>
        <v>0</v>
      </c>
      <c r="P143" s="155"/>
      <c r="Q143" s="156">
        <f>SUM(Q144:Q144)</f>
        <v>0</v>
      </c>
      <c r="R143" s="150"/>
      <c r="S143" s="150"/>
      <c r="T143" s="150"/>
      <c r="U143" s="150"/>
      <c r="V143" s="150">
        <f>SUM(V144:V144)</f>
        <v>6.42</v>
      </c>
      <c r="W143" s="150"/>
      <c r="AG143" t="s">
        <v>188</v>
      </c>
    </row>
    <row r="144" spans="1:60" outlineLevel="1" x14ac:dyDescent="0.2">
      <c r="A144" s="164">
        <v>26</v>
      </c>
      <c r="B144" s="165" t="s">
        <v>663</v>
      </c>
      <c r="C144" s="173" t="s">
        <v>664</v>
      </c>
      <c r="D144" s="166" t="s">
        <v>403</v>
      </c>
      <c r="E144" s="167">
        <v>30.349920000000001</v>
      </c>
      <c r="F144" s="168"/>
      <c r="G144" s="169">
        <f>ROUND(E144*F144,2)</f>
        <v>0</v>
      </c>
      <c r="H144" s="168"/>
      <c r="I144" s="169">
        <f>ROUND(E144*H144,2)</f>
        <v>0</v>
      </c>
      <c r="J144" s="168"/>
      <c r="K144" s="169">
        <f>ROUND(E144*J144,2)</f>
        <v>0</v>
      </c>
      <c r="L144" s="169">
        <v>21</v>
      </c>
      <c r="M144" s="169">
        <f>G144*(1+L144/100)</f>
        <v>0</v>
      </c>
      <c r="N144" s="169">
        <v>0</v>
      </c>
      <c r="O144" s="169">
        <f>ROUND(E144*N144,2)</f>
        <v>0</v>
      </c>
      <c r="P144" s="169">
        <v>0</v>
      </c>
      <c r="Q144" s="170">
        <f>ROUND(E144*P144,2)</f>
        <v>0</v>
      </c>
      <c r="R144" s="145"/>
      <c r="S144" s="145" t="s">
        <v>254</v>
      </c>
      <c r="T144" s="145" t="s">
        <v>255</v>
      </c>
      <c r="U144" s="145">
        <v>0.21150000000000002</v>
      </c>
      <c r="V144" s="145">
        <f>ROUND(E144*U144,2)</f>
        <v>6.42</v>
      </c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560</v>
      </c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x14ac:dyDescent="0.2">
      <c r="A145" s="151" t="s">
        <v>187</v>
      </c>
      <c r="B145" s="152" t="s">
        <v>157</v>
      </c>
      <c r="C145" s="172" t="s">
        <v>158</v>
      </c>
      <c r="D145" s="153"/>
      <c r="E145" s="154"/>
      <c r="F145" s="155"/>
      <c r="G145" s="155">
        <f>SUMIF(AG146:AG152,"&lt;&gt;NOR",G146:G152)</f>
        <v>0</v>
      </c>
      <c r="H145" s="155"/>
      <c r="I145" s="155">
        <f>SUM(I146:I152)</f>
        <v>0</v>
      </c>
      <c r="J145" s="155"/>
      <c r="K145" s="155">
        <f>SUM(K146:K152)</f>
        <v>0</v>
      </c>
      <c r="L145" s="155"/>
      <c r="M145" s="155">
        <f>SUM(M146:M152)</f>
        <v>0</v>
      </c>
      <c r="N145" s="155"/>
      <c r="O145" s="155">
        <f>SUM(O146:O152)</f>
        <v>0</v>
      </c>
      <c r="P145" s="155"/>
      <c r="Q145" s="156">
        <f>SUM(Q146:Q152)</f>
        <v>0</v>
      </c>
      <c r="R145" s="150"/>
      <c r="S145" s="150"/>
      <c r="T145" s="150"/>
      <c r="U145" s="150"/>
      <c r="V145" s="150">
        <f>SUM(V146:V152)</f>
        <v>0.02</v>
      </c>
      <c r="W145" s="150"/>
      <c r="AG145" t="s">
        <v>188</v>
      </c>
    </row>
    <row r="146" spans="1:60" outlineLevel="1" x14ac:dyDescent="0.2">
      <c r="A146" s="164">
        <v>27</v>
      </c>
      <c r="B146" s="165" t="s">
        <v>561</v>
      </c>
      <c r="C146" s="173" t="s">
        <v>562</v>
      </c>
      <c r="D146" s="166" t="s">
        <v>403</v>
      </c>
      <c r="E146" s="167">
        <v>1.8072000000000001</v>
      </c>
      <c r="F146" s="168"/>
      <c r="G146" s="169">
        <f>ROUND(E146*F146,2)</f>
        <v>0</v>
      </c>
      <c r="H146" s="168"/>
      <c r="I146" s="169">
        <f>ROUND(E146*H146,2)</f>
        <v>0</v>
      </c>
      <c r="J146" s="168"/>
      <c r="K146" s="169">
        <f>ROUND(E146*J146,2)</f>
        <v>0</v>
      </c>
      <c r="L146" s="169">
        <v>21</v>
      </c>
      <c r="M146" s="169">
        <f>G146*(1+L146/100)</f>
        <v>0</v>
      </c>
      <c r="N146" s="169">
        <v>0</v>
      </c>
      <c r="O146" s="169">
        <f>ROUND(E146*N146,2)</f>
        <v>0</v>
      </c>
      <c r="P146" s="169">
        <v>0</v>
      </c>
      <c r="Q146" s="170">
        <f>ROUND(E146*P146,2)</f>
        <v>0</v>
      </c>
      <c r="R146" s="145"/>
      <c r="S146" s="145" t="s">
        <v>254</v>
      </c>
      <c r="T146" s="145" t="s">
        <v>255</v>
      </c>
      <c r="U146" s="145">
        <v>0.01</v>
      </c>
      <c r="V146" s="145">
        <f>ROUND(E146*U146,2)</f>
        <v>0.02</v>
      </c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563</v>
      </c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57">
        <v>28</v>
      </c>
      <c r="B147" s="158" t="s">
        <v>564</v>
      </c>
      <c r="C147" s="174" t="s">
        <v>565</v>
      </c>
      <c r="D147" s="159" t="s">
        <v>403</v>
      </c>
      <c r="E147" s="160">
        <v>25.300800000000002</v>
      </c>
      <c r="F147" s="161"/>
      <c r="G147" s="162">
        <f>ROUND(E147*F147,2)</f>
        <v>0</v>
      </c>
      <c r="H147" s="161"/>
      <c r="I147" s="162">
        <f>ROUND(E147*H147,2)</f>
        <v>0</v>
      </c>
      <c r="J147" s="161"/>
      <c r="K147" s="162">
        <f>ROUND(E147*J147,2)</f>
        <v>0</v>
      </c>
      <c r="L147" s="162">
        <v>21</v>
      </c>
      <c r="M147" s="162">
        <f>G147*(1+L147/100)</f>
        <v>0</v>
      </c>
      <c r="N147" s="162">
        <v>0</v>
      </c>
      <c r="O147" s="162">
        <f>ROUND(E147*N147,2)</f>
        <v>0</v>
      </c>
      <c r="P147" s="162">
        <v>0</v>
      </c>
      <c r="Q147" s="163">
        <f>ROUND(E147*P147,2)</f>
        <v>0</v>
      </c>
      <c r="R147" s="145"/>
      <c r="S147" s="145" t="s">
        <v>254</v>
      </c>
      <c r="T147" s="145" t="s">
        <v>255</v>
      </c>
      <c r="U147" s="145">
        <v>0</v>
      </c>
      <c r="V147" s="145">
        <f>ROUND(E147*U147,2)</f>
        <v>0</v>
      </c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194</v>
      </c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43"/>
      <c r="B148" s="144"/>
      <c r="C148" s="175" t="s">
        <v>204</v>
      </c>
      <c r="D148" s="146"/>
      <c r="E148" s="147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0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359</v>
      </c>
      <c r="D149" s="146"/>
      <c r="E149" s="147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ht="22.5" outlineLevel="1" x14ac:dyDescent="0.2">
      <c r="A150" s="143"/>
      <c r="B150" s="144"/>
      <c r="C150" s="175" t="s">
        <v>360</v>
      </c>
      <c r="D150" s="146"/>
      <c r="E150" s="147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5" t="s">
        <v>1706</v>
      </c>
      <c r="D151" s="146"/>
      <c r="E151" s="147">
        <v>25.300800000000002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0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43"/>
      <c r="B152" s="144"/>
      <c r="C152" s="176" t="s">
        <v>201</v>
      </c>
      <c r="D152" s="148"/>
      <c r="E152" s="149">
        <v>25.300800000000002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1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x14ac:dyDescent="0.2">
      <c r="A153" s="3"/>
      <c r="B153" s="4"/>
      <c r="C153" s="177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AE153">
        <v>15</v>
      </c>
      <c r="AF153">
        <v>21</v>
      </c>
    </row>
    <row r="154" spans="1:60" x14ac:dyDescent="0.2">
      <c r="A154" s="139"/>
      <c r="B154" s="140" t="s">
        <v>31</v>
      </c>
      <c r="C154" s="178"/>
      <c r="D154" s="141"/>
      <c r="E154" s="142"/>
      <c r="F154" s="142"/>
      <c r="G154" s="171">
        <f>G8+G113+G123+G125+G132+G134+G143+G145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AE154">
        <f>SUMIF(L7:L152,AE153,G7:G152)</f>
        <v>0</v>
      </c>
      <c r="AF154">
        <f>SUMIF(L7:L152,AF153,G7:G152)</f>
        <v>0</v>
      </c>
      <c r="AG154" t="s">
        <v>247</v>
      </c>
    </row>
    <row r="155" spans="1:60" x14ac:dyDescent="0.2">
      <c r="A155" s="3"/>
      <c r="B155" s="4"/>
      <c r="C155" s="177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60" x14ac:dyDescent="0.2">
      <c r="A156" s="3"/>
      <c r="B156" s="4"/>
      <c r="C156" s="177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60" x14ac:dyDescent="0.2">
      <c r="A157" s="256" t="s">
        <v>248</v>
      </c>
      <c r="B157" s="256"/>
      <c r="C157" s="257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60" x14ac:dyDescent="0.2">
      <c r="A158" s="237"/>
      <c r="B158" s="238"/>
      <c r="C158" s="239"/>
      <c r="D158" s="238"/>
      <c r="E158" s="238"/>
      <c r="F158" s="238"/>
      <c r="G158" s="24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AG158" t="s">
        <v>249</v>
      </c>
    </row>
    <row r="159" spans="1:60" x14ac:dyDescent="0.2">
      <c r="A159" s="241"/>
      <c r="B159" s="242"/>
      <c r="C159" s="243"/>
      <c r="D159" s="242"/>
      <c r="E159" s="242"/>
      <c r="F159" s="242"/>
      <c r="G159" s="2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60" x14ac:dyDescent="0.2">
      <c r="A160" s="241"/>
      <c r="B160" s="242"/>
      <c r="C160" s="243"/>
      <c r="D160" s="242"/>
      <c r="E160" s="242"/>
      <c r="F160" s="242"/>
      <c r="G160" s="2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33" x14ac:dyDescent="0.2">
      <c r="A161" s="241"/>
      <c r="B161" s="242"/>
      <c r="C161" s="243"/>
      <c r="D161" s="242"/>
      <c r="E161" s="242"/>
      <c r="F161" s="242"/>
      <c r="G161" s="2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33" x14ac:dyDescent="0.2">
      <c r="A162" s="245"/>
      <c r="B162" s="246"/>
      <c r="C162" s="247"/>
      <c r="D162" s="246"/>
      <c r="E162" s="246"/>
      <c r="F162" s="246"/>
      <c r="G162" s="24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33" x14ac:dyDescent="0.2">
      <c r="A163" s="3"/>
      <c r="B163" s="4"/>
      <c r="C163" s="177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33" x14ac:dyDescent="0.2">
      <c r="C164" s="179"/>
      <c r="D164" s="10"/>
      <c r="AG164" t="s">
        <v>250</v>
      </c>
    </row>
    <row r="165" spans="1:33" x14ac:dyDescent="0.2">
      <c r="D165" s="10"/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8:G162"/>
    <mergeCell ref="A1:G1"/>
    <mergeCell ref="C2:G2"/>
    <mergeCell ref="C3:G3"/>
    <mergeCell ref="C4:G4"/>
    <mergeCell ref="A157:C1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6F81-FCE2-4374-B558-976C8893AE3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89</v>
      </c>
      <c r="C3" s="250" t="s">
        <v>90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93</v>
      </c>
      <c r="C4" s="253" t="s">
        <v>94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SUMIF(AG9:AG119,"&lt;&gt;NOR",G9:G119)</f>
        <v>0</v>
      </c>
      <c r="H8" s="155"/>
      <c r="I8" s="155">
        <f>SUM(I9:I119)</f>
        <v>0</v>
      </c>
      <c r="J8" s="155"/>
      <c r="K8" s="155">
        <f>SUM(K9:K119)</f>
        <v>0</v>
      </c>
      <c r="L8" s="155"/>
      <c r="M8" s="155">
        <f>SUM(M9:M119)</f>
        <v>0</v>
      </c>
      <c r="N8" s="155"/>
      <c r="O8" s="155">
        <f>SUM(O9:O119)</f>
        <v>16.399999999999999</v>
      </c>
      <c r="P8" s="155"/>
      <c r="Q8" s="156">
        <f>SUM(Q9:Q119)</f>
        <v>0</v>
      </c>
      <c r="R8" s="150"/>
      <c r="S8" s="150"/>
      <c r="T8" s="150"/>
      <c r="U8" s="150"/>
      <c r="V8" s="150">
        <f>SUM(V9:V119)</f>
        <v>111.65999999999998</v>
      </c>
      <c r="W8" s="150"/>
      <c r="AG8" t="s">
        <v>188</v>
      </c>
    </row>
    <row r="9" spans="1:60" outlineLevel="1" x14ac:dyDescent="0.2">
      <c r="A9" s="157">
        <v>1</v>
      </c>
      <c r="B9" s="158" t="s">
        <v>278</v>
      </c>
      <c r="C9" s="174" t="s">
        <v>279</v>
      </c>
      <c r="D9" s="159" t="s">
        <v>197</v>
      </c>
      <c r="E9" s="160">
        <v>0.9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1.2710000000000001E-2</v>
      </c>
      <c r="O9" s="162">
        <f>ROUND(E9*N9,2)</f>
        <v>0.01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1.153</v>
      </c>
      <c r="V9" s="145">
        <f>ROUND(E9*U9,2)</f>
        <v>1.04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1707</v>
      </c>
      <c r="D11" s="146"/>
      <c r="E11" s="147">
        <v>0.9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6" t="s">
        <v>201</v>
      </c>
      <c r="D12" s="148"/>
      <c r="E12" s="149">
        <v>0.9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1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57">
        <v>2</v>
      </c>
      <c r="B13" s="158" t="s">
        <v>775</v>
      </c>
      <c r="C13" s="174" t="s">
        <v>776</v>
      </c>
      <c r="D13" s="159" t="s">
        <v>292</v>
      </c>
      <c r="E13" s="160">
        <v>1.5525000000000002</v>
      </c>
      <c r="F13" s="161"/>
      <c r="G13" s="162">
        <f>ROUND(E13*F13,2)</f>
        <v>0</v>
      </c>
      <c r="H13" s="161"/>
      <c r="I13" s="162">
        <f>ROUND(E13*H13,2)</f>
        <v>0</v>
      </c>
      <c r="J13" s="161"/>
      <c r="K13" s="162">
        <f>ROUND(E13*J13,2)</f>
        <v>0</v>
      </c>
      <c r="L13" s="162">
        <v>21</v>
      </c>
      <c r="M13" s="162">
        <f>G13*(1+L13/100)</f>
        <v>0</v>
      </c>
      <c r="N13" s="162">
        <v>0</v>
      </c>
      <c r="O13" s="162">
        <f>ROUND(E13*N13,2)</f>
        <v>0</v>
      </c>
      <c r="P13" s="162">
        <v>0</v>
      </c>
      <c r="Q13" s="163">
        <f>ROUND(E13*P13,2)</f>
        <v>0</v>
      </c>
      <c r="R13" s="145"/>
      <c r="S13" s="145" t="s">
        <v>254</v>
      </c>
      <c r="T13" s="145" t="s">
        <v>255</v>
      </c>
      <c r="U13" s="145">
        <v>9.7000000000000003E-2</v>
      </c>
      <c r="V13" s="145">
        <f>ROUND(E13*U13,2)</f>
        <v>0.15</v>
      </c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194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5" t="s">
        <v>1708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1709</v>
      </c>
      <c r="D15" s="146"/>
      <c r="E15" s="147">
        <v>1.5525000000000002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6" t="s">
        <v>201</v>
      </c>
      <c r="D16" s="148"/>
      <c r="E16" s="149">
        <v>1.5525000000000002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1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57">
        <v>3</v>
      </c>
      <c r="B17" s="158" t="s">
        <v>927</v>
      </c>
      <c r="C17" s="174" t="s">
        <v>928</v>
      </c>
      <c r="D17" s="159" t="s">
        <v>292</v>
      </c>
      <c r="E17" s="160">
        <v>16.483500000000003</v>
      </c>
      <c r="F17" s="161"/>
      <c r="G17" s="162">
        <f>ROUND(E17*F17,2)</f>
        <v>0</v>
      </c>
      <c r="H17" s="161"/>
      <c r="I17" s="162">
        <f>ROUND(E17*H17,2)</f>
        <v>0</v>
      </c>
      <c r="J17" s="161"/>
      <c r="K17" s="162">
        <f>ROUND(E17*J17,2)</f>
        <v>0</v>
      </c>
      <c r="L17" s="162">
        <v>21</v>
      </c>
      <c r="M17" s="162">
        <f>G17*(1+L17/100)</f>
        <v>0</v>
      </c>
      <c r="N17" s="162">
        <v>0</v>
      </c>
      <c r="O17" s="162">
        <f>ROUND(E17*N17,2)</f>
        <v>0</v>
      </c>
      <c r="P17" s="162">
        <v>0</v>
      </c>
      <c r="Q17" s="163">
        <f>ROUND(E17*P17,2)</f>
        <v>0</v>
      </c>
      <c r="R17" s="145"/>
      <c r="S17" s="145" t="s">
        <v>254</v>
      </c>
      <c r="T17" s="145" t="s">
        <v>255</v>
      </c>
      <c r="U17" s="145">
        <v>0.36500000000000005</v>
      </c>
      <c r="V17" s="145">
        <f>ROUND(E17*U17,2)</f>
        <v>6.02</v>
      </c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194</v>
      </c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43"/>
      <c r="B18" s="144"/>
      <c r="C18" s="175" t="s">
        <v>204</v>
      </c>
      <c r="D18" s="146"/>
      <c r="E18" s="147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ht="22.5" outlineLevel="1" x14ac:dyDescent="0.2">
      <c r="A19" s="143"/>
      <c r="B19" s="144"/>
      <c r="C19" s="175" t="s">
        <v>293</v>
      </c>
      <c r="D19" s="146"/>
      <c r="E19" s="147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ht="22.5" outlineLevel="1" x14ac:dyDescent="0.2">
      <c r="A20" s="143"/>
      <c r="B20" s="144"/>
      <c r="C20" s="175" t="s">
        <v>929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84" t="s">
        <v>296</v>
      </c>
      <c r="D21" s="180"/>
      <c r="E21" s="181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ht="22.5" outlineLevel="1" x14ac:dyDescent="0.2">
      <c r="A22" s="143"/>
      <c r="B22" s="144"/>
      <c r="C22" s="185" t="s">
        <v>1672</v>
      </c>
      <c r="D22" s="180"/>
      <c r="E22" s="181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2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85" t="s">
        <v>1710</v>
      </c>
      <c r="D23" s="180"/>
      <c r="E23" s="181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2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33.75" outlineLevel="1" x14ac:dyDescent="0.2">
      <c r="A24" s="143"/>
      <c r="B24" s="144"/>
      <c r="C24" s="185" t="s">
        <v>301</v>
      </c>
      <c r="D24" s="180"/>
      <c r="E24" s="181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2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85" t="s">
        <v>1711</v>
      </c>
      <c r="D25" s="180"/>
      <c r="E25" s="181">
        <v>4.5720000000000001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2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85" t="s">
        <v>1712</v>
      </c>
      <c r="D26" s="180"/>
      <c r="E26" s="181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2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ht="33.75" outlineLevel="1" x14ac:dyDescent="0.2">
      <c r="A27" s="143"/>
      <c r="B27" s="144"/>
      <c r="C27" s="185" t="s">
        <v>932</v>
      </c>
      <c r="D27" s="180"/>
      <c r="E27" s="181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2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85" t="s">
        <v>1713</v>
      </c>
      <c r="D28" s="180"/>
      <c r="E28" s="181">
        <v>3.0375000000000001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2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85" t="s">
        <v>1714</v>
      </c>
      <c r="D29" s="180"/>
      <c r="E29" s="181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2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ht="33.75" outlineLevel="1" x14ac:dyDescent="0.2">
      <c r="A30" s="143"/>
      <c r="B30" s="144"/>
      <c r="C30" s="185" t="s">
        <v>1676</v>
      </c>
      <c r="D30" s="180"/>
      <c r="E30" s="181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2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85" t="s">
        <v>1715</v>
      </c>
      <c r="D31" s="180"/>
      <c r="E31" s="181">
        <v>25.357500000000002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2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86" t="s">
        <v>306</v>
      </c>
      <c r="D32" s="182"/>
      <c r="E32" s="183">
        <v>32.967000000000006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3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84" t="s">
        <v>307</v>
      </c>
      <c r="D33" s="180"/>
      <c r="E33" s="181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5" t="s">
        <v>1716</v>
      </c>
      <c r="D34" s="146"/>
      <c r="E34" s="147">
        <v>16.483500000000003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6" t="s">
        <v>201</v>
      </c>
      <c r="D35" s="148"/>
      <c r="E35" s="149">
        <v>16.483500000000003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1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57">
        <v>4</v>
      </c>
      <c r="B36" s="158" t="s">
        <v>314</v>
      </c>
      <c r="C36" s="174" t="s">
        <v>315</v>
      </c>
      <c r="D36" s="159" t="s">
        <v>292</v>
      </c>
      <c r="E36" s="160">
        <v>4.1208800000000005</v>
      </c>
      <c r="F36" s="161"/>
      <c r="G36" s="162">
        <f>ROUND(E36*F36,2)</f>
        <v>0</v>
      </c>
      <c r="H36" s="161"/>
      <c r="I36" s="162">
        <f>ROUND(E36*H36,2)</f>
        <v>0</v>
      </c>
      <c r="J36" s="161"/>
      <c r="K36" s="162">
        <f>ROUND(E36*J36,2)</f>
        <v>0</v>
      </c>
      <c r="L36" s="162">
        <v>21</v>
      </c>
      <c r="M36" s="162">
        <f>G36*(1+L36/100)</f>
        <v>0</v>
      </c>
      <c r="N36" s="162">
        <v>0</v>
      </c>
      <c r="O36" s="162">
        <f>ROUND(E36*N36,2)</f>
        <v>0</v>
      </c>
      <c r="P36" s="162">
        <v>0</v>
      </c>
      <c r="Q36" s="163">
        <f>ROUND(E36*P36,2)</f>
        <v>0</v>
      </c>
      <c r="R36" s="145"/>
      <c r="S36" s="145" t="s">
        <v>254</v>
      </c>
      <c r="T36" s="145" t="s">
        <v>255</v>
      </c>
      <c r="U36" s="145">
        <v>8.4000000000000005E-2</v>
      </c>
      <c r="V36" s="145">
        <f>ROUND(E36*U36,2)</f>
        <v>0.35</v>
      </c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194</v>
      </c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5" t="s">
        <v>1717</v>
      </c>
      <c r="D37" s="146"/>
      <c r="E37" s="147">
        <v>4.1208800000000005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0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6" t="s">
        <v>201</v>
      </c>
      <c r="D38" s="148"/>
      <c r="E38" s="149">
        <v>4.1208800000000005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1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57">
        <v>5</v>
      </c>
      <c r="B39" s="158" t="s">
        <v>939</v>
      </c>
      <c r="C39" s="174" t="s">
        <v>940</v>
      </c>
      <c r="D39" s="159" t="s">
        <v>292</v>
      </c>
      <c r="E39" s="160">
        <v>16.483500000000003</v>
      </c>
      <c r="F39" s="161"/>
      <c r="G39" s="162">
        <f>ROUND(E39*F39,2)</f>
        <v>0</v>
      </c>
      <c r="H39" s="161"/>
      <c r="I39" s="162">
        <f>ROUND(E39*H39,2)</f>
        <v>0</v>
      </c>
      <c r="J39" s="161"/>
      <c r="K39" s="162">
        <f>ROUND(E39*J39,2)</f>
        <v>0</v>
      </c>
      <c r="L39" s="162">
        <v>21</v>
      </c>
      <c r="M39" s="162">
        <f>G39*(1+L39/100)</f>
        <v>0</v>
      </c>
      <c r="N39" s="162">
        <v>0</v>
      </c>
      <c r="O39" s="162">
        <f>ROUND(E39*N39,2)</f>
        <v>0</v>
      </c>
      <c r="P39" s="162">
        <v>0</v>
      </c>
      <c r="Q39" s="163">
        <f>ROUND(E39*P39,2)</f>
        <v>0</v>
      </c>
      <c r="R39" s="145"/>
      <c r="S39" s="145" t="s">
        <v>254</v>
      </c>
      <c r="T39" s="145" t="s">
        <v>255</v>
      </c>
      <c r="U39" s="145">
        <v>0.48500000000000004</v>
      </c>
      <c r="V39" s="145">
        <f>ROUND(E39*U39,2)</f>
        <v>7.99</v>
      </c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194</v>
      </c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5" t="s">
        <v>1718</v>
      </c>
      <c r="D40" s="146"/>
      <c r="E40" s="147">
        <v>16.483500000000003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6" t="s">
        <v>201</v>
      </c>
      <c r="D41" s="148"/>
      <c r="E41" s="149">
        <v>16.483500000000003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1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57">
        <v>6</v>
      </c>
      <c r="B42" s="158" t="s">
        <v>321</v>
      </c>
      <c r="C42" s="174" t="s">
        <v>322</v>
      </c>
      <c r="D42" s="159" t="s">
        <v>292</v>
      </c>
      <c r="E42" s="160">
        <v>4.1208800000000005</v>
      </c>
      <c r="F42" s="161"/>
      <c r="G42" s="162">
        <f>ROUND(E42*F42,2)</f>
        <v>0</v>
      </c>
      <c r="H42" s="161"/>
      <c r="I42" s="162">
        <f>ROUND(E42*H42,2)</f>
        <v>0</v>
      </c>
      <c r="J42" s="161"/>
      <c r="K42" s="162">
        <f>ROUND(E42*J42,2)</f>
        <v>0</v>
      </c>
      <c r="L42" s="162">
        <v>21</v>
      </c>
      <c r="M42" s="162">
        <f>G42*(1+L42/100)</f>
        <v>0</v>
      </c>
      <c r="N42" s="162">
        <v>0</v>
      </c>
      <c r="O42" s="162">
        <f>ROUND(E42*N42,2)</f>
        <v>0</v>
      </c>
      <c r="P42" s="162">
        <v>0</v>
      </c>
      <c r="Q42" s="163">
        <f>ROUND(E42*P42,2)</f>
        <v>0</v>
      </c>
      <c r="R42" s="145"/>
      <c r="S42" s="145" t="s">
        <v>254</v>
      </c>
      <c r="T42" s="145" t="s">
        <v>255</v>
      </c>
      <c r="U42" s="145">
        <v>0.14830000000000002</v>
      </c>
      <c r="V42" s="145">
        <f>ROUND(E42*U42,2)</f>
        <v>0.61</v>
      </c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194</v>
      </c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5" t="s">
        <v>1717</v>
      </c>
      <c r="D43" s="146"/>
      <c r="E43" s="147">
        <v>4.1208800000000005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0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6" t="s">
        <v>201</v>
      </c>
      <c r="D44" s="148"/>
      <c r="E44" s="149">
        <v>4.1208800000000005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1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57">
        <v>7</v>
      </c>
      <c r="B45" s="158" t="s">
        <v>335</v>
      </c>
      <c r="C45" s="174" t="s">
        <v>336</v>
      </c>
      <c r="D45" s="159" t="s">
        <v>253</v>
      </c>
      <c r="E45" s="160">
        <v>79.45</v>
      </c>
      <c r="F45" s="161"/>
      <c r="G45" s="162">
        <f>ROUND(E45*F45,2)</f>
        <v>0</v>
      </c>
      <c r="H45" s="161"/>
      <c r="I45" s="162">
        <f>ROUND(E45*H45,2)</f>
        <v>0</v>
      </c>
      <c r="J45" s="161"/>
      <c r="K45" s="162">
        <f>ROUND(E45*J45,2)</f>
        <v>0</v>
      </c>
      <c r="L45" s="162">
        <v>21</v>
      </c>
      <c r="M45" s="162">
        <f>G45*(1+L45/100)</f>
        <v>0</v>
      </c>
      <c r="N45" s="162">
        <v>8.6000000000000009E-4</v>
      </c>
      <c r="O45" s="162">
        <f>ROUND(E45*N45,2)</f>
        <v>7.0000000000000007E-2</v>
      </c>
      <c r="P45" s="162">
        <v>0</v>
      </c>
      <c r="Q45" s="163">
        <f>ROUND(E45*P45,2)</f>
        <v>0</v>
      </c>
      <c r="R45" s="145"/>
      <c r="S45" s="145" t="s">
        <v>254</v>
      </c>
      <c r="T45" s="145" t="s">
        <v>193</v>
      </c>
      <c r="U45" s="145">
        <v>0.47900000000000004</v>
      </c>
      <c r="V45" s="145">
        <f>ROUND(E45*U45,2)</f>
        <v>38.06</v>
      </c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194</v>
      </c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5" t="s">
        <v>1719</v>
      </c>
      <c r="D46" s="146"/>
      <c r="E46" s="147">
        <v>12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5" t="s">
        <v>1720</v>
      </c>
      <c r="D47" s="146"/>
      <c r="E47" s="147">
        <v>7.65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5" t="s">
        <v>1721</v>
      </c>
      <c r="D48" s="146"/>
      <c r="E48" s="147">
        <v>59.800000000000004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6" t="s">
        <v>201</v>
      </c>
      <c r="D49" s="148"/>
      <c r="E49" s="149">
        <v>79.45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1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64">
        <v>8</v>
      </c>
      <c r="B50" s="165" t="s">
        <v>341</v>
      </c>
      <c r="C50" s="173" t="s">
        <v>342</v>
      </c>
      <c r="D50" s="166" t="s">
        <v>253</v>
      </c>
      <c r="E50" s="167">
        <v>79.45</v>
      </c>
      <c r="F50" s="168"/>
      <c r="G50" s="169">
        <f>ROUND(E50*F50,2)</f>
        <v>0</v>
      </c>
      <c r="H50" s="168"/>
      <c r="I50" s="169">
        <f>ROUND(E50*H50,2)</f>
        <v>0</v>
      </c>
      <c r="J50" s="168"/>
      <c r="K50" s="169">
        <f>ROUND(E50*J50,2)</f>
        <v>0</v>
      </c>
      <c r="L50" s="169">
        <v>21</v>
      </c>
      <c r="M50" s="169">
        <f>G50*(1+L50/100)</f>
        <v>0</v>
      </c>
      <c r="N50" s="169">
        <v>0</v>
      </c>
      <c r="O50" s="169">
        <f>ROUND(E50*N50,2)</f>
        <v>0</v>
      </c>
      <c r="P50" s="169">
        <v>0</v>
      </c>
      <c r="Q50" s="170">
        <f>ROUND(E50*P50,2)</f>
        <v>0</v>
      </c>
      <c r="R50" s="145"/>
      <c r="S50" s="145" t="s">
        <v>254</v>
      </c>
      <c r="T50" s="145" t="s">
        <v>193</v>
      </c>
      <c r="U50" s="145">
        <v>0.32700000000000001</v>
      </c>
      <c r="V50" s="145">
        <f>ROUND(E50*U50,2)</f>
        <v>25.98</v>
      </c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194</v>
      </c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57">
        <v>9</v>
      </c>
      <c r="B51" s="158" t="s">
        <v>346</v>
      </c>
      <c r="C51" s="174" t="s">
        <v>347</v>
      </c>
      <c r="D51" s="159" t="s">
        <v>292</v>
      </c>
      <c r="E51" s="160">
        <v>32.967000000000006</v>
      </c>
      <c r="F51" s="161"/>
      <c r="G51" s="162">
        <f>ROUND(E51*F51,2)</f>
        <v>0</v>
      </c>
      <c r="H51" s="161"/>
      <c r="I51" s="162">
        <f>ROUND(E51*H51,2)</f>
        <v>0</v>
      </c>
      <c r="J51" s="161"/>
      <c r="K51" s="162">
        <f>ROUND(E51*J51,2)</f>
        <v>0</v>
      </c>
      <c r="L51" s="162">
        <v>21</v>
      </c>
      <c r="M51" s="162">
        <f>G51*(1+L51/100)</f>
        <v>0</v>
      </c>
      <c r="N51" s="162">
        <v>0</v>
      </c>
      <c r="O51" s="162">
        <f>ROUND(E51*N51,2)</f>
        <v>0</v>
      </c>
      <c r="P51" s="162">
        <v>0</v>
      </c>
      <c r="Q51" s="163">
        <f>ROUND(E51*P51,2)</f>
        <v>0</v>
      </c>
      <c r="R51" s="145"/>
      <c r="S51" s="145" t="s">
        <v>254</v>
      </c>
      <c r="T51" s="145" t="s">
        <v>255</v>
      </c>
      <c r="U51" s="145">
        <v>0.51900000000000002</v>
      </c>
      <c r="V51" s="145">
        <f>ROUND(E51*U51,2)</f>
        <v>17.11</v>
      </c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194</v>
      </c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5" t="s">
        <v>1722</v>
      </c>
      <c r="D52" s="146"/>
      <c r="E52" s="147">
        <v>32.967000000000006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6" t="s">
        <v>201</v>
      </c>
      <c r="D53" s="148"/>
      <c r="E53" s="149">
        <v>32.967000000000006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1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ht="22.5" outlineLevel="1" x14ac:dyDescent="0.2">
      <c r="A54" s="164">
        <v>10</v>
      </c>
      <c r="B54" s="165" t="s">
        <v>353</v>
      </c>
      <c r="C54" s="173" t="s">
        <v>354</v>
      </c>
      <c r="D54" s="166" t="s">
        <v>292</v>
      </c>
      <c r="E54" s="167">
        <v>8.9540000000000006</v>
      </c>
      <c r="F54" s="168"/>
      <c r="G54" s="169">
        <f>ROUND(E54*F54,2)</f>
        <v>0</v>
      </c>
      <c r="H54" s="168"/>
      <c r="I54" s="169">
        <f>ROUND(E54*H54,2)</f>
        <v>0</v>
      </c>
      <c r="J54" s="168"/>
      <c r="K54" s="169">
        <f>ROUND(E54*J54,2)</f>
        <v>0</v>
      </c>
      <c r="L54" s="169">
        <v>21</v>
      </c>
      <c r="M54" s="169">
        <f>G54*(1+L54/100)</f>
        <v>0</v>
      </c>
      <c r="N54" s="169">
        <v>0</v>
      </c>
      <c r="O54" s="169">
        <f>ROUND(E54*N54,2)</f>
        <v>0</v>
      </c>
      <c r="P54" s="169">
        <v>0</v>
      </c>
      <c r="Q54" s="170">
        <f>ROUND(E54*P54,2)</f>
        <v>0</v>
      </c>
      <c r="R54" s="145"/>
      <c r="S54" s="145" t="s">
        <v>254</v>
      </c>
      <c r="T54" s="145" t="s">
        <v>255</v>
      </c>
      <c r="U54" s="145">
        <v>1.1000000000000001E-2</v>
      </c>
      <c r="V54" s="145">
        <f>ROUND(E54*U54,2)</f>
        <v>0.1</v>
      </c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194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57">
        <v>11</v>
      </c>
      <c r="B55" s="158" t="s">
        <v>357</v>
      </c>
      <c r="C55" s="174" t="s">
        <v>358</v>
      </c>
      <c r="D55" s="159" t="s">
        <v>292</v>
      </c>
      <c r="E55" s="160">
        <v>44.77</v>
      </c>
      <c r="F55" s="161"/>
      <c r="G55" s="162">
        <f>ROUND(E55*F55,2)</f>
        <v>0</v>
      </c>
      <c r="H55" s="161"/>
      <c r="I55" s="162">
        <f>ROUND(E55*H55,2)</f>
        <v>0</v>
      </c>
      <c r="J55" s="161"/>
      <c r="K55" s="162">
        <f>ROUND(E55*J55,2)</f>
        <v>0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3">
        <f>ROUND(E55*P55,2)</f>
        <v>0</v>
      </c>
      <c r="R55" s="145"/>
      <c r="S55" s="145" t="s">
        <v>254</v>
      </c>
      <c r="T55" s="145" t="s">
        <v>255</v>
      </c>
      <c r="U55" s="145">
        <v>0</v>
      </c>
      <c r="V55" s="145">
        <f>ROUND(E55*U55,2)</f>
        <v>0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204</v>
      </c>
      <c r="D56" s="146"/>
      <c r="E56" s="147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5" t="s">
        <v>359</v>
      </c>
      <c r="D57" s="146"/>
      <c r="E57" s="147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ht="22.5" outlineLevel="1" x14ac:dyDescent="0.2">
      <c r="A58" s="143"/>
      <c r="B58" s="144"/>
      <c r="C58" s="175" t="s">
        <v>360</v>
      </c>
      <c r="D58" s="146"/>
      <c r="E58" s="147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1723</v>
      </c>
      <c r="D59" s="146"/>
      <c r="E59" s="147">
        <v>44.77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6" t="s">
        <v>201</v>
      </c>
      <c r="D60" s="148"/>
      <c r="E60" s="149">
        <v>44.77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1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57">
        <v>12</v>
      </c>
      <c r="B61" s="158" t="s">
        <v>368</v>
      </c>
      <c r="C61" s="174" t="s">
        <v>369</v>
      </c>
      <c r="D61" s="159" t="s">
        <v>292</v>
      </c>
      <c r="E61" s="160">
        <v>8.9540000000000006</v>
      </c>
      <c r="F61" s="161"/>
      <c r="G61" s="162">
        <f>ROUND(E61*F61,2)</f>
        <v>0</v>
      </c>
      <c r="H61" s="161"/>
      <c r="I61" s="162">
        <f>ROUND(E61*H61,2)</f>
        <v>0</v>
      </c>
      <c r="J61" s="161"/>
      <c r="K61" s="162">
        <f>ROUND(E61*J61,2)</f>
        <v>0</v>
      </c>
      <c r="L61" s="162">
        <v>21</v>
      </c>
      <c r="M61" s="162">
        <f>G61*(1+L61/100)</f>
        <v>0</v>
      </c>
      <c r="N61" s="162">
        <v>0</v>
      </c>
      <c r="O61" s="162">
        <f>ROUND(E61*N61,2)</f>
        <v>0</v>
      </c>
      <c r="P61" s="162">
        <v>0</v>
      </c>
      <c r="Q61" s="163">
        <f>ROUND(E61*P61,2)</f>
        <v>0</v>
      </c>
      <c r="R61" s="145"/>
      <c r="S61" s="145" t="s">
        <v>254</v>
      </c>
      <c r="T61" s="145" t="s">
        <v>255</v>
      </c>
      <c r="U61" s="145">
        <v>9.0000000000000011E-3</v>
      </c>
      <c r="V61" s="145">
        <f>ROUND(E61*U61,2)</f>
        <v>0.08</v>
      </c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194</v>
      </c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1724</v>
      </c>
      <c r="D62" s="146"/>
      <c r="E62" s="147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5" t="s">
        <v>1725</v>
      </c>
      <c r="D63" s="146"/>
      <c r="E63" s="147">
        <v>0.18000000000000002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1726</v>
      </c>
      <c r="D64" s="146"/>
      <c r="E64" s="147">
        <v>0.58979000000000004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1727</v>
      </c>
      <c r="D65" s="146"/>
      <c r="E65" s="147">
        <v>4.0210000000000003E-2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6" t="s">
        <v>201</v>
      </c>
      <c r="D66" s="148"/>
      <c r="E66" s="149">
        <v>0.81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1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1728</v>
      </c>
      <c r="D67" s="146"/>
      <c r="E67" s="147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1708</v>
      </c>
      <c r="D68" s="146"/>
      <c r="E68" s="147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5" t="s">
        <v>1729</v>
      </c>
      <c r="D69" s="146"/>
      <c r="E69" s="147">
        <v>0.17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1730</v>
      </c>
      <c r="D70" s="146"/>
      <c r="E70" s="147">
        <v>3.9506200000000002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1731</v>
      </c>
      <c r="D71" s="146"/>
      <c r="E71" s="147">
        <v>0.26138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6" t="s">
        <v>201</v>
      </c>
      <c r="D72" s="148"/>
      <c r="E72" s="149">
        <v>4.3820000000000006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1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376</v>
      </c>
      <c r="D73" s="146"/>
      <c r="E73" s="147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1732</v>
      </c>
      <c r="D74" s="146"/>
      <c r="E74" s="147">
        <v>3.762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6" t="s">
        <v>201</v>
      </c>
      <c r="D75" s="148"/>
      <c r="E75" s="149">
        <v>3.762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1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57">
        <v>13</v>
      </c>
      <c r="B76" s="158" t="s">
        <v>378</v>
      </c>
      <c r="C76" s="174" t="s">
        <v>379</v>
      </c>
      <c r="D76" s="159" t="s">
        <v>292</v>
      </c>
      <c r="E76" s="160">
        <v>27.775000000000002</v>
      </c>
      <c r="F76" s="161"/>
      <c r="G76" s="162">
        <f>ROUND(E76*F76,2)</f>
        <v>0</v>
      </c>
      <c r="H76" s="161"/>
      <c r="I76" s="162">
        <f>ROUND(E76*H76,2)</f>
        <v>0</v>
      </c>
      <c r="J76" s="161"/>
      <c r="K76" s="162">
        <f>ROUND(E76*J76,2)</f>
        <v>0</v>
      </c>
      <c r="L76" s="162">
        <v>21</v>
      </c>
      <c r="M76" s="162">
        <f>G76*(1+L76/100)</f>
        <v>0</v>
      </c>
      <c r="N76" s="162">
        <v>0</v>
      </c>
      <c r="O76" s="162">
        <f>ROUND(E76*N76,2)</f>
        <v>0</v>
      </c>
      <c r="P76" s="162">
        <v>0</v>
      </c>
      <c r="Q76" s="163">
        <f>ROUND(E76*P76,2)</f>
        <v>0</v>
      </c>
      <c r="R76" s="145"/>
      <c r="S76" s="145" t="s">
        <v>254</v>
      </c>
      <c r="T76" s="145" t="s">
        <v>255</v>
      </c>
      <c r="U76" s="145">
        <v>0.20200000000000001</v>
      </c>
      <c r="V76" s="145">
        <f>ROUND(E76*U76,2)</f>
        <v>5.61</v>
      </c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194</v>
      </c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204</v>
      </c>
      <c r="D77" s="146"/>
      <c r="E77" s="147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380</v>
      </c>
      <c r="D78" s="146"/>
      <c r="E78" s="147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1724</v>
      </c>
      <c r="D79" s="146"/>
      <c r="E79" s="147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ht="33.75" outlineLevel="1" x14ac:dyDescent="0.2">
      <c r="A80" s="143"/>
      <c r="B80" s="144"/>
      <c r="C80" s="175" t="s">
        <v>672</v>
      </c>
      <c r="D80" s="146"/>
      <c r="E80" s="147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1733</v>
      </c>
      <c r="D81" s="146"/>
      <c r="E81" s="147">
        <v>4.5720000000000001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1734</v>
      </c>
      <c r="D82" s="146"/>
      <c r="E82" s="147">
        <v>-0.80999999999999994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6" t="s">
        <v>201</v>
      </c>
      <c r="D83" s="148"/>
      <c r="E83" s="149">
        <v>3.762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1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955</v>
      </c>
      <c r="D84" s="146"/>
      <c r="E84" s="147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1728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ht="33.75" outlineLevel="1" x14ac:dyDescent="0.2">
      <c r="A86" s="143"/>
      <c r="B86" s="144"/>
      <c r="C86" s="175" t="s">
        <v>956</v>
      </c>
      <c r="D86" s="146"/>
      <c r="E86" s="147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1708</v>
      </c>
      <c r="D87" s="146"/>
      <c r="E87" s="147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ht="33.75" outlineLevel="1" x14ac:dyDescent="0.2">
      <c r="A88" s="143"/>
      <c r="B88" s="144"/>
      <c r="C88" s="175" t="s">
        <v>1695</v>
      </c>
      <c r="D88" s="146"/>
      <c r="E88" s="147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1735</v>
      </c>
      <c r="D89" s="146"/>
      <c r="E89" s="147">
        <v>28.395000000000003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1736</v>
      </c>
      <c r="D90" s="146"/>
      <c r="E90" s="147">
        <v>-4.3819999999999997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6" t="s">
        <v>201</v>
      </c>
      <c r="D91" s="148"/>
      <c r="E91" s="149">
        <v>24.013000000000002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1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57">
        <v>14</v>
      </c>
      <c r="B92" s="158" t="s">
        <v>383</v>
      </c>
      <c r="C92" s="174" t="s">
        <v>384</v>
      </c>
      <c r="D92" s="159" t="s">
        <v>292</v>
      </c>
      <c r="E92" s="160">
        <v>4.5404100000000005</v>
      </c>
      <c r="F92" s="161"/>
      <c r="G92" s="162">
        <f>ROUND(E92*F92,2)</f>
        <v>0</v>
      </c>
      <c r="H92" s="161"/>
      <c r="I92" s="162">
        <f>ROUND(E92*H92,2)</f>
        <v>0</v>
      </c>
      <c r="J92" s="161"/>
      <c r="K92" s="162">
        <f>ROUND(E92*J92,2)</f>
        <v>0</v>
      </c>
      <c r="L92" s="162">
        <v>21</v>
      </c>
      <c r="M92" s="162">
        <f>G92*(1+L92/100)</f>
        <v>0</v>
      </c>
      <c r="N92" s="162">
        <v>0</v>
      </c>
      <c r="O92" s="162">
        <f>ROUND(E92*N92,2)</f>
        <v>0</v>
      </c>
      <c r="P92" s="162">
        <v>0</v>
      </c>
      <c r="Q92" s="163">
        <f>ROUND(E92*P92,2)</f>
        <v>0</v>
      </c>
      <c r="R92" s="145"/>
      <c r="S92" s="145" t="s">
        <v>254</v>
      </c>
      <c r="T92" s="145" t="s">
        <v>255</v>
      </c>
      <c r="U92" s="145">
        <v>1.5870000000000002</v>
      </c>
      <c r="V92" s="145">
        <f>ROUND(E92*U92,2)</f>
        <v>7.21</v>
      </c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194</v>
      </c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5" t="s">
        <v>204</v>
      </c>
      <c r="D93" s="146"/>
      <c r="E93" s="14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ht="45" outlineLevel="1" x14ac:dyDescent="0.2">
      <c r="A94" s="143"/>
      <c r="B94" s="144"/>
      <c r="C94" s="175" t="s">
        <v>390</v>
      </c>
      <c r="D94" s="146"/>
      <c r="E94" s="147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1737</v>
      </c>
      <c r="D95" s="146"/>
      <c r="E95" s="147">
        <v>0.63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5" t="s">
        <v>1738</v>
      </c>
      <c r="D96" s="146"/>
      <c r="E96" s="147">
        <v>-4.0209999999999996E-2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6" t="s">
        <v>201</v>
      </c>
      <c r="D97" s="148"/>
      <c r="E97" s="149">
        <v>0.58979000000000004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1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1728</v>
      </c>
      <c r="D98" s="146"/>
      <c r="E98" s="147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1708</v>
      </c>
      <c r="D99" s="146"/>
      <c r="E99" s="147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1739</v>
      </c>
      <c r="D100" s="146"/>
      <c r="E100" s="147">
        <v>4.2120000000000006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1740</v>
      </c>
      <c r="D101" s="146"/>
      <c r="E101" s="147">
        <v>-0.26137999999999995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6" t="s">
        <v>201</v>
      </c>
      <c r="D102" s="148"/>
      <c r="E102" s="149">
        <v>3.9506200000000002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1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57">
        <v>15</v>
      </c>
      <c r="B103" s="158" t="s">
        <v>397</v>
      </c>
      <c r="C103" s="174" t="s">
        <v>398</v>
      </c>
      <c r="D103" s="159" t="s">
        <v>253</v>
      </c>
      <c r="E103" s="160">
        <v>10.350000000000001</v>
      </c>
      <c r="F103" s="161"/>
      <c r="G103" s="162">
        <f>ROUND(E103*F103,2)</f>
        <v>0</v>
      </c>
      <c r="H103" s="161"/>
      <c r="I103" s="162">
        <f>ROUND(E103*H103,2)</f>
        <v>0</v>
      </c>
      <c r="J103" s="161"/>
      <c r="K103" s="162">
        <f>ROUND(E103*J103,2)</f>
        <v>0</v>
      </c>
      <c r="L103" s="162">
        <v>21</v>
      </c>
      <c r="M103" s="162">
        <f>G103*(1+L103/100)</f>
        <v>0</v>
      </c>
      <c r="N103" s="162">
        <v>0</v>
      </c>
      <c r="O103" s="162">
        <f>ROUND(E103*N103,2)</f>
        <v>0</v>
      </c>
      <c r="P103" s="162">
        <v>0</v>
      </c>
      <c r="Q103" s="163">
        <f>ROUND(E103*P103,2)</f>
        <v>0</v>
      </c>
      <c r="R103" s="145"/>
      <c r="S103" s="145" t="s">
        <v>254</v>
      </c>
      <c r="T103" s="145" t="s">
        <v>255</v>
      </c>
      <c r="U103" s="145">
        <v>0.13</v>
      </c>
      <c r="V103" s="145">
        <f>ROUND(E103*U103,2)</f>
        <v>1.35</v>
      </c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194</v>
      </c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1708</v>
      </c>
      <c r="D104" s="146"/>
      <c r="E104" s="147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1741</v>
      </c>
      <c r="D105" s="146"/>
      <c r="E105" s="147">
        <v>10.350000000000001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6" t="s">
        <v>201</v>
      </c>
      <c r="D106" s="148"/>
      <c r="E106" s="149">
        <v>10.350000000000001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1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57">
        <v>16</v>
      </c>
      <c r="B107" s="158" t="s">
        <v>807</v>
      </c>
      <c r="C107" s="174" t="s">
        <v>808</v>
      </c>
      <c r="D107" s="159" t="s">
        <v>809</v>
      </c>
      <c r="E107" s="160">
        <v>0.36225000000000002</v>
      </c>
      <c r="F107" s="161"/>
      <c r="G107" s="162">
        <f>ROUND(E107*F107,2)</f>
        <v>0</v>
      </c>
      <c r="H107" s="161"/>
      <c r="I107" s="162">
        <f>ROUND(E107*H107,2)</f>
        <v>0</v>
      </c>
      <c r="J107" s="161"/>
      <c r="K107" s="162">
        <f>ROUND(E107*J107,2)</f>
        <v>0</v>
      </c>
      <c r="L107" s="162">
        <v>21</v>
      </c>
      <c r="M107" s="162">
        <f>G107*(1+L107/100)</f>
        <v>0</v>
      </c>
      <c r="N107" s="162">
        <v>1E-3</v>
      </c>
      <c r="O107" s="162">
        <f>ROUND(E107*N107,2)</f>
        <v>0</v>
      </c>
      <c r="P107" s="162">
        <v>0</v>
      </c>
      <c r="Q107" s="163">
        <f>ROUND(E107*P107,2)</f>
        <v>0</v>
      </c>
      <c r="R107" s="145" t="s">
        <v>411</v>
      </c>
      <c r="S107" s="145" t="s">
        <v>254</v>
      </c>
      <c r="T107" s="145" t="s">
        <v>255</v>
      </c>
      <c r="U107" s="145">
        <v>0</v>
      </c>
      <c r="V107" s="145">
        <f>ROUND(E107*U107,2)</f>
        <v>0</v>
      </c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404</v>
      </c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1742</v>
      </c>
      <c r="D108" s="146"/>
      <c r="E108" s="147">
        <v>0.36225000000000002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6" t="s">
        <v>201</v>
      </c>
      <c r="D109" s="148"/>
      <c r="E109" s="149">
        <v>0.36225000000000002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1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57">
        <v>17</v>
      </c>
      <c r="B110" s="158" t="s">
        <v>406</v>
      </c>
      <c r="C110" s="174" t="s">
        <v>407</v>
      </c>
      <c r="D110" s="159" t="s">
        <v>403</v>
      </c>
      <c r="E110" s="160">
        <v>8.7993100000000002</v>
      </c>
      <c r="F110" s="161"/>
      <c r="G110" s="162">
        <f>ROUND(E110*F110,2)</f>
        <v>0</v>
      </c>
      <c r="H110" s="161"/>
      <c r="I110" s="162">
        <f>ROUND(E110*H110,2)</f>
        <v>0</v>
      </c>
      <c r="J110" s="161"/>
      <c r="K110" s="162">
        <f>ROUND(E110*J110,2)</f>
        <v>0</v>
      </c>
      <c r="L110" s="162">
        <v>21</v>
      </c>
      <c r="M110" s="162">
        <f>G110*(1+L110/100)</f>
        <v>0</v>
      </c>
      <c r="N110" s="162">
        <v>1</v>
      </c>
      <c r="O110" s="162">
        <f>ROUND(E110*N110,2)</f>
        <v>8.8000000000000007</v>
      </c>
      <c r="P110" s="162">
        <v>0</v>
      </c>
      <c r="Q110" s="163">
        <f>ROUND(E110*P110,2)</f>
        <v>0</v>
      </c>
      <c r="R110" s="145"/>
      <c r="S110" s="145" t="s">
        <v>192</v>
      </c>
      <c r="T110" s="145" t="s">
        <v>193</v>
      </c>
      <c r="U110" s="145">
        <v>0</v>
      </c>
      <c r="V110" s="145">
        <f>ROUND(E110*U110,2)</f>
        <v>0</v>
      </c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404</v>
      </c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204</v>
      </c>
      <c r="D111" s="146"/>
      <c r="E111" s="147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ht="22.5" outlineLevel="1" x14ac:dyDescent="0.2">
      <c r="A112" s="143"/>
      <c r="B112" s="144"/>
      <c r="C112" s="175" t="s">
        <v>1743</v>
      </c>
      <c r="D112" s="146"/>
      <c r="E112" s="147">
        <v>8.7993100000000002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8.7993100000000002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57">
        <v>18</v>
      </c>
      <c r="B114" s="158" t="s">
        <v>409</v>
      </c>
      <c r="C114" s="174" t="s">
        <v>410</v>
      </c>
      <c r="D114" s="159" t="s">
        <v>403</v>
      </c>
      <c r="E114" s="160">
        <v>7.524</v>
      </c>
      <c r="F114" s="161"/>
      <c r="G114" s="162">
        <f>ROUND(E114*F114,2)</f>
        <v>0</v>
      </c>
      <c r="H114" s="161"/>
      <c r="I114" s="162">
        <f>ROUND(E114*H114,2)</f>
        <v>0</v>
      </c>
      <c r="J114" s="161"/>
      <c r="K114" s="162">
        <f>ROUND(E114*J114,2)</f>
        <v>0</v>
      </c>
      <c r="L114" s="162">
        <v>21</v>
      </c>
      <c r="M114" s="162">
        <f>G114*(1+L114/100)</f>
        <v>0</v>
      </c>
      <c r="N114" s="162">
        <v>1</v>
      </c>
      <c r="O114" s="162">
        <f>ROUND(E114*N114,2)</f>
        <v>7.52</v>
      </c>
      <c r="P114" s="162">
        <v>0</v>
      </c>
      <c r="Q114" s="163">
        <f>ROUND(E114*P114,2)</f>
        <v>0</v>
      </c>
      <c r="R114" s="145" t="s">
        <v>411</v>
      </c>
      <c r="S114" s="145" t="s">
        <v>254</v>
      </c>
      <c r="T114" s="145" t="s">
        <v>193</v>
      </c>
      <c r="U114" s="145">
        <v>0</v>
      </c>
      <c r="V114" s="145">
        <f>ROUND(E114*U114,2)</f>
        <v>0</v>
      </c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404</v>
      </c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204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380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391</v>
      </c>
      <c r="D117" s="146"/>
      <c r="E117" s="147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1744</v>
      </c>
      <c r="D118" s="146"/>
      <c r="E118" s="147">
        <v>7.524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6" t="s">
        <v>201</v>
      </c>
      <c r="D119" s="148"/>
      <c r="E119" s="149">
        <v>7.524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1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x14ac:dyDescent="0.2">
      <c r="A120" s="151" t="s">
        <v>187</v>
      </c>
      <c r="B120" s="152" t="s">
        <v>139</v>
      </c>
      <c r="C120" s="172" t="s">
        <v>140</v>
      </c>
      <c r="D120" s="153"/>
      <c r="E120" s="154"/>
      <c r="F120" s="155"/>
      <c r="G120" s="155">
        <f>SUMIF(AG121:AG130,"&lt;&gt;NOR",G121:G130)</f>
        <v>0</v>
      </c>
      <c r="H120" s="155"/>
      <c r="I120" s="155">
        <f>SUM(I121:I130)</f>
        <v>0</v>
      </c>
      <c r="J120" s="155"/>
      <c r="K120" s="155">
        <f>SUM(K121:K130)</f>
        <v>0</v>
      </c>
      <c r="L120" s="155"/>
      <c r="M120" s="155">
        <f>SUM(M121:M130)</f>
        <v>0</v>
      </c>
      <c r="N120" s="155"/>
      <c r="O120" s="155">
        <f>SUM(O121:O130)</f>
        <v>2.2999999999999998</v>
      </c>
      <c r="P120" s="155"/>
      <c r="Q120" s="156">
        <f>SUM(Q121:Q130)</f>
        <v>0</v>
      </c>
      <c r="R120" s="150"/>
      <c r="S120" s="150"/>
      <c r="T120" s="150"/>
      <c r="U120" s="150"/>
      <c r="V120" s="150">
        <f>SUM(V121:V130)</f>
        <v>1.76</v>
      </c>
      <c r="W120" s="150"/>
      <c r="AG120" t="s">
        <v>188</v>
      </c>
    </row>
    <row r="121" spans="1:60" outlineLevel="1" x14ac:dyDescent="0.2">
      <c r="A121" s="157">
        <v>19</v>
      </c>
      <c r="B121" s="158" t="s">
        <v>427</v>
      </c>
      <c r="C121" s="174" t="s">
        <v>428</v>
      </c>
      <c r="D121" s="159" t="s">
        <v>292</v>
      </c>
      <c r="E121" s="160">
        <v>1.35</v>
      </c>
      <c r="F121" s="161"/>
      <c r="G121" s="162">
        <f>ROUND(E121*F121,2)</f>
        <v>0</v>
      </c>
      <c r="H121" s="161"/>
      <c r="I121" s="162">
        <f>ROUND(E121*H121,2)</f>
        <v>0</v>
      </c>
      <c r="J121" s="161"/>
      <c r="K121" s="162">
        <f>ROUND(E121*J121,2)</f>
        <v>0</v>
      </c>
      <c r="L121" s="162">
        <v>21</v>
      </c>
      <c r="M121" s="162">
        <f>G121*(1+L121/100)</f>
        <v>0</v>
      </c>
      <c r="N121" s="162">
        <v>1.7034</v>
      </c>
      <c r="O121" s="162">
        <f>ROUND(E121*N121,2)</f>
        <v>2.2999999999999998</v>
      </c>
      <c r="P121" s="162">
        <v>0</v>
      </c>
      <c r="Q121" s="163">
        <f>ROUND(E121*P121,2)</f>
        <v>0</v>
      </c>
      <c r="R121" s="145"/>
      <c r="S121" s="145" t="s">
        <v>254</v>
      </c>
      <c r="T121" s="145" t="s">
        <v>255</v>
      </c>
      <c r="U121" s="145">
        <v>1.3030000000000002</v>
      </c>
      <c r="V121" s="145">
        <f>ROUND(E121*U121,2)</f>
        <v>1.76</v>
      </c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194</v>
      </c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5" t="s">
        <v>204</v>
      </c>
      <c r="D122" s="146"/>
      <c r="E122" s="147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0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ht="33.75" outlineLevel="1" x14ac:dyDescent="0.2">
      <c r="A123" s="143"/>
      <c r="B123" s="144"/>
      <c r="C123" s="175" t="s">
        <v>688</v>
      </c>
      <c r="D123" s="146"/>
      <c r="E123" s="147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1724</v>
      </c>
      <c r="D124" s="146"/>
      <c r="E124" s="147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5" t="s">
        <v>1745</v>
      </c>
      <c r="D125" s="146"/>
      <c r="E125" s="147">
        <v>0.18000000000000002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43"/>
      <c r="B126" s="144"/>
      <c r="C126" s="176" t="s">
        <v>201</v>
      </c>
      <c r="D126" s="148"/>
      <c r="E126" s="149">
        <v>0.18000000000000002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1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1728</v>
      </c>
      <c r="D127" s="146"/>
      <c r="E127" s="147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1708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1746</v>
      </c>
      <c r="D129" s="146"/>
      <c r="E129" s="147">
        <v>1.1700000000000002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6" t="s">
        <v>201</v>
      </c>
      <c r="D130" s="148"/>
      <c r="E130" s="149">
        <v>1.1700000000000002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1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x14ac:dyDescent="0.2">
      <c r="A131" s="151" t="s">
        <v>187</v>
      </c>
      <c r="B131" s="152" t="s">
        <v>145</v>
      </c>
      <c r="C131" s="172" t="s">
        <v>146</v>
      </c>
      <c r="D131" s="153"/>
      <c r="E131" s="154"/>
      <c r="F131" s="155"/>
      <c r="G131" s="155">
        <f>SUMIF(AG132:AG139,"&lt;&gt;NOR",G132:G139)</f>
        <v>0</v>
      </c>
      <c r="H131" s="155"/>
      <c r="I131" s="155">
        <f>SUM(I132:I139)</f>
        <v>0</v>
      </c>
      <c r="J131" s="155"/>
      <c r="K131" s="155">
        <f>SUM(K132:K139)</f>
        <v>0</v>
      </c>
      <c r="L131" s="155"/>
      <c r="M131" s="155">
        <f>SUM(M132:M139)</f>
        <v>0</v>
      </c>
      <c r="N131" s="155"/>
      <c r="O131" s="155">
        <f>SUM(O132:O139)</f>
        <v>0.05</v>
      </c>
      <c r="P131" s="155"/>
      <c r="Q131" s="156">
        <f>SUM(Q132:Q139)</f>
        <v>0</v>
      </c>
      <c r="R131" s="150"/>
      <c r="S131" s="150"/>
      <c r="T131" s="150"/>
      <c r="U131" s="150"/>
      <c r="V131" s="150">
        <f>SUM(V132:V139)</f>
        <v>1.38</v>
      </c>
      <c r="W131" s="150"/>
      <c r="AG131" t="s">
        <v>188</v>
      </c>
    </row>
    <row r="132" spans="1:60" outlineLevel="1" x14ac:dyDescent="0.2">
      <c r="A132" s="157">
        <v>20</v>
      </c>
      <c r="B132" s="158" t="s">
        <v>464</v>
      </c>
      <c r="C132" s="174" t="s">
        <v>465</v>
      </c>
      <c r="D132" s="159" t="s">
        <v>197</v>
      </c>
      <c r="E132" s="160">
        <v>15</v>
      </c>
      <c r="F132" s="161"/>
      <c r="G132" s="162">
        <f>ROUND(E132*F132,2)</f>
        <v>0</v>
      </c>
      <c r="H132" s="161"/>
      <c r="I132" s="162">
        <f>ROUND(E132*H132,2)</f>
        <v>0</v>
      </c>
      <c r="J132" s="161"/>
      <c r="K132" s="162">
        <f>ROUND(E132*J132,2)</f>
        <v>0</v>
      </c>
      <c r="L132" s="162">
        <v>21</v>
      </c>
      <c r="M132" s="162">
        <f>G132*(1+L132/100)</f>
        <v>0</v>
      </c>
      <c r="N132" s="162">
        <v>0</v>
      </c>
      <c r="O132" s="162">
        <f>ROUND(E132*N132,2)</f>
        <v>0</v>
      </c>
      <c r="P132" s="162">
        <v>0</v>
      </c>
      <c r="Q132" s="163">
        <f>ROUND(E132*P132,2)</f>
        <v>0</v>
      </c>
      <c r="R132" s="145"/>
      <c r="S132" s="145" t="s">
        <v>254</v>
      </c>
      <c r="T132" s="145" t="s">
        <v>255</v>
      </c>
      <c r="U132" s="145">
        <v>6.6000000000000003E-2</v>
      </c>
      <c r="V132" s="145">
        <f>ROUND(E132*U132,2)</f>
        <v>0.99</v>
      </c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194</v>
      </c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204</v>
      </c>
      <c r="D133" s="146"/>
      <c r="E133" s="147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5" t="s">
        <v>1747</v>
      </c>
      <c r="D134" s="146"/>
      <c r="E134" s="147">
        <v>15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6" t="s">
        <v>201</v>
      </c>
      <c r="D135" s="148"/>
      <c r="E135" s="149">
        <v>15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1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64">
        <v>21</v>
      </c>
      <c r="B136" s="165" t="s">
        <v>496</v>
      </c>
      <c r="C136" s="173" t="s">
        <v>497</v>
      </c>
      <c r="D136" s="166" t="s">
        <v>197</v>
      </c>
      <c r="E136" s="167">
        <v>15</v>
      </c>
      <c r="F136" s="168"/>
      <c r="G136" s="169">
        <f>ROUND(E136*F136,2)</f>
        <v>0</v>
      </c>
      <c r="H136" s="168"/>
      <c r="I136" s="169">
        <f>ROUND(E136*H136,2)</f>
        <v>0</v>
      </c>
      <c r="J136" s="168"/>
      <c r="K136" s="169">
        <f>ROUND(E136*J136,2)</f>
        <v>0</v>
      </c>
      <c r="L136" s="169">
        <v>21</v>
      </c>
      <c r="M136" s="169">
        <f>G136*(1+L136/100)</f>
        <v>0</v>
      </c>
      <c r="N136" s="169">
        <v>0</v>
      </c>
      <c r="O136" s="169">
        <f>ROUND(E136*N136,2)</f>
        <v>0</v>
      </c>
      <c r="P136" s="169">
        <v>0</v>
      </c>
      <c r="Q136" s="170">
        <f>ROUND(E136*P136,2)</f>
        <v>0</v>
      </c>
      <c r="R136" s="145"/>
      <c r="S136" s="145" t="s">
        <v>254</v>
      </c>
      <c r="T136" s="145" t="s">
        <v>255</v>
      </c>
      <c r="U136" s="145">
        <v>2.6000000000000002E-2</v>
      </c>
      <c r="V136" s="145">
        <f>ROUND(E136*U136,2)</f>
        <v>0.39</v>
      </c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194</v>
      </c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ht="22.5" outlineLevel="1" x14ac:dyDescent="0.2">
      <c r="A137" s="157">
        <v>22</v>
      </c>
      <c r="B137" s="158" t="s">
        <v>1077</v>
      </c>
      <c r="C137" s="174" t="s">
        <v>1078</v>
      </c>
      <c r="D137" s="159" t="s">
        <v>224</v>
      </c>
      <c r="E137" s="160">
        <v>3.0450000000000004</v>
      </c>
      <c r="F137" s="161"/>
      <c r="G137" s="162">
        <f>ROUND(E137*F137,2)</f>
        <v>0</v>
      </c>
      <c r="H137" s="161"/>
      <c r="I137" s="162">
        <f>ROUND(E137*H137,2)</f>
        <v>0</v>
      </c>
      <c r="J137" s="161"/>
      <c r="K137" s="162">
        <f>ROUND(E137*J137,2)</f>
        <v>0</v>
      </c>
      <c r="L137" s="162">
        <v>21</v>
      </c>
      <c r="M137" s="162">
        <f>G137*(1+L137/100)</f>
        <v>0</v>
      </c>
      <c r="N137" s="162">
        <v>1.5760000000000003E-2</v>
      </c>
      <c r="O137" s="162">
        <f>ROUND(E137*N137,2)</f>
        <v>0.05</v>
      </c>
      <c r="P137" s="162">
        <v>0</v>
      </c>
      <c r="Q137" s="163">
        <f>ROUND(E137*P137,2)</f>
        <v>0</v>
      </c>
      <c r="R137" s="145" t="s">
        <v>411</v>
      </c>
      <c r="S137" s="145" t="s">
        <v>254</v>
      </c>
      <c r="T137" s="145" t="s">
        <v>255</v>
      </c>
      <c r="U137" s="145">
        <v>0</v>
      </c>
      <c r="V137" s="145">
        <f>ROUND(E137*U137,2)</f>
        <v>0</v>
      </c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404</v>
      </c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5" t="s">
        <v>1748</v>
      </c>
      <c r="D138" s="146"/>
      <c r="E138" s="147">
        <v>3.0450000000000004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6" t="s">
        <v>201</v>
      </c>
      <c r="D139" s="148"/>
      <c r="E139" s="149">
        <v>3.0450000000000004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1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x14ac:dyDescent="0.2">
      <c r="A140" s="151" t="s">
        <v>187</v>
      </c>
      <c r="B140" s="152" t="s">
        <v>151</v>
      </c>
      <c r="C140" s="172" t="s">
        <v>152</v>
      </c>
      <c r="D140" s="153"/>
      <c r="E140" s="154"/>
      <c r="F140" s="155"/>
      <c r="G140" s="155">
        <f>SUMIF(AG141:AG141,"&lt;&gt;NOR",G141:G141)</f>
        <v>0</v>
      </c>
      <c r="H140" s="155"/>
      <c r="I140" s="155">
        <f>SUM(I141:I141)</f>
        <v>0</v>
      </c>
      <c r="J140" s="155"/>
      <c r="K140" s="155">
        <f>SUM(K141:K141)</f>
        <v>0</v>
      </c>
      <c r="L140" s="155"/>
      <c r="M140" s="155">
        <f>SUM(M141:M141)</f>
        <v>0</v>
      </c>
      <c r="N140" s="155"/>
      <c r="O140" s="155">
        <f>SUM(O141:O141)</f>
        <v>0</v>
      </c>
      <c r="P140" s="155"/>
      <c r="Q140" s="156">
        <f>SUM(Q141:Q141)</f>
        <v>0</v>
      </c>
      <c r="R140" s="150"/>
      <c r="S140" s="150"/>
      <c r="T140" s="150"/>
      <c r="U140" s="150"/>
      <c r="V140" s="150">
        <f>SUM(V141:V141)</f>
        <v>3.97</v>
      </c>
      <c r="W140" s="150"/>
      <c r="AG140" t="s">
        <v>188</v>
      </c>
    </row>
    <row r="141" spans="1:60" outlineLevel="1" x14ac:dyDescent="0.2">
      <c r="A141" s="157">
        <v>23</v>
      </c>
      <c r="B141" s="158" t="s">
        <v>663</v>
      </c>
      <c r="C141" s="174" t="s">
        <v>664</v>
      </c>
      <c r="D141" s="159" t="s">
        <v>403</v>
      </c>
      <c r="E141" s="160">
        <v>18.75102</v>
      </c>
      <c r="F141" s="161"/>
      <c r="G141" s="162">
        <f>ROUND(E141*F141,2)</f>
        <v>0</v>
      </c>
      <c r="H141" s="161"/>
      <c r="I141" s="162">
        <f>ROUND(E141*H141,2)</f>
        <v>0</v>
      </c>
      <c r="J141" s="161"/>
      <c r="K141" s="162">
        <f>ROUND(E141*J141,2)</f>
        <v>0</v>
      </c>
      <c r="L141" s="162">
        <v>21</v>
      </c>
      <c r="M141" s="162">
        <f>G141*(1+L141/100)</f>
        <v>0</v>
      </c>
      <c r="N141" s="162">
        <v>0</v>
      </c>
      <c r="O141" s="162">
        <f>ROUND(E141*N141,2)</f>
        <v>0</v>
      </c>
      <c r="P141" s="162">
        <v>0</v>
      </c>
      <c r="Q141" s="163">
        <f>ROUND(E141*P141,2)</f>
        <v>0</v>
      </c>
      <c r="R141" s="145"/>
      <c r="S141" s="145" t="s">
        <v>254</v>
      </c>
      <c r="T141" s="145" t="s">
        <v>255</v>
      </c>
      <c r="U141" s="145">
        <v>0.21150000000000002</v>
      </c>
      <c r="V141" s="145">
        <f>ROUND(E141*U141,2)</f>
        <v>3.97</v>
      </c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560</v>
      </c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x14ac:dyDescent="0.2">
      <c r="A142" s="3"/>
      <c r="B142" s="4"/>
      <c r="C142" s="177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AE142">
        <v>15</v>
      </c>
      <c r="AF142">
        <v>21</v>
      </c>
    </row>
    <row r="143" spans="1:60" x14ac:dyDescent="0.2">
      <c r="A143" s="139"/>
      <c r="B143" s="140" t="s">
        <v>31</v>
      </c>
      <c r="C143" s="178"/>
      <c r="D143" s="141"/>
      <c r="E143" s="142"/>
      <c r="F143" s="142"/>
      <c r="G143" s="171">
        <f>G8+G120+G131+G140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AE143">
        <f>SUMIF(L7:L141,AE142,G7:G141)</f>
        <v>0</v>
      </c>
      <c r="AF143">
        <f>SUMIF(L7:L141,AF142,G7:G141)</f>
        <v>0</v>
      </c>
      <c r="AG143" t="s">
        <v>247</v>
      </c>
    </row>
    <row r="144" spans="1:60" x14ac:dyDescent="0.2">
      <c r="A144" s="3"/>
      <c r="B144" s="4"/>
      <c r="C144" s="177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33" x14ac:dyDescent="0.2">
      <c r="A145" s="3"/>
      <c r="B145" s="4"/>
      <c r="C145" s="177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33" x14ac:dyDescent="0.2">
      <c r="A146" s="256" t="s">
        <v>248</v>
      </c>
      <c r="B146" s="256"/>
      <c r="C146" s="257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33" x14ac:dyDescent="0.2">
      <c r="A147" s="237"/>
      <c r="B147" s="238"/>
      <c r="C147" s="239"/>
      <c r="D147" s="238"/>
      <c r="E147" s="238"/>
      <c r="F147" s="238"/>
      <c r="G147" s="24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AG147" t="s">
        <v>249</v>
      </c>
    </row>
    <row r="148" spans="1:33" x14ac:dyDescent="0.2">
      <c r="A148" s="241"/>
      <c r="B148" s="242"/>
      <c r="C148" s="243"/>
      <c r="D148" s="242"/>
      <c r="E148" s="242"/>
      <c r="F148" s="242"/>
      <c r="G148" s="24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33" x14ac:dyDescent="0.2">
      <c r="A149" s="241"/>
      <c r="B149" s="242"/>
      <c r="C149" s="243"/>
      <c r="D149" s="242"/>
      <c r="E149" s="242"/>
      <c r="F149" s="242"/>
      <c r="G149" s="24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33" x14ac:dyDescent="0.2">
      <c r="A150" s="241"/>
      <c r="B150" s="242"/>
      <c r="C150" s="243"/>
      <c r="D150" s="242"/>
      <c r="E150" s="242"/>
      <c r="F150" s="242"/>
      <c r="G150" s="24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33" x14ac:dyDescent="0.2">
      <c r="A151" s="245"/>
      <c r="B151" s="246"/>
      <c r="C151" s="247"/>
      <c r="D151" s="246"/>
      <c r="E151" s="246"/>
      <c r="F151" s="246"/>
      <c r="G151" s="24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33" x14ac:dyDescent="0.2">
      <c r="A152" s="3"/>
      <c r="B152" s="4"/>
      <c r="C152" s="177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33" x14ac:dyDescent="0.2">
      <c r="C153" s="179"/>
      <c r="D153" s="10"/>
      <c r="AG153" t="s">
        <v>250</v>
      </c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47:G151"/>
    <mergeCell ref="A1:G1"/>
    <mergeCell ref="C2:G2"/>
    <mergeCell ref="C3:G3"/>
    <mergeCell ref="C4:G4"/>
    <mergeCell ref="A146:C1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0C875-09FD-416F-80B7-0FF876E3632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89</v>
      </c>
      <c r="C3" s="250" t="s">
        <v>90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95</v>
      </c>
      <c r="C4" s="253" t="s">
        <v>96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SUMIF(AG9:AG102,"&lt;&gt;NOR",G9:G102)</f>
        <v>0</v>
      </c>
      <c r="H8" s="155"/>
      <c r="I8" s="155">
        <f>SUM(I9:I102)</f>
        <v>0</v>
      </c>
      <c r="J8" s="155"/>
      <c r="K8" s="155">
        <f>SUM(K9:K102)</f>
        <v>0</v>
      </c>
      <c r="L8" s="155"/>
      <c r="M8" s="155">
        <f>SUM(M9:M102)</f>
        <v>0</v>
      </c>
      <c r="N8" s="155"/>
      <c r="O8" s="155">
        <f>SUM(O9:O102)</f>
        <v>6.93</v>
      </c>
      <c r="P8" s="155"/>
      <c r="Q8" s="156">
        <f>SUM(Q9:Q102)</f>
        <v>0</v>
      </c>
      <c r="R8" s="150"/>
      <c r="S8" s="150"/>
      <c r="T8" s="150"/>
      <c r="U8" s="150"/>
      <c r="V8" s="150">
        <f>SUM(V9:V102)</f>
        <v>36.28</v>
      </c>
      <c r="W8" s="150"/>
      <c r="AG8" t="s">
        <v>188</v>
      </c>
    </row>
    <row r="9" spans="1:60" outlineLevel="1" x14ac:dyDescent="0.2">
      <c r="A9" s="157">
        <v>1</v>
      </c>
      <c r="B9" s="158" t="s">
        <v>278</v>
      </c>
      <c r="C9" s="174" t="s">
        <v>279</v>
      </c>
      <c r="D9" s="159" t="s">
        <v>197</v>
      </c>
      <c r="E9" s="160">
        <v>0.60000000000000009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1.2710000000000001E-2</v>
      </c>
      <c r="O9" s="162">
        <f>ROUND(E9*N9,2)</f>
        <v>0.01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1.153</v>
      </c>
      <c r="V9" s="145">
        <f>ROUND(E9*U9,2)</f>
        <v>0.69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1749</v>
      </c>
      <c r="D11" s="146"/>
      <c r="E11" s="147">
        <v>0.60000000000000009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6" t="s">
        <v>201</v>
      </c>
      <c r="D12" s="148"/>
      <c r="E12" s="149">
        <v>0.60000000000000009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1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57">
        <v>2</v>
      </c>
      <c r="B13" s="158" t="s">
        <v>1001</v>
      </c>
      <c r="C13" s="174" t="s">
        <v>1002</v>
      </c>
      <c r="D13" s="159" t="s">
        <v>292</v>
      </c>
      <c r="E13" s="160">
        <v>3.9540000000000002</v>
      </c>
      <c r="F13" s="161"/>
      <c r="G13" s="162">
        <f>ROUND(E13*F13,2)</f>
        <v>0</v>
      </c>
      <c r="H13" s="161"/>
      <c r="I13" s="162">
        <f>ROUND(E13*H13,2)</f>
        <v>0</v>
      </c>
      <c r="J13" s="161"/>
      <c r="K13" s="162">
        <f>ROUND(E13*J13,2)</f>
        <v>0</v>
      </c>
      <c r="L13" s="162">
        <v>21</v>
      </c>
      <c r="M13" s="162">
        <f>G13*(1+L13/100)</f>
        <v>0</v>
      </c>
      <c r="N13" s="162">
        <v>0</v>
      </c>
      <c r="O13" s="162">
        <f>ROUND(E13*N13,2)</f>
        <v>0</v>
      </c>
      <c r="P13" s="162">
        <v>0</v>
      </c>
      <c r="Q13" s="163">
        <f>ROUND(E13*P13,2)</f>
        <v>0</v>
      </c>
      <c r="R13" s="145"/>
      <c r="S13" s="145" t="s">
        <v>254</v>
      </c>
      <c r="T13" s="145" t="s">
        <v>255</v>
      </c>
      <c r="U13" s="145">
        <v>0.36500000000000005</v>
      </c>
      <c r="V13" s="145">
        <f>ROUND(E13*U13,2)</f>
        <v>1.44</v>
      </c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194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5" t="s">
        <v>204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ht="22.5" outlineLevel="1" x14ac:dyDescent="0.2">
      <c r="A15" s="143"/>
      <c r="B15" s="144"/>
      <c r="C15" s="175" t="s">
        <v>293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ht="22.5" outlineLevel="1" x14ac:dyDescent="0.2">
      <c r="A16" s="143"/>
      <c r="B16" s="144"/>
      <c r="C16" s="175" t="s">
        <v>929</v>
      </c>
      <c r="D16" s="146"/>
      <c r="E16" s="147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84" t="s">
        <v>296</v>
      </c>
      <c r="D17" s="180"/>
      <c r="E17" s="181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ht="22.5" outlineLevel="1" x14ac:dyDescent="0.2">
      <c r="A18" s="143"/>
      <c r="B18" s="144"/>
      <c r="C18" s="185" t="s">
        <v>1750</v>
      </c>
      <c r="D18" s="180"/>
      <c r="E18" s="181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2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84" t="s">
        <v>307</v>
      </c>
      <c r="D19" s="180"/>
      <c r="E19" s="181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1751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84" t="s">
        <v>296</v>
      </c>
      <c r="D21" s="180"/>
      <c r="E21" s="181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85" t="s">
        <v>1752</v>
      </c>
      <c r="D22" s="180"/>
      <c r="E22" s="181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2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ht="33.75" outlineLevel="1" x14ac:dyDescent="0.2">
      <c r="A23" s="143"/>
      <c r="B23" s="144"/>
      <c r="C23" s="185" t="s">
        <v>301</v>
      </c>
      <c r="D23" s="180"/>
      <c r="E23" s="181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2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85" t="s">
        <v>1753</v>
      </c>
      <c r="D24" s="180"/>
      <c r="E24" s="181">
        <v>3.048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2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85" t="s">
        <v>1754</v>
      </c>
      <c r="D25" s="180"/>
      <c r="E25" s="181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2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ht="33.75" outlineLevel="1" x14ac:dyDescent="0.2">
      <c r="A26" s="143"/>
      <c r="B26" s="144"/>
      <c r="C26" s="185" t="s">
        <v>932</v>
      </c>
      <c r="D26" s="180"/>
      <c r="E26" s="181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2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85" t="s">
        <v>1755</v>
      </c>
      <c r="D27" s="180"/>
      <c r="E27" s="181">
        <v>4.8600000000000003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2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86" t="s">
        <v>306</v>
      </c>
      <c r="D28" s="182"/>
      <c r="E28" s="183">
        <v>7.9080000000000004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3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84" t="s">
        <v>307</v>
      </c>
      <c r="D29" s="180"/>
      <c r="E29" s="181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5" t="s">
        <v>1756</v>
      </c>
      <c r="D30" s="146"/>
      <c r="E30" s="147">
        <v>3.9540000000000002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0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76" t="s">
        <v>201</v>
      </c>
      <c r="D31" s="148"/>
      <c r="E31" s="149">
        <v>3.9540000000000002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1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57">
        <v>3</v>
      </c>
      <c r="B32" s="158" t="s">
        <v>1757</v>
      </c>
      <c r="C32" s="174" t="s">
        <v>1758</v>
      </c>
      <c r="D32" s="159" t="s">
        <v>292</v>
      </c>
      <c r="E32" s="160">
        <v>0.98850000000000005</v>
      </c>
      <c r="F32" s="161"/>
      <c r="G32" s="162">
        <f>ROUND(E32*F32,2)</f>
        <v>0</v>
      </c>
      <c r="H32" s="161"/>
      <c r="I32" s="162">
        <f>ROUND(E32*H32,2)</f>
        <v>0</v>
      </c>
      <c r="J32" s="161"/>
      <c r="K32" s="162">
        <f>ROUND(E32*J32,2)</f>
        <v>0</v>
      </c>
      <c r="L32" s="162">
        <v>21</v>
      </c>
      <c r="M32" s="162">
        <f>G32*(1+L32/100)</f>
        <v>0</v>
      </c>
      <c r="N32" s="162">
        <v>0</v>
      </c>
      <c r="O32" s="162">
        <f>ROUND(E32*N32,2)</f>
        <v>0</v>
      </c>
      <c r="P32" s="162">
        <v>0</v>
      </c>
      <c r="Q32" s="163">
        <f>ROUND(E32*P32,2)</f>
        <v>0</v>
      </c>
      <c r="R32" s="145"/>
      <c r="S32" s="145" t="s">
        <v>254</v>
      </c>
      <c r="T32" s="145" t="s">
        <v>255</v>
      </c>
      <c r="U32" s="145">
        <v>0.38980000000000004</v>
      </c>
      <c r="V32" s="145">
        <f>ROUND(E32*U32,2)</f>
        <v>0.39</v>
      </c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194</v>
      </c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5" t="s">
        <v>1759</v>
      </c>
      <c r="D33" s="146"/>
      <c r="E33" s="147">
        <v>0.98850000000000005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6" t="s">
        <v>201</v>
      </c>
      <c r="D34" s="148"/>
      <c r="E34" s="149">
        <v>0.98850000000000005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1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57">
        <v>4</v>
      </c>
      <c r="B35" s="158" t="s">
        <v>1018</v>
      </c>
      <c r="C35" s="174" t="s">
        <v>1019</v>
      </c>
      <c r="D35" s="159" t="s">
        <v>292</v>
      </c>
      <c r="E35" s="160">
        <v>3.9540000000000002</v>
      </c>
      <c r="F35" s="161"/>
      <c r="G35" s="162">
        <f>ROUND(E35*F35,2)</f>
        <v>0</v>
      </c>
      <c r="H35" s="161"/>
      <c r="I35" s="162">
        <f>ROUND(E35*H35,2)</f>
        <v>0</v>
      </c>
      <c r="J35" s="161"/>
      <c r="K35" s="162">
        <f>ROUND(E35*J35,2)</f>
        <v>0</v>
      </c>
      <c r="L35" s="162">
        <v>21</v>
      </c>
      <c r="M35" s="162">
        <f>G35*(1+L35/100)</f>
        <v>0</v>
      </c>
      <c r="N35" s="162">
        <v>0</v>
      </c>
      <c r="O35" s="162">
        <f>ROUND(E35*N35,2)</f>
        <v>0</v>
      </c>
      <c r="P35" s="162">
        <v>0</v>
      </c>
      <c r="Q35" s="163">
        <f>ROUND(E35*P35,2)</f>
        <v>0</v>
      </c>
      <c r="R35" s="145"/>
      <c r="S35" s="145" t="s">
        <v>254</v>
      </c>
      <c r="T35" s="145" t="s">
        <v>255</v>
      </c>
      <c r="U35" s="145">
        <v>0.49500000000000005</v>
      </c>
      <c r="V35" s="145">
        <f>ROUND(E35*U35,2)</f>
        <v>1.96</v>
      </c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194</v>
      </c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5" t="s">
        <v>1760</v>
      </c>
      <c r="D36" s="146"/>
      <c r="E36" s="147">
        <v>3.9540000000000002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0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6" t="s">
        <v>201</v>
      </c>
      <c r="D37" s="148"/>
      <c r="E37" s="149">
        <v>3.9540000000000002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1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57">
        <v>5</v>
      </c>
      <c r="B38" s="158" t="s">
        <v>1761</v>
      </c>
      <c r="C38" s="174" t="s">
        <v>1762</v>
      </c>
      <c r="D38" s="159" t="s">
        <v>292</v>
      </c>
      <c r="E38" s="160">
        <v>0.98850000000000005</v>
      </c>
      <c r="F38" s="161"/>
      <c r="G38" s="162">
        <f>ROUND(E38*F38,2)</f>
        <v>0</v>
      </c>
      <c r="H38" s="161"/>
      <c r="I38" s="162">
        <f>ROUND(E38*H38,2)</f>
        <v>0</v>
      </c>
      <c r="J38" s="161"/>
      <c r="K38" s="162">
        <f>ROUND(E38*J38,2)</f>
        <v>0</v>
      </c>
      <c r="L38" s="162">
        <v>21</v>
      </c>
      <c r="M38" s="162">
        <f>G38*(1+L38/100)</f>
        <v>0</v>
      </c>
      <c r="N38" s="162">
        <v>0</v>
      </c>
      <c r="O38" s="162">
        <f>ROUND(E38*N38,2)</f>
        <v>0</v>
      </c>
      <c r="P38" s="162">
        <v>0</v>
      </c>
      <c r="Q38" s="163">
        <f>ROUND(E38*P38,2)</f>
        <v>0</v>
      </c>
      <c r="R38" s="145"/>
      <c r="S38" s="145" t="s">
        <v>254</v>
      </c>
      <c r="T38" s="145" t="s">
        <v>255</v>
      </c>
      <c r="U38" s="145">
        <v>0.60030000000000006</v>
      </c>
      <c r="V38" s="145">
        <f>ROUND(E38*U38,2)</f>
        <v>0.59</v>
      </c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194</v>
      </c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5" t="s">
        <v>1759</v>
      </c>
      <c r="D39" s="146"/>
      <c r="E39" s="147">
        <v>0.98850000000000005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6" t="s">
        <v>201</v>
      </c>
      <c r="D40" s="148"/>
      <c r="E40" s="149">
        <v>0.98850000000000005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1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57">
        <v>6</v>
      </c>
      <c r="B41" s="158" t="s">
        <v>335</v>
      </c>
      <c r="C41" s="174" t="s">
        <v>336</v>
      </c>
      <c r="D41" s="159" t="s">
        <v>253</v>
      </c>
      <c r="E41" s="160">
        <v>30</v>
      </c>
      <c r="F41" s="161"/>
      <c r="G41" s="162">
        <f>ROUND(E41*F41,2)</f>
        <v>0</v>
      </c>
      <c r="H41" s="161"/>
      <c r="I41" s="162">
        <f>ROUND(E41*H41,2)</f>
        <v>0</v>
      </c>
      <c r="J41" s="161"/>
      <c r="K41" s="162">
        <f>ROUND(E41*J41,2)</f>
        <v>0</v>
      </c>
      <c r="L41" s="162">
        <v>21</v>
      </c>
      <c r="M41" s="162">
        <f>G41*(1+L41/100)</f>
        <v>0</v>
      </c>
      <c r="N41" s="162">
        <v>8.6000000000000009E-4</v>
      </c>
      <c r="O41" s="162">
        <f>ROUND(E41*N41,2)</f>
        <v>0.03</v>
      </c>
      <c r="P41" s="162">
        <v>0</v>
      </c>
      <c r="Q41" s="163">
        <f>ROUND(E41*P41,2)</f>
        <v>0</v>
      </c>
      <c r="R41" s="145"/>
      <c r="S41" s="145" t="s">
        <v>254</v>
      </c>
      <c r="T41" s="145" t="s">
        <v>193</v>
      </c>
      <c r="U41" s="145">
        <v>0.47900000000000004</v>
      </c>
      <c r="V41" s="145">
        <f>ROUND(E41*U41,2)</f>
        <v>14.37</v>
      </c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194</v>
      </c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5" t="s">
        <v>1763</v>
      </c>
      <c r="D42" s="146"/>
      <c r="E42" s="147">
        <v>30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6" t="s">
        <v>201</v>
      </c>
      <c r="D43" s="148"/>
      <c r="E43" s="149">
        <v>30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1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64">
        <v>7</v>
      </c>
      <c r="B44" s="165" t="s">
        <v>341</v>
      </c>
      <c r="C44" s="173" t="s">
        <v>342</v>
      </c>
      <c r="D44" s="166" t="s">
        <v>253</v>
      </c>
      <c r="E44" s="167">
        <v>30</v>
      </c>
      <c r="F44" s="168"/>
      <c r="G44" s="169">
        <f>ROUND(E44*F44,2)</f>
        <v>0</v>
      </c>
      <c r="H44" s="168"/>
      <c r="I44" s="169">
        <f>ROUND(E44*H44,2)</f>
        <v>0</v>
      </c>
      <c r="J44" s="168"/>
      <c r="K44" s="169">
        <f>ROUND(E44*J44,2)</f>
        <v>0</v>
      </c>
      <c r="L44" s="169">
        <v>21</v>
      </c>
      <c r="M44" s="169">
        <f>G44*(1+L44/100)</f>
        <v>0</v>
      </c>
      <c r="N44" s="169">
        <v>0</v>
      </c>
      <c r="O44" s="169">
        <f>ROUND(E44*N44,2)</f>
        <v>0</v>
      </c>
      <c r="P44" s="169">
        <v>0</v>
      </c>
      <c r="Q44" s="170">
        <f>ROUND(E44*P44,2)</f>
        <v>0</v>
      </c>
      <c r="R44" s="145"/>
      <c r="S44" s="145" t="s">
        <v>254</v>
      </c>
      <c r="T44" s="145" t="s">
        <v>193</v>
      </c>
      <c r="U44" s="145">
        <v>0.32700000000000001</v>
      </c>
      <c r="V44" s="145">
        <f>ROUND(E44*U44,2)</f>
        <v>9.81</v>
      </c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194</v>
      </c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57">
        <v>8</v>
      </c>
      <c r="B45" s="158" t="s">
        <v>346</v>
      </c>
      <c r="C45" s="174" t="s">
        <v>347</v>
      </c>
      <c r="D45" s="159" t="s">
        <v>292</v>
      </c>
      <c r="E45" s="160">
        <v>7.9080000000000004</v>
      </c>
      <c r="F45" s="161"/>
      <c r="G45" s="162">
        <f>ROUND(E45*F45,2)</f>
        <v>0</v>
      </c>
      <c r="H45" s="161"/>
      <c r="I45" s="162">
        <f>ROUND(E45*H45,2)</f>
        <v>0</v>
      </c>
      <c r="J45" s="161"/>
      <c r="K45" s="162">
        <f>ROUND(E45*J45,2)</f>
        <v>0</v>
      </c>
      <c r="L45" s="162">
        <v>21</v>
      </c>
      <c r="M45" s="162">
        <f>G45*(1+L45/100)</f>
        <v>0</v>
      </c>
      <c r="N45" s="162">
        <v>0</v>
      </c>
      <c r="O45" s="162">
        <f>ROUND(E45*N45,2)</f>
        <v>0</v>
      </c>
      <c r="P45" s="162">
        <v>0</v>
      </c>
      <c r="Q45" s="163">
        <f>ROUND(E45*P45,2)</f>
        <v>0</v>
      </c>
      <c r="R45" s="145"/>
      <c r="S45" s="145" t="s">
        <v>254</v>
      </c>
      <c r="T45" s="145" t="s">
        <v>255</v>
      </c>
      <c r="U45" s="145">
        <v>0.51900000000000002</v>
      </c>
      <c r="V45" s="145">
        <f>ROUND(E45*U45,2)</f>
        <v>4.0999999999999996</v>
      </c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194</v>
      </c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5" t="s">
        <v>1764</v>
      </c>
      <c r="D46" s="146"/>
      <c r="E46" s="147">
        <v>7.9080000000000004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6" t="s">
        <v>201</v>
      </c>
      <c r="D47" s="148"/>
      <c r="E47" s="149">
        <v>7.9080000000000004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1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ht="22.5" outlineLevel="1" x14ac:dyDescent="0.2">
      <c r="A48" s="164">
        <v>9</v>
      </c>
      <c r="B48" s="165" t="s">
        <v>353</v>
      </c>
      <c r="C48" s="173" t="s">
        <v>354</v>
      </c>
      <c r="D48" s="166" t="s">
        <v>292</v>
      </c>
      <c r="E48" s="167">
        <v>3.8760000000000003</v>
      </c>
      <c r="F48" s="168"/>
      <c r="G48" s="169">
        <f>ROUND(E48*F48,2)</f>
        <v>0</v>
      </c>
      <c r="H48" s="168"/>
      <c r="I48" s="169">
        <f>ROUND(E48*H48,2)</f>
        <v>0</v>
      </c>
      <c r="J48" s="168"/>
      <c r="K48" s="169">
        <f>ROUND(E48*J48,2)</f>
        <v>0</v>
      </c>
      <c r="L48" s="169">
        <v>21</v>
      </c>
      <c r="M48" s="169">
        <f>G48*(1+L48/100)</f>
        <v>0</v>
      </c>
      <c r="N48" s="169">
        <v>0</v>
      </c>
      <c r="O48" s="169">
        <f>ROUND(E48*N48,2)</f>
        <v>0</v>
      </c>
      <c r="P48" s="169">
        <v>0</v>
      </c>
      <c r="Q48" s="170">
        <f>ROUND(E48*P48,2)</f>
        <v>0</v>
      </c>
      <c r="R48" s="145"/>
      <c r="S48" s="145" t="s">
        <v>254</v>
      </c>
      <c r="T48" s="145" t="s">
        <v>255</v>
      </c>
      <c r="U48" s="145">
        <v>1.1000000000000001E-2</v>
      </c>
      <c r="V48" s="145">
        <f>ROUND(E48*U48,2)</f>
        <v>0.04</v>
      </c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194</v>
      </c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57">
        <v>10</v>
      </c>
      <c r="B49" s="158" t="s">
        <v>357</v>
      </c>
      <c r="C49" s="174" t="s">
        <v>358</v>
      </c>
      <c r="D49" s="159" t="s">
        <v>292</v>
      </c>
      <c r="E49" s="160">
        <v>19.380000000000003</v>
      </c>
      <c r="F49" s="161"/>
      <c r="G49" s="162">
        <f>ROUND(E49*F49,2)</f>
        <v>0</v>
      </c>
      <c r="H49" s="161"/>
      <c r="I49" s="162">
        <f>ROUND(E49*H49,2)</f>
        <v>0</v>
      </c>
      <c r="J49" s="161"/>
      <c r="K49" s="162">
        <f>ROUND(E49*J49,2)</f>
        <v>0</v>
      </c>
      <c r="L49" s="162">
        <v>21</v>
      </c>
      <c r="M49" s="162">
        <f>G49*(1+L49/100)</f>
        <v>0</v>
      </c>
      <c r="N49" s="162">
        <v>0</v>
      </c>
      <c r="O49" s="162">
        <f>ROUND(E49*N49,2)</f>
        <v>0</v>
      </c>
      <c r="P49" s="162">
        <v>0</v>
      </c>
      <c r="Q49" s="163">
        <f>ROUND(E49*P49,2)</f>
        <v>0</v>
      </c>
      <c r="R49" s="145"/>
      <c r="S49" s="145" t="s">
        <v>254</v>
      </c>
      <c r="T49" s="145" t="s">
        <v>255</v>
      </c>
      <c r="U49" s="145">
        <v>0</v>
      </c>
      <c r="V49" s="145">
        <f>ROUND(E49*U49,2)</f>
        <v>0</v>
      </c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194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5" t="s">
        <v>204</v>
      </c>
      <c r="D50" s="146"/>
      <c r="E50" s="147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5" t="s">
        <v>359</v>
      </c>
      <c r="D51" s="146"/>
      <c r="E51" s="147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0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ht="22.5" outlineLevel="1" x14ac:dyDescent="0.2">
      <c r="A52" s="143"/>
      <c r="B52" s="144"/>
      <c r="C52" s="175" t="s">
        <v>360</v>
      </c>
      <c r="D52" s="146"/>
      <c r="E52" s="147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1765</v>
      </c>
      <c r="D53" s="146"/>
      <c r="E53" s="147">
        <v>19.380000000000003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6" t="s">
        <v>201</v>
      </c>
      <c r="D54" s="148"/>
      <c r="E54" s="149">
        <v>19.380000000000003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1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57">
        <v>11</v>
      </c>
      <c r="B55" s="158" t="s">
        <v>368</v>
      </c>
      <c r="C55" s="174" t="s">
        <v>369</v>
      </c>
      <c r="D55" s="159" t="s">
        <v>292</v>
      </c>
      <c r="E55" s="160">
        <v>3.8760000000000003</v>
      </c>
      <c r="F55" s="161"/>
      <c r="G55" s="162">
        <f>ROUND(E55*F55,2)</f>
        <v>0</v>
      </c>
      <c r="H55" s="161"/>
      <c r="I55" s="162">
        <f>ROUND(E55*H55,2)</f>
        <v>0</v>
      </c>
      <c r="J55" s="161"/>
      <c r="K55" s="162">
        <f>ROUND(E55*J55,2)</f>
        <v>0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3">
        <f>ROUND(E55*P55,2)</f>
        <v>0</v>
      </c>
      <c r="R55" s="145"/>
      <c r="S55" s="145" t="s">
        <v>254</v>
      </c>
      <c r="T55" s="145" t="s">
        <v>255</v>
      </c>
      <c r="U55" s="145">
        <v>9.0000000000000011E-3</v>
      </c>
      <c r="V55" s="145">
        <f>ROUND(E55*U55,2)</f>
        <v>0.03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1766</v>
      </c>
      <c r="D56" s="146"/>
      <c r="E56" s="147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5" t="s">
        <v>1767</v>
      </c>
      <c r="D57" s="146"/>
      <c r="E57" s="147">
        <v>0.12000000000000001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5" t="s">
        <v>1768</v>
      </c>
      <c r="D58" s="146"/>
      <c r="E58" s="147">
        <v>0.37979000000000002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1727</v>
      </c>
      <c r="D59" s="146"/>
      <c r="E59" s="147">
        <v>4.0210000000000003E-2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6" t="s">
        <v>201</v>
      </c>
      <c r="D60" s="148"/>
      <c r="E60" s="149">
        <v>0.54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1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5" t="s">
        <v>1769</v>
      </c>
      <c r="D61" s="146"/>
      <c r="E61" s="147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0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1725</v>
      </c>
      <c r="D62" s="146"/>
      <c r="E62" s="147">
        <v>0.18000000000000002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5" t="s">
        <v>1770</v>
      </c>
      <c r="D63" s="146"/>
      <c r="E63" s="147">
        <v>0.58768000000000009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1771</v>
      </c>
      <c r="D64" s="146"/>
      <c r="E64" s="147">
        <v>6.0320000000000006E-2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6" t="s">
        <v>201</v>
      </c>
      <c r="D65" s="148"/>
      <c r="E65" s="149">
        <v>0.82800000000000007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1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5" t="s">
        <v>376</v>
      </c>
      <c r="D66" s="146"/>
      <c r="E66" s="147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1772</v>
      </c>
      <c r="D67" s="146"/>
      <c r="E67" s="147">
        <v>2.508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6" t="s">
        <v>201</v>
      </c>
      <c r="D68" s="148"/>
      <c r="E68" s="149">
        <v>2.508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1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57">
        <v>12</v>
      </c>
      <c r="B69" s="158" t="s">
        <v>378</v>
      </c>
      <c r="C69" s="174" t="s">
        <v>379</v>
      </c>
      <c r="D69" s="159" t="s">
        <v>292</v>
      </c>
      <c r="E69" s="160">
        <v>6.54</v>
      </c>
      <c r="F69" s="161"/>
      <c r="G69" s="162">
        <f>ROUND(E69*F69,2)</f>
        <v>0</v>
      </c>
      <c r="H69" s="161"/>
      <c r="I69" s="162">
        <f>ROUND(E69*H69,2)</f>
        <v>0</v>
      </c>
      <c r="J69" s="161"/>
      <c r="K69" s="162">
        <f>ROUND(E69*J69,2)</f>
        <v>0</v>
      </c>
      <c r="L69" s="162">
        <v>21</v>
      </c>
      <c r="M69" s="162">
        <f>G69*(1+L69/100)</f>
        <v>0</v>
      </c>
      <c r="N69" s="162">
        <v>0</v>
      </c>
      <c r="O69" s="162">
        <f>ROUND(E69*N69,2)</f>
        <v>0</v>
      </c>
      <c r="P69" s="162">
        <v>0</v>
      </c>
      <c r="Q69" s="163">
        <f>ROUND(E69*P69,2)</f>
        <v>0</v>
      </c>
      <c r="R69" s="145"/>
      <c r="S69" s="145" t="s">
        <v>254</v>
      </c>
      <c r="T69" s="145" t="s">
        <v>255</v>
      </c>
      <c r="U69" s="145">
        <v>0.20200000000000001</v>
      </c>
      <c r="V69" s="145">
        <f>ROUND(E69*U69,2)</f>
        <v>1.32</v>
      </c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194</v>
      </c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204</v>
      </c>
      <c r="D70" s="146"/>
      <c r="E70" s="147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380</v>
      </c>
      <c r="D71" s="146"/>
      <c r="E71" s="14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1766</v>
      </c>
      <c r="D72" s="146"/>
      <c r="E72" s="147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ht="33.75" outlineLevel="1" x14ac:dyDescent="0.2">
      <c r="A73" s="143"/>
      <c r="B73" s="144"/>
      <c r="C73" s="175" t="s">
        <v>672</v>
      </c>
      <c r="D73" s="146"/>
      <c r="E73" s="147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1773</v>
      </c>
      <c r="D74" s="146"/>
      <c r="E74" s="147">
        <v>3.048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1774</v>
      </c>
      <c r="D75" s="146"/>
      <c r="E75" s="147">
        <v>-0.53999999999999992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6" t="s">
        <v>201</v>
      </c>
      <c r="D76" s="148"/>
      <c r="E76" s="149">
        <v>2.508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1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955</v>
      </c>
      <c r="D77" s="146"/>
      <c r="E77" s="147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1769</v>
      </c>
      <c r="D78" s="146"/>
      <c r="E78" s="147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ht="33.75" outlineLevel="1" x14ac:dyDescent="0.2">
      <c r="A79" s="143"/>
      <c r="B79" s="144"/>
      <c r="C79" s="175" t="s">
        <v>956</v>
      </c>
      <c r="D79" s="146"/>
      <c r="E79" s="147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1775</v>
      </c>
      <c r="D80" s="146"/>
      <c r="E80" s="147">
        <v>4.8600000000000003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1776</v>
      </c>
      <c r="D81" s="146"/>
      <c r="E81" s="147">
        <v>-0.82799999999999996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6" t="s">
        <v>201</v>
      </c>
      <c r="D82" s="148"/>
      <c r="E82" s="149">
        <v>4.032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1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57">
        <v>13</v>
      </c>
      <c r="B83" s="158" t="s">
        <v>383</v>
      </c>
      <c r="C83" s="174" t="s">
        <v>384</v>
      </c>
      <c r="D83" s="159" t="s">
        <v>292</v>
      </c>
      <c r="E83" s="160">
        <v>0.96747000000000005</v>
      </c>
      <c r="F83" s="161"/>
      <c r="G83" s="162">
        <f>ROUND(E83*F83,2)</f>
        <v>0</v>
      </c>
      <c r="H83" s="161"/>
      <c r="I83" s="162">
        <f>ROUND(E83*H83,2)</f>
        <v>0</v>
      </c>
      <c r="J83" s="161"/>
      <c r="K83" s="162">
        <f>ROUND(E83*J83,2)</f>
        <v>0</v>
      </c>
      <c r="L83" s="162">
        <v>21</v>
      </c>
      <c r="M83" s="162">
        <f>G83*(1+L83/100)</f>
        <v>0</v>
      </c>
      <c r="N83" s="162">
        <v>0</v>
      </c>
      <c r="O83" s="162">
        <f>ROUND(E83*N83,2)</f>
        <v>0</v>
      </c>
      <c r="P83" s="162">
        <v>0</v>
      </c>
      <c r="Q83" s="163">
        <f>ROUND(E83*P83,2)</f>
        <v>0</v>
      </c>
      <c r="R83" s="145"/>
      <c r="S83" s="145" t="s">
        <v>254</v>
      </c>
      <c r="T83" s="145" t="s">
        <v>255</v>
      </c>
      <c r="U83" s="145">
        <v>1.5870000000000002</v>
      </c>
      <c r="V83" s="145">
        <f>ROUND(E83*U83,2)</f>
        <v>1.54</v>
      </c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194</v>
      </c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204</v>
      </c>
      <c r="D84" s="146"/>
      <c r="E84" s="147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ht="45" outlineLevel="1" x14ac:dyDescent="0.2">
      <c r="A85" s="143"/>
      <c r="B85" s="144"/>
      <c r="C85" s="175" t="s">
        <v>390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1777</v>
      </c>
      <c r="D86" s="146"/>
      <c r="E86" s="147">
        <v>0.42000000000000004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1738</v>
      </c>
      <c r="D87" s="146"/>
      <c r="E87" s="147">
        <v>-4.0209999999999996E-2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6" t="s">
        <v>201</v>
      </c>
      <c r="D88" s="148"/>
      <c r="E88" s="149">
        <v>0.37979000000000002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1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1769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1778</v>
      </c>
      <c r="D90" s="146"/>
      <c r="E90" s="147">
        <v>0.64800000000000002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1779</v>
      </c>
      <c r="D91" s="146"/>
      <c r="E91" s="147">
        <v>-6.0319999999999999E-2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6" t="s">
        <v>201</v>
      </c>
      <c r="D92" s="148"/>
      <c r="E92" s="149">
        <v>0.58768000000000009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1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57">
        <v>14</v>
      </c>
      <c r="B93" s="158" t="s">
        <v>406</v>
      </c>
      <c r="C93" s="174" t="s">
        <v>407</v>
      </c>
      <c r="D93" s="159" t="s">
        <v>403</v>
      </c>
      <c r="E93" s="160">
        <v>1.8749600000000002</v>
      </c>
      <c r="F93" s="161"/>
      <c r="G93" s="162">
        <f>ROUND(E93*F93,2)</f>
        <v>0</v>
      </c>
      <c r="H93" s="161"/>
      <c r="I93" s="162">
        <f>ROUND(E93*H93,2)</f>
        <v>0</v>
      </c>
      <c r="J93" s="161"/>
      <c r="K93" s="162">
        <f>ROUND(E93*J93,2)</f>
        <v>0</v>
      </c>
      <c r="L93" s="162">
        <v>21</v>
      </c>
      <c r="M93" s="162">
        <f>G93*(1+L93/100)</f>
        <v>0</v>
      </c>
      <c r="N93" s="162">
        <v>1</v>
      </c>
      <c r="O93" s="162">
        <f>ROUND(E93*N93,2)</f>
        <v>1.87</v>
      </c>
      <c r="P93" s="162">
        <v>0</v>
      </c>
      <c r="Q93" s="163">
        <f>ROUND(E93*P93,2)</f>
        <v>0</v>
      </c>
      <c r="R93" s="145"/>
      <c r="S93" s="145" t="s">
        <v>192</v>
      </c>
      <c r="T93" s="145" t="s">
        <v>193</v>
      </c>
      <c r="U93" s="145">
        <v>0</v>
      </c>
      <c r="V93" s="145">
        <f>ROUND(E93*U93,2)</f>
        <v>0</v>
      </c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404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204</v>
      </c>
      <c r="D94" s="146"/>
      <c r="E94" s="147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ht="22.5" outlineLevel="1" x14ac:dyDescent="0.2">
      <c r="A95" s="143"/>
      <c r="B95" s="144"/>
      <c r="C95" s="175" t="s">
        <v>1780</v>
      </c>
      <c r="D95" s="146"/>
      <c r="E95" s="147">
        <v>1.8749600000000002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6" t="s">
        <v>201</v>
      </c>
      <c r="D96" s="148"/>
      <c r="E96" s="149">
        <v>1.8749600000000002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1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57">
        <v>15</v>
      </c>
      <c r="B97" s="158" t="s">
        <v>409</v>
      </c>
      <c r="C97" s="174" t="s">
        <v>410</v>
      </c>
      <c r="D97" s="159" t="s">
        <v>403</v>
      </c>
      <c r="E97" s="160">
        <v>5.016</v>
      </c>
      <c r="F97" s="161"/>
      <c r="G97" s="162">
        <f>ROUND(E97*F97,2)</f>
        <v>0</v>
      </c>
      <c r="H97" s="161"/>
      <c r="I97" s="162">
        <f>ROUND(E97*H97,2)</f>
        <v>0</v>
      </c>
      <c r="J97" s="161"/>
      <c r="K97" s="162">
        <f>ROUND(E97*J97,2)</f>
        <v>0</v>
      </c>
      <c r="L97" s="162">
        <v>21</v>
      </c>
      <c r="M97" s="162">
        <f>G97*(1+L97/100)</f>
        <v>0</v>
      </c>
      <c r="N97" s="162">
        <v>1</v>
      </c>
      <c r="O97" s="162">
        <f>ROUND(E97*N97,2)</f>
        <v>5.0199999999999996</v>
      </c>
      <c r="P97" s="162">
        <v>0</v>
      </c>
      <c r="Q97" s="163">
        <f>ROUND(E97*P97,2)</f>
        <v>0</v>
      </c>
      <c r="R97" s="145" t="s">
        <v>411</v>
      </c>
      <c r="S97" s="145" t="s">
        <v>254</v>
      </c>
      <c r="T97" s="145" t="s">
        <v>193</v>
      </c>
      <c r="U97" s="145">
        <v>0</v>
      </c>
      <c r="V97" s="145">
        <f>ROUND(E97*U97,2)</f>
        <v>0</v>
      </c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404</v>
      </c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204</v>
      </c>
      <c r="D98" s="146"/>
      <c r="E98" s="147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380</v>
      </c>
      <c r="D99" s="146"/>
      <c r="E99" s="147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1766</v>
      </c>
      <c r="D100" s="146"/>
      <c r="E100" s="147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1781</v>
      </c>
      <c r="D101" s="146"/>
      <c r="E101" s="147">
        <v>5.016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6" t="s">
        <v>201</v>
      </c>
      <c r="D102" s="148"/>
      <c r="E102" s="149">
        <v>5.016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1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x14ac:dyDescent="0.2">
      <c r="A103" s="151" t="s">
        <v>187</v>
      </c>
      <c r="B103" s="152" t="s">
        <v>139</v>
      </c>
      <c r="C103" s="172" t="s">
        <v>140</v>
      </c>
      <c r="D103" s="153"/>
      <c r="E103" s="154"/>
      <c r="F103" s="155"/>
      <c r="G103" s="155">
        <f>SUMIF(AG104:AG113,"&lt;&gt;NOR",G104:G113)</f>
        <v>0</v>
      </c>
      <c r="H103" s="155"/>
      <c r="I103" s="155">
        <f>SUM(I104:I113)</f>
        <v>0</v>
      </c>
      <c r="J103" s="155"/>
      <c r="K103" s="155">
        <f>SUM(K104:K113)</f>
        <v>0</v>
      </c>
      <c r="L103" s="155"/>
      <c r="M103" s="155">
        <f>SUM(M104:M113)</f>
        <v>0</v>
      </c>
      <c r="N103" s="155"/>
      <c r="O103" s="155">
        <f>SUM(O104:O113)</f>
        <v>0.51</v>
      </c>
      <c r="P103" s="155"/>
      <c r="Q103" s="156">
        <f>SUM(Q104:Q113)</f>
        <v>0</v>
      </c>
      <c r="R103" s="150"/>
      <c r="S103" s="150"/>
      <c r="T103" s="150"/>
      <c r="U103" s="150"/>
      <c r="V103" s="150">
        <f>SUM(V104:V113)</f>
        <v>0.39</v>
      </c>
      <c r="W103" s="150"/>
      <c r="AG103" t="s">
        <v>188</v>
      </c>
    </row>
    <row r="104" spans="1:60" outlineLevel="1" x14ac:dyDescent="0.2">
      <c r="A104" s="157">
        <v>16</v>
      </c>
      <c r="B104" s="158" t="s">
        <v>427</v>
      </c>
      <c r="C104" s="174" t="s">
        <v>428</v>
      </c>
      <c r="D104" s="159" t="s">
        <v>292</v>
      </c>
      <c r="E104" s="160">
        <v>0.30000000000000004</v>
      </c>
      <c r="F104" s="161"/>
      <c r="G104" s="162">
        <f>ROUND(E104*F104,2)</f>
        <v>0</v>
      </c>
      <c r="H104" s="161"/>
      <c r="I104" s="162">
        <f>ROUND(E104*H104,2)</f>
        <v>0</v>
      </c>
      <c r="J104" s="161"/>
      <c r="K104" s="162">
        <f>ROUND(E104*J104,2)</f>
        <v>0</v>
      </c>
      <c r="L104" s="162">
        <v>21</v>
      </c>
      <c r="M104" s="162">
        <f>G104*(1+L104/100)</f>
        <v>0</v>
      </c>
      <c r="N104" s="162">
        <v>1.7034</v>
      </c>
      <c r="O104" s="162">
        <f>ROUND(E104*N104,2)</f>
        <v>0.51</v>
      </c>
      <c r="P104" s="162">
        <v>0</v>
      </c>
      <c r="Q104" s="163">
        <f>ROUND(E104*P104,2)</f>
        <v>0</v>
      </c>
      <c r="R104" s="145"/>
      <c r="S104" s="145" t="s">
        <v>254</v>
      </c>
      <c r="T104" s="145" t="s">
        <v>255</v>
      </c>
      <c r="U104" s="145">
        <v>1.3030000000000002</v>
      </c>
      <c r="V104" s="145">
        <f>ROUND(E104*U104,2)</f>
        <v>0.39</v>
      </c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194</v>
      </c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204</v>
      </c>
      <c r="D105" s="146"/>
      <c r="E105" s="14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ht="33.75" outlineLevel="1" x14ac:dyDescent="0.2">
      <c r="A106" s="143"/>
      <c r="B106" s="144"/>
      <c r="C106" s="175" t="s">
        <v>688</v>
      </c>
      <c r="D106" s="146"/>
      <c r="E106" s="147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5" t="s">
        <v>1766</v>
      </c>
      <c r="D107" s="146"/>
      <c r="E107" s="147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1724</v>
      </c>
      <c r="D108" s="146"/>
      <c r="E108" s="147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1782</v>
      </c>
      <c r="D109" s="146"/>
      <c r="E109" s="147">
        <v>0.12000000000000001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6" t="s">
        <v>201</v>
      </c>
      <c r="D110" s="148"/>
      <c r="E110" s="149">
        <v>0.12000000000000001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1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1769</v>
      </c>
      <c r="D111" s="146"/>
      <c r="E111" s="147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1783</v>
      </c>
      <c r="D112" s="146"/>
      <c r="E112" s="147">
        <v>0.18000000000000002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0.18000000000000002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x14ac:dyDescent="0.2">
      <c r="A114" s="151" t="s">
        <v>187</v>
      </c>
      <c r="B114" s="152" t="s">
        <v>145</v>
      </c>
      <c r="C114" s="172" t="s">
        <v>146</v>
      </c>
      <c r="D114" s="153"/>
      <c r="E114" s="154"/>
      <c r="F114" s="155"/>
      <c r="G114" s="155">
        <f>SUMIF(AG115:AG122,"&lt;&gt;NOR",G115:G122)</f>
        <v>0</v>
      </c>
      <c r="H114" s="155"/>
      <c r="I114" s="155">
        <f>SUM(I115:I122)</f>
        <v>0</v>
      </c>
      <c r="J114" s="155"/>
      <c r="K114" s="155">
        <f>SUM(K115:K122)</f>
        <v>0</v>
      </c>
      <c r="L114" s="155"/>
      <c r="M114" s="155">
        <f>SUM(M115:M122)</f>
        <v>0</v>
      </c>
      <c r="N114" s="155"/>
      <c r="O114" s="155">
        <f>SUM(O115:O122)</f>
        <v>0.02</v>
      </c>
      <c r="P114" s="155"/>
      <c r="Q114" s="156">
        <f>SUM(Q115:Q122)</f>
        <v>0</v>
      </c>
      <c r="R114" s="150"/>
      <c r="S114" s="150"/>
      <c r="T114" s="150"/>
      <c r="U114" s="150"/>
      <c r="V114" s="150">
        <f>SUM(V115:V122)</f>
        <v>0.46</v>
      </c>
      <c r="W114" s="150"/>
      <c r="AG114" t="s">
        <v>188</v>
      </c>
    </row>
    <row r="115" spans="1:60" outlineLevel="1" x14ac:dyDescent="0.2">
      <c r="A115" s="157">
        <v>17</v>
      </c>
      <c r="B115" s="158" t="s">
        <v>464</v>
      </c>
      <c r="C115" s="174" t="s">
        <v>465</v>
      </c>
      <c r="D115" s="159" t="s">
        <v>197</v>
      </c>
      <c r="E115" s="160">
        <v>5</v>
      </c>
      <c r="F115" s="161"/>
      <c r="G115" s="162">
        <f>ROUND(E115*F115,2)</f>
        <v>0</v>
      </c>
      <c r="H115" s="161"/>
      <c r="I115" s="162">
        <f>ROUND(E115*H115,2)</f>
        <v>0</v>
      </c>
      <c r="J115" s="161"/>
      <c r="K115" s="162">
        <f>ROUND(E115*J115,2)</f>
        <v>0</v>
      </c>
      <c r="L115" s="162">
        <v>21</v>
      </c>
      <c r="M115" s="162">
        <f>G115*(1+L115/100)</f>
        <v>0</v>
      </c>
      <c r="N115" s="162">
        <v>0</v>
      </c>
      <c r="O115" s="162">
        <f>ROUND(E115*N115,2)</f>
        <v>0</v>
      </c>
      <c r="P115" s="162">
        <v>0</v>
      </c>
      <c r="Q115" s="163">
        <f>ROUND(E115*P115,2)</f>
        <v>0</v>
      </c>
      <c r="R115" s="145"/>
      <c r="S115" s="145" t="s">
        <v>254</v>
      </c>
      <c r="T115" s="145" t="s">
        <v>255</v>
      </c>
      <c r="U115" s="145">
        <v>6.6000000000000003E-2</v>
      </c>
      <c r="V115" s="145">
        <f>ROUND(E115*U115,2)</f>
        <v>0.33</v>
      </c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194</v>
      </c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204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1404</v>
      </c>
      <c r="D117" s="146"/>
      <c r="E117" s="147">
        <v>5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6" t="s">
        <v>201</v>
      </c>
      <c r="D118" s="148"/>
      <c r="E118" s="149">
        <v>5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1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64">
        <v>18</v>
      </c>
      <c r="B119" s="165" t="s">
        <v>496</v>
      </c>
      <c r="C119" s="173" t="s">
        <v>497</v>
      </c>
      <c r="D119" s="166" t="s">
        <v>197</v>
      </c>
      <c r="E119" s="167">
        <v>5</v>
      </c>
      <c r="F119" s="168"/>
      <c r="G119" s="169">
        <f>ROUND(E119*F119,2)</f>
        <v>0</v>
      </c>
      <c r="H119" s="168"/>
      <c r="I119" s="169">
        <f>ROUND(E119*H119,2)</f>
        <v>0</v>
      </c>
      <c r="J119" s="168"/>
      <c r="K119" s="169">
        <f>ROUND(E119*J119,2)</f>
        <v>0</v>
      </c>
      <c r="L119" s="169">
        <v>21</v>
      </c>
      <c r="M119" s="169">
        <f>G119*(1+L119/100)</f>
        <v>0</v>
      </c>
      <c r="N119" s="169">
        <v>0</v>
      </c>
      <c r="O119" s="169">
        <f>ROUND(E119*N119,2)</f>
        <v>0</v>
      </c>
      <c r="P119" s="169">
        <v>0</v>
      </c>
      <c r="Q119" s="170">
        <f>ROUND(E119*P119,2)</f>
        <v>0</v>
      </c>
      <c r="R119" s="145"/>
      <c r="S119" s="145" t="s">
        <v>254</v>
      </c>
      <c r="T119" s="145" t="s">
        <v>255</v>
      </c>
      <c r="U119" s="145">
        <v>2.6000000000000002E-2</v>
      </c>
      <c r="V119" s="145">
        <f>ROUND(E119*U119,2)</f>
        <v>0.13</v>
      </c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194</v>
      </c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ht="22.5" outlineLevel="1" x14ac:dyDescent="0.2">
      <c r="A120" s="157">
        <v>19</v>
      </c>
      <c r="B120" s="158" t="s">
        <v>1077</v>
      </c>
      <c r="C120" s="174" t="s">
        <v>1078</v>
      </c>
      <c r="D120" s="159" t="s">
        <v>224</v>
      </c>
      <c r="E120" s="160">
        <v>1.0150000000000001</v>
      </c>
      <c r="F120" s="161"/>
      <c r="G120" s="162">
        <f>ROUND(E120*F120,2)</f>
        <v>0</v>
      </c>
      <c r="H120" s="161"/>
      <c r="I120" s="162">
        <f>ROUND(E120*H120,2)</f>
        <v>0</v>
      </c>
      <c r="J120" s="161"/>
      <c r="K120" s="162">
        <f>ROUND(E120*J120,2)</f>
        <v>0</v>
      </c>
      <c r="L120" s="162">
        <v>21</v>
      </c>
      <c r="M120" s="162">
        <f>G120*(1+L120/100)</f>
        <v>0</v>
      </c>
      <c r="N120" s="162">
        <v>1.5760000000000003E-2</v>
      </c>
      <c r="O120" s="162">
        <f>ROUND(E120*N120,2)</f>
        <v>0.02</v>
      </c>
      <c r="P120" s="162">
        <v>0</v>
      </c>
      <c r="Q120" s="163">
        <f>ROUND(E120*P120,2)</f>
        <v>0</v>
      </c>
      <c r="R120" s="145" t="s">
        <v>411</v>
      </c>
      <c r="S120" s="145" t="s">
        <v>254</v>
      </c>
      <c r="T120" s="145" t="s">
        <v>255</v>
      </c>
      <c r="U120" s="145">
        <v>0</v>
      </c>
      <c r="V120" s="145">
        <f>ROUND(E120*U120,2)</f>
        <v>0</v>
      </c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404</v>
      </c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1416</v>
      </c>
      <c r="D121" s="146"/>
      <c r="E121" s="147">
        <v>1.0150000000000001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6" t="s">
        <v>201</v>
      </c>
      <c r="D122" s="148"/>
      <c r="E122" s="149">
        <v>1.0150000000000001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1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x14ac:dyDescent="0.2">
      <c r="A123" s="151" t="s">
        <v>187</v>
      </c>
      <c r="B123" s="152" t="s">
        <v>151</v>
      </c>
      <c r="C123" s="172" t="s">
        <v>152</v>
      </c>
      <c r="D123" s="153"/>
      <c r="E123" s="154"/>
      <c r="F123" s="155"/>
      <c r="G123" s="155">
        <f>SUMIF(AG124:AG124,"&lt;&gt;NOR",G124:G124)</f>
        <v>0</v>
      </c>
      <c r="H123" s="155"/>
      <c r="I123" s="155">
        <f>SUM(I124:I124)</f>
        <v>0</v>
      </c>
      <c r="J123" s="155"/>
      <c r="K123" s="155">
        <f>SUM(K124:K124)</f>
        <v>0</v>
      </c>
      <c r="L123" s="155"/>
      <c r="M123" s="155">
        <f>SUM(M124:M124)</f>
        <v>0</v>
      </c>
      <c r="N123" s="155"/>
      <c r="O123" s="155">
        <f>SUM(O124:O124)</f>
        <v>0</v>
      </c>
      <c r="P123" s="155"/>
      <c r="Q123" s="156">
        <f>SUM(Q124:Q124)</f>
        <v>0</v>
      </c>
      <c r="R123" s="150"/>
      <c r="S123" s="150"/>
      <c r="T123" s="150"/>
      <c r="U123" s="150"/>
      <c r="V123" s="150">
        <f>SUM(V124:V124)</f>
        <v>1.58</v>
      </c>
      <c r="W123" s="150"/>
      <c r="AG123" t="s">
        <v>188</v>
      </c>
    </row>
    <row r="124" spans="1:60" outlineLevel="1" x14ac:dyDescent="0.2">
      <c r="A124" s="157">
        <v>20</v>
      </c>
      <c r="B124" s="158" t="s">
        <v>663</v>
      </c>
      <c r="C124" s="174" t="s">
        <v>664</v>
      </c>
      <c r="D124" s="159" t="s">
        <v>403</v>
      </c>
      <c r="E124" s="160">
        <v>7.4514000000000005</v>
      </c>
      <c r="F124" s="161"/>
      <c r="G124" s="162">
        <f>ROUND(E124*F124,2)</f>
        <v>0</v>
      </c>
      <c r="H124" s="161"/>
      <c r="I124" s="162">
        <f>ROUND(E124*H124,2)</f>
        <v>0</v>
      </c>
      <c r="J124" s="161"/>
      <c r="K124" s="162">
        <f>ROUND(E124*J124,2)</f>
        <v>0</v>
      </c>
      <c r="L124" s="162">
        <v>21</v>
      </c>
      <c r="M124" s="162">
        <f>G124*(1+L124/100)</f>
        <v>0</v>
      </c>
      <c r="N124" s="162">
        <v>0</v>
      </c>
      <c r="O124" s="162">
        <f>ROUND(E124*N124,2)</f>
        <v>0</v>
      </c>
      <c r="P124" s="162">
        <v>0</v>
      </c>
      <c r="Q124" s="163">
        <f>ROUND(E124*P124,2)</f>
        <v>0</v>
      </c>
      <c r="R124" s="145"/>
      <c r="S124" s="145" t="s">
        <v>254</v>
      </c>
      <c r="T124" s="145" t="s">
        <v>255</v>
      </c>
      <c r="U124" s="145">
        <v>0.21150000000000002</v>
      </c>
      <c r="V124" s="145">
        <f>ROUND(E124*U124,2)</f>
        <v>1.58</v>
      </c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560</v>
      </c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x14ac:dyDescent="0.2">
      <c r="A125" s="3"/>
      <c r="B125" s="4"/>
      <c r="C125" s="177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v>15</v>
      </c>
      <c r="AF125">
        <v>21</v>
      </c>
    </row>
    <row r="126" spans="1:60" x14ac:dyDescent="0.2">
      <c r="A126" s="139"/>
      <c r="B126" s="140" t="s">
        <v>31</v>
      </c>
      <c r="C126" s="178"/>
      <c r="D126" s="141"/>
      <c r="E126" s="142"/>
      <c r="F126" s="142"/>
      <c r="G126" s="171">
        <f>G8+G103+G114+G123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E126">
        <f>SUMIF(L7:L124,AE125,G7:G124)</f>
        <v>0</v>
      </c>
      <c r="AF126">
        <f>SUMIF(L7:L124,AF125,G7:G124)</f>
        <v>0</v>
      </c>
      <c r="AG126" t="s">
        <v>247</v>
      </c>
    </row>
    <row r="127" spans="1:60" x14ac:dyDescent="0.2">
      <c r="A127" s="3"/>
      <c r="B127" s="4"/>
      <c r="C127" s="177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3"/>
      <c r="B128" s="4"/>
      <c r="C128" s="177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56" t="s">
        <v>248</v>
      </c>
      <c r="B129" s="256"/>
      <c r="C129" s="257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37"/>
      <c r="B130" s="238"/>
      <c r="C130" s="239"/>
      <c r="D130" s="238"/>
      <c r="E130" s="238"/>
      <c r="F130" s="238"/>
      <c r="G130" s="24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G130" t="s">
        <v>249</v>
      </c>
    </row>
    <row r="131" spans="1:33" x14ac:dyDescent="0.2">
      <c r="A131" s="241"/>
      <c r="B131" s="242"/>
      <c r="C131" s="243"/>
      <c r="D131" s="242"/>
      <c r="E131" s="242"/>
      <c r="F131" s="242"/>
      <c r="G131" s="2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41"/>
      <c r="B132" s="242"/>
      <c r="C132" s="243"/>
      <c r="D132" s="242"/>
      <c r="E132" s="242"/>
      <c r="F132" s="242"/>
      <c r="G132" s="2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41"/>
      <c r="B133" s="242"/>
      <c r="C133" s="243"/>
      <c r="D133" s="242"/>
      <c r="E133" s="242"/>
      <c r="F133" s="242"/>
      <c r="G133" s="24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45"/>
      <c r="B134" s="246"/>
      <c r="C134" s="247"/>
      <c r="D134" s="246"/>
      <c r="E134" s="246"/>
      <c r="F134" s="246"/>
      <c r="G134" s="24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3"/>
      <c r="B135" s="4"/>
      <c r="C135" s="177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C136" s="179"/>
      <c r="D136" s="10"/>
      <c r="AG136" t="s">
        <v>250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30:G134"/>
    <mergeCell ref="A1:G1"/>
    <mergeCell ref="C2:G2"/>
    <mergeCell ref="C3:G3"/>
    <mergeCell ref="C4:G4"/>
    <mergeCell ref="A129:C1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30B34-9937-40B8-AE76-81CC9F2A0B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89</v>
      </c>
      <c r="C3" s="250" t="s">
        <v>90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97</v>
      </c>
      <c r="C4" s="253" t="s">
        <v>98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SUMIF(AG9:AG102,"&lt;&gt;NOR",G9:G102)</f>
        <v>0</v>
      </c>
      <c r="H8" s="155"/>
      <c r="I8" s="155">
        <f>SUM(I9:I102)</f>
        <v>0</v>
      </c>
      <c r="J8" s="155"/>
      <c r="K8" s="155">
        <f>SUM(K9:K102)</f>
        <v>0</v>
      </c>
      <c r="L8" s="155"/>
      <c r="M8" s="155">
        <f>SUM(M9:M102)</f>
        <v>0</v>
      </c>
      <c r="N8" s="155"/>
      <c r="O8" s="155">
        <f>SUM(O9:O102)</f>
        <v>15.41</v>
      </c>
      <c r="P8" s="155"/>
      <c r="Q8" s="156">
        <f>SUM(Q9:Q102)</f>
        <v>0</v>
      </c>
      <c r="R8" s="150"/>
      <c r="S8" s="150"/>
      <c r="T8" s="150"/>
      <c r="U8" s="150"/>
      <c r="V8" s="150">
        <f>SUM(V9:V102)</f>
        <v>53.61</v>
      </c>
      <c r="W8" s="150"/>
      <c r="AG8" t="s">
        <v>188</v>
      </c>
    </row>
    <row r="9" spans="1:60" outlineLevel="1" x14ac:dyDescent="0.2">
      <c r="A9" s="157">
        <v>1</v>
      </c>
      <c r="B9" s="158" t="s">
        <v>278</v>
      </c>
      <c r="C9" s="174" t="s">
        <v>279</v>
      </c>
      <c r="D9" s="159" t="s">
        <v>197</v>
      </c>
      <c r="E9" s="160">
        <v>0.60000000000000009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1.2710000000000001E-2</v>
      </c>
      <c r="O9" s="162">
        <f>ROUND(E9*N9,2)</f>
        <v>0.01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1.153</v>
      </c>
      <c r="V9" s="145">
        <f>ROUND(E9*U9,2)</f>
        <v>0.69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1784</v>
      </c>
      <c r="D11" s="146"/>
      <c r="E11" s="147">
        <v>0.60000000000000009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6" t="s">
        <v>201</v>
      </c>
      <c r="D12" s="148"/>
      <c r="E12" s="149">
        <v>0.60000000000000009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1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57">
        <v>2</v>
      </c>
      <c r="B13" s="158" t="s">
        <v>1001</v>
      </c>
      <c r="C13" s="174" t="s">
        <v>1002</v>
      </c>
      <c r="D13" s="159" t="s">
        <v>292</v>
      </c>
      <c r="E13" s="160">
        <v>5.7375000000000007</v>
      </c>
      <c r="F13" s="161"/>
      <c r="G13" s="162">
        <f>ROUND(E13*F13,2)</f>
        <v>0</v>
      </c>
      <c r="H13" s="161"/>
      <c r="I13" s="162">
        <f>ROUND(E13*H13,2)</f>
        <v>0</v>
      </c>
      <c r="J13" s="161"/>
      <c r="K13" s="162">
        <f>ROUND(E13*J13,2)</f>
        <v>0</v>
      </c>
      <c r="L13" s="162">
        <v>21</v>
      </c>
      <c r="M13" s="162">
        <f>G13*(1+L13/100)</f>
        <v>0</v>
      </c>
      <c r="N13" s="162">
        <v>0</v>
      </c>
      <c r="O13" s="162">
        <f>ROUND(E13*N13,2)</f>
        <v>0</v>
      </c>
      <c r="P13" s="162">
        <v>0</v>
      </c>
      <c r="Q13" s="163">
        <f>ROUND(E13*P13,2)</f>
        <v>0</v>
      </c>
      <c r="R13" s="145"/>
      <c r="S13" s="145" t="s">
        <v>254</v>
      </c>
      <c r="T13" s="145" t="s">
        <v>255</v>
      </c>
      <c r="U13" s="145">
        <v>0.36500000000000005</v>
      </c>
      <c r="V13" s="145">
        <f>ROUND(E13*U13,2)</f>
        <v>2.09</v>
      </c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194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5" t="s">
        <v>204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ht="22.5" outlineLevel="1" x14ac:dyDescent="0.2">
      <c r="A15" s="143"/>
      <c r="B15" s="144"/>
      <c r="C15" s="175" t="s">
        <v>293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ht="22.5" outlineLevel="1" x14ac:dyDescent="0.2">
      <c r="A16" s="143"/>
      <c r="B16" s="144"/>
      <c r="C16" s="175" t="s">
        <v>929</v>
      </c>
      <c r="D16" s="146"/>
      <c r="E16" s="147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84" t="s">
        <v>296</v>
      </c>
      <c r="D17" s="180"/>
      <c r="E17" s="181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ht="22.5" outlineLevel="1" x14ac:dyDescent="0.2">
      <c r="A18" s="143"/>
      <c r="B18" s="144"/>
      <c r="C18" s="185" t="s">
        <v>1750</v>
      </c>
      <c r="D18" s="180"/>
      <c r="E18" s="181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2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84" t="s">
        <v>307</v>
      </c>
      <c r="D19" s="180"/>
      <c r="E19" s="181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1751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84" t="s">
        <v>296</v>
      </c>
      <c r="D21" s="180"/>
      <c r="E21" s="181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85" t="s">
        <v>1785</v>
      </c>
      <c r="D22" s="180"/>
      <c r="E22" s="181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2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ht="33.75" outlineLevel="1" x14ac:dyDescent="0.2">
      <c r="A23" s="143"/>
      <c r="B23" s="144"/>
      <c r="C23" s="185" t="s">
        <v>1786</v>
      </c>
      <c r="D23" s="180"/>
      <c r="E23" s="181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2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85" t="s">
        <v>1787</v>
      </c>
      <c r="D24" s="180"/>
      <c r="E24" s="181">
        <v>7.65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2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85" t="s">
        <v>311</v>
      </c>
      <c r="D25" s="180"/>
      <c r="E25" s="181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2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ht="33.75" outlineLevel="1" x14ac:dyDescent="0.2">
      <c r="A26" s="143"/>
      <c r="B26" s="144"/>
      <c r="C26" s="185" t="s">
        <v>932</v>
      </c>
      <c r="D26" s="180"/>
      <c r="E26" s="181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2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85" t="s">
        <v>1788</v>
      </c>
      <c r="D27" s="180"/>
      <c r="E27" s="181">
        <v>3.8250000000000002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2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86" t="s">
        <v>306</v>
      </c>
      <c r="D28" s="182"/>
      <c r="E28" s="183">
        <v>11.475000000000001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3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84" t="s">
        <v>307</v>
      </c>
      <c r="D29" s="180"/>
      <c r="E29" s="181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5" t="s">
        <v>1789</v>
      </c>
      <c r="D30" s="146"/>
      <c r="E30" s="147">
        <v>5.7375000000000007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0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76" t="s">
        <v>201</v>
      </c>
      <c r="D31" s="148"/>
      <c r="E31" s="149">
        <v>5.7375000000000007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1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57">
        <v>3</v>
      </c>
      <c r="B32" s="158" t="s">
        <v>1757</v>
      </c>
      <c r="C32" s="174" t="s">
        <v>1758</v>
      </c>
      <c r="D32" s="159" t="s">
        <v>292</v>
      </c>
      <c r="E32" s="160">
        <v>1.4343800000000002</v>
      </c>
      <c r="F32" s="161"/>
      <c r="G32" s="162">
        <f>ROUND(E32*F32,2)</f>
        <v>0</v>
      </c>
      <c r="H32" s="161"/>
      <c r="I32" s="162">
        <f>ROUND(E32*H32,2)</f>
        <v>0</v>
      </c>
      <c r="J32" s="161"/>
      <c r="K32" s="162">
        <f>ROUND(E32*J32,2)</f>
        <v>0</v>
      </c>
      <c r="L32" s="162">
        <v>21</v>
      </c>
      <c r="M32" s="162">
        <f>G32*(1+L32/100)</f>
        <v>0</v>
      </c>
      <c r="N32" s="162">
        <v>0</v>
      </c>
      <c r="O32" s="162">
        <f>ROUND(E32*N32,2)</f>
        <v>0</v>
      </c>
      <c r="P32" s="162">
        <v>0</v>
      </c>
      <c r="Q32" s="163">
        <f>ROUND(E32*P32,2)</f>
        <v>0</v>
      </c>
      <c r="R32" s="145"/>
      <c r="S32" s="145" t="s">
        <v>254</v>
      </c>
      <c r="T32" s="145" t="s">
        <v>255</v>
      </c>
      <c r="U32" s="145">
        <v>0.38980000000000004</v>
      </c>
      <c r="V32" s="145">
        <f>ROUND(E32*U32,2)</f>
        <v>0.56000000000000005</v>
      </c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194</v>
      </c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5" t="s">
        <v>1790</v>
      </c>
      <c r="D33" s="146"/>
      <c r="E33" s="147">
        <v>1.4343800000000002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6" t="s">
        <v>201</v>
      </c>
      <c r="D34" s="148"/>
      <c r="E34" s="149">
        <v>1.4343800000000002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1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57">
        <v>4</v>
      </c>
      <c r="B35" s="158" t="s">
        <v>1018</v>
      </c>
      <c r="C35" s="174" t="s">
        <v>1019</v>
      </c>
      <c r="D35" s="159" t="s">
        <v>292</v>
      </c>
      <c r="E35" s="160">
        <v>5.7375000000000007</v>
      </c>
      <c r="F35" s="161"/>
      <c r="G35" s="162">
        <f>ROUND(E35*F35,2)</f>
        <v>0</v>
      </c>
      <c r="H35" s="161"/>
      <c r="I35" s="162">
        <f>ROUND(E35*H35,2)</f>
        <v>0</v>
      </c>
      <c r="J35" s="161"/>
      <c r="K35" s="162">
        <f>ROUND(E35*J35,2)</f>
        <v>0</v>
      </c>
      <c r="L35" s="162">
        <v>21</v>
      </c>
      <c r="M35" s="162">
        <f>G35*(1+L35/100)</f>
        <v>0</v>
      </c>
      <c r="N35" s="162">
        <v>0</v>
      </c>
      <c r="O35" s="162">
        <f>ROUND(E35*N35,2)</f>
        <v>0</v>
      </c>
      <c r="P35" s="162">
        <v>0</v>
      </c>
      <c r="Q35" s="163">
        <f>ROUND(E35*P35,2)</f>
        <v>0</v>
      </c>
      <c r="R35" s="145"/>
      <c r="S35" s="145" t="s">
        <v>254</v>
      </c>
      <c r="T35" s="145" t="s">
        <v>255</v>
      </c>
      <c r="U35" s="145">
        <v>0.49500000000000005</v>
      </c>
      <c r="V35" s="145">
        <f>ROUND(E35*U35,2)</f>
        <v>2.84</v>
      </c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194</v>
      </c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5" t="s">
        <v>1791</v>
      </c>
      <c r="D36" s="146"/>
      <c r="E36" s="147">
        <v>5.7375000000000007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0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6" t="s">
        <v>201</v>
      </c>
      <c r="D37" s="148"/>
      <c r="E37" s="149">
        <v>5.7375000000000007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1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57">
        <v>5</v>
      </c>
      <c r="B38" s="158" t="s">
        <v>1761</v>
      </c>
      <c r="C38" s="174" t="s">
        <v>1762</v>
      </c>
      <c r="D38" s="159" t="s">
        <v>292</v>
      </c>
      <c r="E38" s="160">
        <v>1.4343800000000002</v>
      </c>
      <c r="F38" s="161"/>
      <c r="G38" s="162">
        <f>ROUND(E38*F38,2)</f>
        <v>0</v>
      </c>
      <c r="H38" s="161"/>
      <c r="I38" s="162">
        <f>ROUND(E38*H38,2)</f>
        <v>0</v>
      </c>
      <c r="J38" s="161"/>
      <c r="K38" s="162">
        <f>ROUND(E38*J38,2)</f>
        <v>0</v>
      </c>
      <c r="L38" s="162">
        <v>21</v>
      </c>
      <c r="M38" s="162">
        <f>G38*(1+L38/100)</f>
        <v>0</v>
      </c>
      <c r="N38" s="162">
        <v>0</v>
      </c>
      <c r="O38" s="162">
        <f>ROUND(E38*N38,2)</f>
        <v>0</v>
      </c>
      <c r="P38" s="162">
        <v>0</v>
      </c>
      <c r="Q38" s="163">
        <f>ROUND(E38*P38,2)</f>
        <v>0</v>
      </c>
      <c r="R38" s="145"/>
      <c r="S38" s="145" t="s">
        <v>254</v>
      </c>
      <c r="T38" s="145" t="s">
        <v>255</v>
      </c>
      <c r="U38" s="145">
        <v>0.60030000000000006</v>
      </c>
      <c r="V38" s="145">
        <f>ROUND(E38*U38,2)</f>
        <v>0.86</v>
      </c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194</v>
      </c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5" t="s">
        <v>1790</v>
      </c>
      <c r="D39" s="146"/>
      <c r="E39" s="147">
        <v>1.4343800000000002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6" t="s">
        <v>201</v>
      </c>
      <c r="D40" s="148"/>
      <c r="E40" s="149">
        <v>1.4343800000000002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1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57">
        <v>6</v>
      </c>
      <c r="B41" s="158" t="s">
        <v>335</v>
      </c>
      <c r="C41" s="174" t="s">
        <v>336</v>
      </c>
      <c r="D41" s="159" t="s">
        <v>253</v>
      </c>
      <c r="E41" s="160">
        <v>45</v>
      </c>
      <c r="F41" s="161"/>
      <c r="G41" s="162">
        <f>ROUND(E41*F41,2)</f>
        <v>0</v>
      </c>
      <c r="H41" s="161"/>
      <c r="I41" s="162">
        <f>ROUND(E41*H41,2)</f>
        <v>0</v>
      </c>
      <c r="J41" s="161"/>
      <c r="K41" s="162">
        <f>ROUND(E41*J41,2)</f>
        <v>0</v>
      </c>
      <c r="L41" s="162">
        <v>21</v>
      </c>
      <c r="M41" s="162">
        <f>G41*(1+L41/100)</f>
        <v>0</v>
      </c>
      <c r="N41" s="162">
        <v>8.6000000000000009E-4</v>
      </c>
      <c r="O41" s="162">
        <f>ROUND(E41*N41,2)</f>
        <v>0.04</v>
      </c>
      <c r="P41" s="162">
        <v>0</v>
      </c>
      <c r="Q41" s="163">
        <f>ROUND(E41*P41,2)</f>
        <v>0</v>
      </c>
      <c r="R41" s="145"/>
      <c r="S41" s="145" t="s">
        <v>254</v>
      </c>
      <c r="T41" s="145" t="s">
        <v>193</v>
      </c>
      <c r="U41" s="145">
        <v>0.47900000000000004</v>
      </c>
      <c r="V41" s="145">
        <f>ROUND(E41*U41,2)</f>
        <v>21.56</v>
      </c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194</v>
      </c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5" t="s">
        <v>1792</v>
      </c>
      <c r="D42" s="146"/>
      <c r="E42" s="147">
        <v>45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6" t="s">
        <v>201</v>
      </c>
      <c r="D43" s="148"/>
      <c r="E43" s="149">
        <v>45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1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64">
        <v>7</v>
      </c>
      <c r="B44" s="165" t="s">
        <v>341</v>
      </c>
      <c r="C44" s="173" t="s">
        <v>342</v>
      </c>
      <c r="D44" s="166" t="s">
        <v>253</v>
      </c>
      <c r="E44" s="167">
        <v>45</v>
      </c>
      <c r="F44" s="168"/>
      <c r="G44" s="169">
        <f>ROUND(E44*F44,2)</f>
        <v>0</v>
      </c>
      <c r="H44" s="168"/>
      <c r="I44" s="169">
        <f>ROUND(E44*H44,2)</f>
        <v>0</v>
      </c>
      <c r="J44" s="168"/>
      <c r="K44" s="169">
        <f>ROUND(E44*J44,2)</f>
        <v>0</v>
      </c>
      <c r="L44" s="169">
        <v>21</v>
      </c>
      <c r="M44" s="169">
        <f>G44*(1+L44/100)</f>
        <v>0</v>
      </c>
      <c r="N44" s="169">
        <v>0</v>
      </c>
      <c r="O44" s="169">
        <f>ROUND(E44*N44,2)</f>
        <v>0</v>
      </c>
      <c r="P44" s="169">
        <v>0</v>
      </c>
      <c r="Q44" s="170">
        <f>ROUND(E44*P44,2)</f>
        <v>0</v>
      </c>
      <c r="R44" s="145"/>
      <c r="S44" s="145" t="s">
        <v>254</v>
      </c>
      <c r="T44" s="145" t="s">
        <v>193</v>
      </c>
      <c r="U44" s="145">
        <v>0.32700000000000001</v>
      </c>
      <c r="V44" s="145">
        <f>ROUND(E44*U44,2)</f>
        <v>14.72</v>
      </c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194</v>
      </c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57">
        <v>8</v>
      </c>
      <c r="B45" s="158" t="s">
        <v>346</v>
      </c>
      <c r="C45" s="174" t="s">
        <v>347</v>
      </c>
      <c r="D45" s="159" t="s">
        <v>292</v>
      </c>
      <c r="E45" s="160">
        <v>11.475000000000001</v>
      </c>
      <c r="F45" s="161"/>
      <c r="G45" s="162">
        <f>ROUND(E45*F45,2)</f>
        <v>0</v>
      </c>
      <c r="H45" s="161"/>
      <c r="I45" s="162">
        <f>ROUND(E45*H45,2)</f>
        <v>0</v>
      </c>
      <c r="J45" s="161"/>
      <c r="K45" s="162">
        <f>ROUND(E45*J45,2)</f>
        <v>0</v>
      </c>
      <c r="L45" s="162">
        <v>21</v>
      </c>
      <c r="M45" s="162">
        <f>G45*(1+L45/100)</f>
        <v>0</v>
      </c>
      <c r="N45" s="162">
        <v>0</v>
      </c>
      <c r="O45" s="162">
        <f>ROUND(E45*N45,2)</f>
        <v>0</v>
      </c>
      <c r="P45" s="162">
        <v>0</v>
      </c>
      <c r="Q45" s="163">
        <f>ROUND(E45*P45,2)</f>
        <v>0</v>
      </c>
      <c r="R45" s="145"/>
      <c r="S45" s="145" t="s">
        <v>254</v>
      </c>
      <c r="T45" s="145" t="s">
        <v>255</v>
      </c>
      <c r="U45" s="145">
        <v>0.51900000000000002</v>
      </c>
      <c r="V45" s="145">
        <f>ROUND(E45*U45,2)</f>
        <v>5.96</v>
      </c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194</v>
      </c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5" t="s">
        <v>1793</v>
      </c>
      <c r="D46" s="146"/>
      <c r="E46" s="147">
        <v>11.475000000000001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6" t="s">
        <v>201</v>
      </c>
      <c r="D47" s="148"/>
      <c r="E47" s="149">
        <v>11.475000000000001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1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ht="22.5" outlineLevel="1" x14ac:dyDescent="0.2">
      <c r="A48" s="164">
        <v>9</v>
      </c>
      <c r="B48" s="165" t="s">
        <v>353</v>
      </c>
      <c r="C48" s="173" t="s">
        <v>354</v>
      </c>
      <c r="D48" s="166" t="s">
        <v>292</v>
      </c>
      <c r="E48" s="167">
        <v>8.3250000000000011</v>
      </c>
      <c r="F48" s="168"/>
      <c r="G48" s="169">
        <f>ROUND(E48*F48,2)</f>
        <v>0</v>
      </c>
      <c r="H48" s="168"/>
      <c r="I48" s="169">
        <f>ROUND(E48*H48,2)</f>
        <v>0</v>
      </c>
      <c r="J48" s="168"/>
      <c r="K48" s="169">
        <f>ROUND(E48*J48,2)</f>
        <v>0</v>
      </c>
      <c r="L48" s="169">
        <v>21</v>
      </c>
      <c r="M48" s="169">
        <f>G48*(1+L48/100)</f>
        <v>0</v>
      </c>
      <c r="N48" s="169">
        <v>0</v>
      </c>
      <c r="O48" s="169">
        <f>ROUND(E48*N48,2)</f>
        <v>0</v>
      </c>
      <c r="P48" s="169">
        <v>0</v>
      </c>
      <c r="Q48" s="170">
        <f>ROUND(E48*P48,2)</f>
        <v>0</v>
      </c>
      <c r="R48" s="145"/>
      <c r="S48" s="145" t="s">
        <v>254</v>
      </c>
      <c r="T48" s="145" t="s">
        <v>255</v>
      </c>
      <c r="U48" s="145">
        <v>1.1000000000000001E-2</v>
      </c>
      <c r="V48" s="145">
        <f>ROUND(E48*U48,2)</f>
        <v>0.09</v>
      </c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194</v>
      </c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57">
        <v>10</v>
      </c>
      <c r="B49" s="158" t="s">
        <v>357</v>
      </c>
      <c r="C49" s="174" t="s">
        <v>358</v>
      </c>
      <c r="D49" s="159" t="s">
        <v>292</v>
      </c>
      <c r="E49" s="160">
        <v>41.625</v>
      </c>
      <c r="F49" s="161"/>
      <c r="G49" s="162">
        <f>ROUND(E49*F49,2)</f>
        <v>0</v>
      </c>
      <c r="H49" s="161"/>
      <c r="I49" s="162">
        <f>ROUND(E49*H49,2)</f>
        <v>0</v>
      </c>
      <c r="J49" s="161"/>
      <c r="K49" s="162">
        <f>ROUND(E49*J49,2)</f>
        <v>0</v>
      </c>
      <c r="L49" s="162">
        <v>21</v>
      </c>
      <c r="M49" s="162">
        <f>G49*(1+L49/100)</f>
        <v>0</v>
      </c>
      <c r="N49" s="162">
        <v>0</v>
      </c>
      <c r="O49" s="162">
        <f>ROUND(E49*N49,2)</f>
        <v>0</v>
      </c>
      <c r="P49" s="162">
        <v>0</v>
      </c>
      <c r="Q49" s="163">
        <f>ROUND(E49*P49,2)</f>
        <v>0</v>
      </c>
      <c r="R49" s="145"/>
      <c r="S49" s="145" t="s">
        <v>254</v>
      </c>
      <c r="T49" s="145" t="s">
        <v>255</v>
      </c>
      <c r="U49" s="145">
        <v>0</v>
      </c>
      <c r="V49" s="145">
        <f>ROUND(E49*U49,2)</f>
        <v>0</v>
      </c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194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5" t="s">
        <v>204</v>
      </c>
      <c r="D50" s="146"/>
      <c r="E50" s="147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5" t="s">
        <v>359</v>
      </c>
      <c r="D51" s="146"/>
      <c r="E51" s="147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0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ht="22.5" outlineLevel="1" x14ac:dyDescent="0.2">
      <c r="A52" s="143"/>
      <c r="B52" s="144"/>
      <c r="C52" s="175" t="s">
        <v>360</v>
      </c>
      <c r="D52" s="146"/>
      <c r="E52" s="147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1794</v>
      </c>
      <c r="D53" s="146"/>
      <c r="E53" s="147">
        <v>41.625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6" t="s">
        <v>201</v>
      </c>
      <c r="D54" s="148"/>
      <c r="E54" s="149">
        <v>41.625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1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57">
        <v>11</v>
      </c>
      <c r="B55" s="158" t="s">
        <v>368</v>
      </c>
      <c r="C55" s="174" t="s">
        <v>369</v>
      </c>
      <c r="D55" s="159" t="s">
        <v>292</v>
      </c>
      <c r="E55" s="160">
        <v>8.3250000000000011</v>
      </c>
      <c r="F55" s="161"/>
      <c r="G55" s="162">
        <f>ROUND(E55*F55,2)</f>
        <v>0</v>
      </c>
      <c r="H55" s="161"/>
      <c r="I55" s="162">
        <f>ROUND(E55*H55,2)</f>
        <v>0</v>
      </c>
      <c r="J55" s="161"/>
      <c r="K55" s="162">
        <f>ROUND(E55*J55,2)</f>
        <v>0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3">
        <f>ROUND(E55*P55,2)</f>
        <v>0</v>
      </c>
      <c r="R55" s="145"/>
      <c r="S55" s="145" t="s">
        <v>254</v>
      </c>
      <c r="T55" s="145" t="s">
        <v>255</v>
      </c>
      <c r="U55" s="145">
        <v>9.0000000000000011E-3</v>
      </c>
      <c r="V55" s="145">
        <f>ROUND(E55*U55,2)</f>
        <v>7.0000000000000007E-2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1795</v>
      </c>
      <c r="D56" s="146"/>
      <c r="E56" s="147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5" t="s">
        <v>1796</v>
      </c>
      <c r="D57" s="146"/>
      <c r="E57" s="147">
        <v>0.30000000000000004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5" t="s">
        <v>1797</v>
      </c>
      <c r="D58" s="146"/>
      <c r="E58" s="147">
        <v>0.94947000000000004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1209</v>
      </c>
      <c r="D59" s="146"/>
      <c r="E59" s="147">
        <v>0.10053000000000001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6" t="s">
        <v>201</v>
      </c>
      <c r="D60" s="148"/>
      <c r="E60" s="149">
        <v>1.35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1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5" t="s">
        <v>394</v>
      </c>
      <c r="D61" s="146"/>
      <c r="E61" s="147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0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1798</v>
      </c>
      <c r="D62" s="146"/>
      <c r="E62" s="147">
        <v>0.15000000000000002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5" t="s">
        <v>1799</v>
      </c>
      <c r="D63" s="146"/>
      <c r="E63" s="147">
        <v>0.47473000000000004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1800</v>
      </c>
      <c r="D64" s="146"/>
      <c r="E64" s="147">
        <v>5.0270000000000002E-2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6" t="s">
        <v>201</v>
      </c>
      <c r="D65" s="148"/>
      <c r="E65" s="149">
        <v>0.67500000000000004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1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5" t="s">
        <v>376</v>
      </c>
      <c r="D66" s="146"/>
      <c r="E66" s="147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1801</v>
      </c>
      <c r="D67" s="146"/>
      <c r="E67" s="147">
        <v>6.3000000000000007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6" t="s">
        <v>201</v>
      </c>
      <c r="D68" s="148"/>
      <c r="E68" s="149">
        <v>6.3000000000000007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1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57">
        <v>12</v>
      </c>
      <c r="B69" s="158" t="s">
        <v>378</v>
      </c>
      <c r="C69" s="174" t="s">
        <v>379</v>
      </c>
      <c r="D69" s="159" t="s">
        <v>292</v>
      </c>
      <c r="E69" s="160">
        <v>9.4500000000000011</v>
      </c>
      <c r="F69" s="161"/>
      <c r="G69" s="162">
        <f>ROUND(E69*F69,2)</f>
        <v>0</v>
      </c>
      <c r="H69" s="161"/>
      <c r="I69" s="162">
        <f>ROUND(E69*H69,2)</f>
        <v>0</v>
      </c>
      <c r="J69" s="161"/>
      <c r="K69" s="162">
        <f>ROUND(E69*J69,2)</f>
        <v>0</v>
      </c>
      <c r="L69" s="162">
        <v>21</v>
      </c>
      <c r="M69" s="162">
        <f>G69*(1+L69/100)</f>
        <v>0</v>
      </c>
      <c r="N69" s="162">
        <v>0</v>
      </c>
      <c r="O69" s="162">
        <f>ROUND(E69*N69,2)</f>
        <v>0</v>
      </c>
      <c r="P69" s="162">
        <v>0</v>
      </c>
      <c r="Q69" s="163">
        <f>ROUND(E69*P69,2)</f>
        <v>0</v>
      </c>
      <c r="R69" s="145"/>
      <c r="S69" s="145" t="s">
        <v>254</v>
      </c>
      <c r="T69" s="145" t="s">
        <v>255</v>
      </c>
      <c r="U69" s="145">
        <v>0.20200000000000001</v>
      </c>
      <c r="V69" s="145">
        <f>ROUND(E69*U69,2)</f>
        <v>1.91</v>
      </c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194</v>
      </c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204</v>
      </c>
      <c r="D70" s="146"/>
      <c r="E70" s="147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380</v>
      </c>
      <c r="D71" s="146"/>
      <c r="E71" s="14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1795</v>
      </c>
      <c r="D72" s="146"/>
      <c r="E72" s="147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ht="33.75" outlineLevel="1" x14ac:dyDescent="0.2">
      <c r="A73" s="143"/>
      <c r="B73" s="144"/>
      <c r="C73" s="175" t="s">
        <v>1802</v>
      </c>
      <c r="D73" s="146"/>
      <c r="E73" s="147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1803</v>
      </c>
      <c r="D74" s="146"/>
      <c r="E74" s="147">
        <v>7.65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1804</v>
      </c>
      <c r="D75" s="146"/>
      <c r="E75" s="147">
        <v>-1.3499999999999999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6" t="s">
        <v>201</v>
      </c>
      <c r="D76" s="148"/>
      <c r="E76" s="149">
        <v>6.3000000000000007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1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394</v>
      </c>
      <c r="D77" s="146"/>
      <c r="E77" s="147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ht="33.75" outlineLevel="1" x14ac:dyDescent="0.2">
      <c r="A78" s="143"/>
      <c r="B78" s="144"/>
      <c r="C78" s="175" t="s">
        <v>956</v>
      </c>
      <c r="D78" s="146"/>
      <c r="E78" s="147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1805</v>
      </c>
      <c r="D79" s="146"/>
      <c r="E79" s="147">
        <v>3.8250000000000002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1806</v>
      </c>
      <c r="D80" s="146"/>
      <c r="E80" s="147">
        <v>-0.67499999999999993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6" t="s">
        <v>201</v>
      </c>
      <c r="D81" s="148"/>
      <c r="E81" s="149">
        <v>3.1500000000000004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1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57">
        <v>13</v>
      </c>
      <c r="B82" s="158" t="s">
        <v>383</v>
      </c>
      <c r="C82" s="174" t="s">
        <v>384</v>
      </c>
      <c r="D82" s="159" t="s">
        <v>292</v>
      </c>
      <c r="E82" s="160">
        <v>1.4242000000000001</v>
      </c>
      <c r="F82" s="161"/>
      <c r="G82" s="162">
        <f>ROUND(E82*F82,2)</f>
        <v>0</v>
      </c>
      <c r="H82" s="161"/>
      <c r="I82" s="162">
        <f>ROUND(E82*H82,2)</f>
        <v>0</v>
      </c>
      <c r="J82" s="161"/>
      <c r="K82" s="162">
        <f>ROUND(E82*J82,2)</f>
        <v>0</v>
      </c>
      <c r="L82" s="162">
        <v>21</v>
      </c>
      <c r="M82" s="162">
        <f>G82*(1+L82/100)</f>
        <v>0</v>
      </c>
      <c r="N82" s="162">
        <v>0</v>
      </c>
      <c r="O82" s="162">
        <f>ROUND(E82*N82,2)</f>
        <v>0</v>
      </c>
      <c r="P82" s="162">
        <v>0</v>
      </c>
      <c r="Q82" s="163">
        <f>ROUND(E82*P82,2)</f>
        <v>0</v>
      </c>
      <c r="R82" s="145"/>
      <c r="S82" s="145" t="s">
        <v>254</v>
      </c>
      <c r="T82" s="145" t="s">
        <v>255</v>
      </c>
      <c r="U82" s="145">
        <v>1.5870000000000002</v>
      </c>
      <c r="V82" s="145">
        <f>ROUND(E82*U82,2)</f>
        <v>2.2599999999999998</v>
      </c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194</v>
      </c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204</v>
      </c>
      <c r="D83" s="146"/>
      <c r="E83" s="147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ht="45" outlineLevel="1" x14ac:dyDescent="0.2">
      <c r="A84" s="143"/>
      <c r="B84" s="144"/>
      <c r="C84" s="175" t="s">
        <v>390</v>
      </c>
      <c r="D84" s="146"/>
      <c r="E84" s="147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1795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1807</v>
      </c>
      <c r="D86" s="146"/>
      <c r="E86" s="147">
        <v>1.05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1221</v>
      </c>
      <c r="D87" s="146"/>
      <c r="E87" s="147">
        <v>-0.10052999999999999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6" t="s">
        <v>201</v>
      </c>
      <c r="D88" s="148"/>
      <c r="E88" s="149">
        <v>0.94947000000000004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1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394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1808</v>
      </c>
      <c r="D90" s="146"/>
      <c r="E90" s="147">
        <v>0.52500000000000002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1809</v>
      </c>
      <c r="D91" s="146"/>
      <c r="E91" s="147">
        <v>-5.0269999999999995E-2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6" t="s">
        <v>201</v>
      </c>
      <c r="D92" s="148"/>
      <c r="E92" s="149">
        <v>0.47473000000000004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1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57">
        <v>14</v>
      </c>
      <c r="B93" s="158" t="s">
        <v>406</v>
      </c>
      <c r="C93" s="174" t="s">
        <v>407</v>
      </c>
      <c r="D93" s="159" t="s">
        <v>403</v>
      </c>
      <c r="E93" s="160">
        <v>2.7601000000000004</v>
      </c>
      <c r="F93" s="161"/>
      <c r="G93" s="162">
        <f>ROUND(E93*F93,2)</f>
        <v>0</v>
      </c>
      <c r="H93" s="161"/>
      <c r="I93" s="162">
        <f>ROUND(E93*H93,2)</f>
        <v>0</v>
      </c>
      <c r="J93" s="161"/>
      <c r="K93" s="162">
        <f>ROUND(E93*J93,2)</f>
        <v>0</v>
      </c>
      <c r="L93" s="162">
        <v>21</v>
      </c>
      <c r="M93" s="162">
        <f>G93*(1+L93/100)</f>
        <v>0</v>
      </c>
      <c r="N93" s="162">
        <v>1</v>
      </c>
      <c r="O93" s="162">
        <f>ROUND(E93*N93,2)</f>
        <v>2.76</v>
      </c>
      <c r="P93" s="162">
        <v>0</v>
      </c>
      <c r="Q93" s="163">
        <f>ROUND(E93*P93,2)</f>
        <v>0</v>
      </c>
      <c r="R93" s="145"/>
      <c r="S93" s="145" t="s">
        <v>192</v>
      </c>
      <c r="T93" s="145" t="s">
        <v>193</v>
      </c>
      <c r="U93" s="145">
        <v>0</v>
      </c>
      <c r="V93" s="145">
        <f>ROUND(E93*U93,2)</f>
        <v>0</v>
      </c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404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204</v>
      </c>
      <c r="D94" s="146"/>
      <c r="E94" s="147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ht="22.5" outlineLevel="1" x14ac:dyDescent="0.2">
      <c r="A95" s="143"/>
      <c r="B95" s="144"/>
      <c r="C95" s="175" t="s">
        <v>1810</v>
      </c>
      <c r="D95" s="146"/>
      <c r="E95" s="147">
        <v>2.7601000000000004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6" t="s">
        <v>201</v>
      </c>
      <c r="D96" s="148"/>
      <c r="E96" s="149">
        <v>2.7601000000000004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1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57">
        <v>15</v>
      </c>
      <c r="B97" s="158" t="s">
        <v>409</v>
      </c>
      <c r="C97" s="174" t="s">
        <v>410</v>
      </c>
      <c r="D97" s="159" t="s">
        <v>403</v>
      </c>
      <c r="E97" s="160">
        <v>12.600000000000001</v>
      </c>
      <c r="F97" s="161"/>
      <c r="G97" s="162">
        <f>ROUND(E97*F97,2)</f>
        <v>0</v>
      </c>
      <c r="H97" s="161"/>
      <c r="I97" s="162">
        <f>ROUND(E97*H97,2)</f>
        <v>0</v>
      </c>
      <c r="J97" s="161"/>
      <c r="K97" s="162">
        <f>ROUND(E97*J97,2)</f>
        <v>0</v>
      </c>
      <c r="L97" s="162">
        <v>21</v>
      </c>
      <c r="M97" s="162">
        <f>G97*(1+L97/100)</f>
        <v>0</v>
      </c>
      <c r="N97" s="162">
        <v>1</v>
      </c>
      <c r="O97" s="162">
        <f>ROUND(E97*N97,2)</f>
        <v>12.6</v>
      </c>
      <c r="P97" s="162">
        <v>0</v>
      </c>
      <c r="Q97" s="163">
        <f>ROUND(E97*P97,2)</f>
        <v>0</v>
      </c>
      <c r="R97" s="145" t="s">
        <v>411</v>
      </c>
      <c r="S97" s="145" t="s">
        <v>254</v>
      </c>
      <c r="T97" s="145" t="s">
        <v>193</v>
      </c>
      <c r="U97" s="145">
        <v>0</v>
      </c>
      <c r="V97" s="145">
        <f>ROUND(E97*U97,2)</f>
        <v>0</v>
      </c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404</v>
      </c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204</v>
      </c>
      <c r="D98" s="146"/>
      <c r="E98" s="147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380</v>
      </c>
      <c r="D99" s="146"/>
      <c r="E99" s="147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1795</v>
      </c>
      <c r="D100" s="146"/>
      <c r="E100" s="147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1811</v>
      </c>
      <c r="D101" s="146"/>
      <c r="E101" s="147">
        <v>12.600000000000001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6" t="s">
        <v>201</v>
      </c>
      <c r="D102" s="148"/>
      <c r="E102" s="149">
        <v>12.600000000000001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1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x14ac:dyDescent="0.2">
      <c r="A103" s="151" t="s">
        <v>187</v>
      </c>
      <c r="B103" s="152" t="s">
        <v>139</v>
      </c>
      <c r="C103" s="172" t="s">
        <v>140</v>
      </c>
      <c r="D103" s="153"/>
      <c r="E103" s="154"/>
      <c r="F103" s="155"/>
      <c r="G103" s="155">
        <f>SUMIF(AG104:AG112,"&lt;&gt;NOR",G104:G112)</f>
        <v>0</v>
      </c>
      <c r="H103" s="155"/>
      <c r="I103" s="155">
        <f>SUM(I104:I112)</f>
        <v>0</v>
      </c>
      <c r="J103" s="155"/>
      <c r="K103" s="155">
        <f>SUM(K104:K112)</f>
        <v>0</v>
      </c>
      <c r="L103" s="155"/>
      <c r="M103" s="155">
        <f>SUM(M104:M112)</f>
        <v>0</v>
      </c>
      <c r="N103" s="155"/>
      <c r="O103" s="155">
        <f>SUM(O104:O112)</f>
        <v>0.77</v>
      </c>
      <c r="P103" s="155"/>
      <c r="Q103" s="156">
        <f>SUM(Q104:Q112)</f>
        <v>0</v>
      </c>
      <c r="R103" s="150"/>
      <c r="S103" s="150"/>
      <c r="T103" s="150"/>
      <c r="U103" s="150"/>
      <c r="V103" s="150">
        <f>SUM(V104:V112)</f>
        <v>0.59</v>
      </c>
      <c r="W103" s="150"/>
      <c r="AG103" t="s">
        <v>188</v>
      </c>
    </row>
    <row r="104" spans="1:60" outlineLevel="1" x14ac:dyDescent="0.2">
      <c r="A104" s="157">
        <v>16</v>
      </c>
      <c r="B104" s="158" t="s">
        <v>427</v>
      </c>
      <c r="C104" s="174" t="s">
        <v>428</v>
      </c>
      <c r="D104" s="159" t="s">
        <v>292</v>
      </c>
      <c r="E104" s="160">
        <v>0.45</v>
      </c>
      <c r="F104" s="161"/>
      <c r="G104" s="162">
        <f>ROUND(E104*F104,2)</f>
        <v>0</v>
      </c>
      <c r="H104" s="161"/>
      <c r="I104" s="162">
        <f>ROUND(E104*H104,2)</f>
        <v>0</v>
      </c>
      <c r="J104" s="161"/>
      <c r="K104" s="162">
        <f>ROUND(E104*J104,2)</f>
        <v>0</v>
      </c>
      <c r="L104" s="162">
        <v>21</v>
      </c>
      <c r="M104" s="162">
        <f>G104*(1+L104/100)</f>
        <v>0</v>
      </c>
      <c r="N104" s="162">
        <v>1.7034</v>
      </c>
      <c r="O104" s="162">
        <f>ROUND(E104*N104,2)</f>
        <v>0.77</v>
      </c>
      <c r="P104" s="162">
        <v>0</v>
      </c>
      <c r="Q104" s="163">
        <f>ROUND(E104*P104,2)</f>
        <v>0</v>
      </c>
      <c r="R104" s="145"/>
      <c r="S104" s="145" t="s">
        <v>254</v>
      </c>
      <c r="T104" s="145" t="s">
        <v>255</v>
      </c>
      <c r="U104" s="145">
        <v>1.3030000000000002</v>
      </c>
      <c r="V104" s="145">
        <f>ROUND(E104*U104,2)</f>
        <v>0.59</v>
      </c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194</v>
      </c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204</v>
      </c>
      <c r="D105" s="146"/>
      <c r="E105" s="14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ht="33.75" outlineLevel="1" x14ac:dyDescent="0.2">
      <c r="A106" s="143"/>
      <c r="B106" s="144"/>
      <c r="C106" s="175" t="s">
        <v>688</v>
      </c>
      <c r="D106" s="146"/>
      <c r="E106" s="147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5" t="s">
        <v>1812</v>
      </c>
      <c r="D107" s="146"/>
      <c r="E107" s="147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1813</v>
      </c>
      <c r="D108" s="146"/>
      <c r="E108" s="147">
        <v>0.30000000000000004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6" t="s">
        <v>201</v>
      </c>
      <c r="D109" s="148"/>
      <c r="E109" s="149">
        <v>0.30000000000000004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1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394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1814</v>
      </c>
      <c r="D111" s="146"/>
      <c r="E111" s="147">
        <v>0.15000000000000002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6" t="s">
        <v>201</v>
      </c>
      <c r="D112" s="148"/>
      <c r="E112" s="149">
        <v>0.15000000000000002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1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x14ac:dyDescent="0.2">
      <c r="A113" s="151" t="s">
        <v>187</v>
      </c>
      <c r="B113" s="152" t="s">
        <v>145</v>
      </c>
      <c r="C113" s="172" t="s">
        <v>146</v>
      </c>
      <c r="D113" s="153"/>
      <c r="E113" s="154"/>
      <c r="F113" s="155"/>
      <c r="G113" s="155">
        <f>SUMIF(AG114:AG121,"&lt;&gt;NOR",G114:G121)</f>
        <v>0</v>
      </c>
      <c r="H113" s="155"/>
      <c r="I113" s="155">
        <f>SUM(I114:I121)</f>
        <v>0</v>
      </c>
      <c r="J113" s="155"/>
      <c r="K113" s="155">
        <f>SUM(K114:K121)</f>
        <v>0</v>
      </c>
      <c r="L113" s="155"/>
      <c r="M113" s="155">
        <f>SUM(M114:M121)</f>
        <v>0</v>
      </c>
      <c r="N113" s="155"/>
      <c r="O113" s="155">
        <f>SUM(O114:O121)</f>
        <v>0.02</v>
      </c>
      <c r="P113" s="155"/>
      <c r="Q113" s="156">
        <f>SUM(Q114:Q121)</f>
        <v>0</v>
      </c>
      <c r="R113" s="150"/>
      <c r="S113" s="150"/>
      <c r="T113" s="150"/>
      <c r="U113" s="150"/>
      <c r="V113" s="150">
        <f>SUM(V114:V121)</f>
        <v>0.7</v>
      </c>
      <c r="W113" s="150"/>
      <c r="AG113" t="s">
        <v>188</v>
      </c>
    </row>
    <row r="114" spans="1:60" outlineLevel="1" x14ac:dyDescent="0.2">
      <c r="A114" s="157">
        <v>17</v>
      </c>
      <c r="B114" s="158" t="s">
        <v>464</v>
      </c>
      <c r="C114" s="174" t="s">
        <v>465</v>
      </c>
      <c r="D114" s="159" t="s">
        <v>197</v>
      </c>
      <c r="E114" s="160">
        <v>7.5</v>
      </c>
      <c r="F114" s="161"/>
      <c r="G114" s="162">
        <f>ROUND(E114*F114,2)</f>
        <v>0</v>
      </c>
      <c r="H114" s="161"/>
      <c r="I114" s="162">
        <f>ROUND(E114*H114,2)</f>
        <v>0</v>
      </c>
      <c r="J114" s="161"/>
      <c r="K114" s="162">
        <f>ROUND(E114*J114,2)</f>
        <v>0</v>
      </c>
      <c r="L114" s="162">
        <v>21</v>
      </c>
      <c r="M114" s="162">
        <f>G114*(1+L114/100)</f>
        <v>0</v>
      </c>
      <c r="N114" s="162">
        <v>0</v>
      </c>
      <c r="O114" s="162">
        <f>ROUND(E114*N114,2)</f>
        <v>0</v>
      </c>
      <c r="P114" s="162">
        <v>0</v>
      </c>
      <c r="Q114" s="163">
        <f>ROUND(E114*P114,2)</f>
        <v>0</v>
      </c>
      <c r="R114" s="145"/>
      <c r="S114" s="145" t="s">
        <v>254</v>
      </c>
      <c r="T114" s="145" t="s">
        <v>255</v>
      </c>
      <c r="U114" s="145">
        <v>6.6000000000000003E-2</v>
      </c>
      <c r="V114" s="145">
        <f>ROUND(E114*U114,2)</f>
        <v>0.5</v>
      </c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194</v>
      </c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204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1815</v>
      </c>
      <c r="D116" s="146"/>
      <c r="E116" s="147">
        <v>7.5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6" t="s">
        <v>201</v>
      </c>
      <c r="D117" s="148"/>
      <c r="E117" s="149">
        <v>7.5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1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64">
        <v>18</v>
      </c>
      <c r="B118" s="165" t="s">
        <v>496</v>
      </c>
      <c r="C118" s="173" t="s">
        <v>497</v>
      </c>
      <c r="D118" s="166" t="s">
        <v>197</v>
      </c>
      <c r="E118" s="167">
        <v>7.5</v>
      </c>
      <c r="F118" s="168"/>
      <c r="G118" s="169">
        <f>ROUND(E118*F118,2)</f>
        <v>0</v>
      </c>
      <c r="H118" s="168"/>
      <c r="I118" s="169">
        <f>ROUND(E118*H118,2)</f>
        <v>0</v>
      </c>
      <c r="J118" s="168"/>
      <c r="K118" s="169">
        <f>ROUND(E118*J118,2)</f>
        <v>0</v>
      </c>
      <c r="L118" s="169">
        <v>21</v>
      </c>
      <c r="M118" s="169">
        <f>G118*(1+L118/100)</f>
        <v>0</v>
      </c>
      <c r="N118" s="169">
        <v>0</v>
      </c>
      <c r="O118" s="169">
        <f>ROUND(E118*N118,2)</f>
        <v>0</v>
      </c>
      <c r="P118" s="169">
        <v>0</v>
      </c>
      <c r="Q118" s="170">
        <f>ROUND(E118*P118,2)</f>
        <v>0</v>
      </c>
      <c r="R118" s="145"/>
      <c r="S118" s="145" t="s">
        <v>254</v>
      </c>
      <c r="T118" s="145" t="s">
        <v>255</v>
      </c>
      <c r="U118" s="145">
        <v>2.6000000000000002E-2</v>
      </c>
      <c r="V118" s="145">
        <f>ROUND(E118*U118,2)</f>
        <v>0.2</v>
      </c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194</v>
      </c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ht="22.5" outlineLevel="1" x14ac:dyDescent="0.2">
      <c r="A119" s="157">
        <v>19</v>
      </c>
      <c r="B119" s="158" t="s">
        <v>1077</v>
      </c>
      <c r="C119" s="174" t="s">
        <v>1078</v>
      </c>
      <c r="D119" s="159" t="s">
        <v>224</v>
      </c>
      <c r="E119" s="160">
        <v>1.5225000000000002</v>
      </c>
      <c r="F119" s="161"/>
      <c r="G119" s="162">
        <f>ROUND(E119*F119,2)</f>
        <v>0</v>
      </c>
      <c r="H119" s="161"/>
      <c r="I119" s="162">
        <f>ROUND(E119*H119,2)</f>
        <v>0</v>
      </c>
      <c r="J119" s="161"/>
      <c r="K119" s="162">
        <f>ROUND(E119*J119,2)</f>
        <v>0</v>
      </c>
      <c r="L119" s="162">
        <v>21</v>
      </c>
      <c r="M119" s="162">
        <f>G119*(1+L119/100)</f>
        <v>0</v>
      </c>
      <c r="N119" s="162">
        <v>1.5760000000000003E-2</v>
      </c>
      <c r="O119" s="162">
        <f>ROUND(E119*N119,2)</f>
        <v>0.02</v>
      </c>
      <c r="P119" s="162">
        <v>0</v>
      </c>
      <c r="Q119" s="163">
        <f>ROUND(E119*P119,2)</f>
        <v>0</v>
      </c>
      <c r="R119" s="145" t="s">
        <v>411</v>
      </c>
      <c r="S119" s="145" t="s">
        <v>254</v>
      </c>
      <c r="T119" s="145" t="s">
        <v>255</v>
      </c>
      <c r="U119" s="145">
        <v>0</v>
      </c>
      <c r="V119" s="145">
        <f>ROUND(E119*U119,2)</f>
        <v>0</v>
      </c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404</v>
      </c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1816</v>
      </c>
      <c r="D120" s="146"/>
      <c r="E120" s="147">
        <v>1.5225000000000002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6" t="s">
        <v>201</v>
      </c>
      <c r="D121" s="148"/>
      <c r="E121" s="149">
        <v>1.5225000000000002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1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x14ac:dyDescent="0.2">
      <c r="A122" s="151" t="s">
        <v>187</v>
      </c>
      <c r="B122" s="152" t="s">
        <v>151</v>
      </c>
      <c r="C122" s="172" t="s">
        <v>152</v>
      </c>
      <c r="D122" s="153"/>
      <c r="E122" s="154"/>
      <c r="F122" s="155"/>
      <c r="G122" s="155">
        <f>SUMIF(AG123:AG123,"&lt;&gt;NOR",G123:G123)</f>
        <v>0</v>
      </c>
      <c r="H122" s="155"/>
      <c r="I122" s="155">
        <f>SUM(I123:I123)</f>
        <v>0</v>
      </c>
      <c r="J122" s="155"/>
      <c r="K122" s="155">
        <f>SUM(K123:K123)</f>
        <v>0</v>
      </c>
      <c r="L122" s="155"/>
      <c r="M122" s="155">
        <f>SUM(M123:M123)</f>
        <v>0</v>
      </c>
      <c r="N122" s="155"/>
      <c r="O122" s="155">
        <f>SUM(O123:O123)</f>
        <v>0</v>
      </c>
      <c r="P122" s="155"/>
      <c r="Q122" s="156">
        <f>SUM(Q123:Q123)</f>
        <v>0</v>
      </c>
      <c r="R122" s="150"/>
      <c r="S122" s="150"/>
      <c r="T122" s="150"/>
      <c r="U122" s="150"/>
      <c r="V122" s="150">
        <f>SUM(V123:V123)</f>
        <v>3.43</v>
      </c>
      <c r="W122" s="150"/>
      <c r="AG122" t="s">
        <v>188</v>
      </c>
    </row>
    <row r="123" spans="1:60" outlineLevel="1" x14ac:dyDescent="0.2">
      <c r="A123" s="157">
        <v>20</v>
      </c>
      <c r="B123" s="158" t="s">
        <v>663</v>
      </c>
      <c r="C123" s="174" t="s">
        <v>664</v>
      </c>
      <c r="D123" s="159" t="s">
        <v>403</v>
      </c>
      <c r="E123" s="160">
        <v>16.196950000000001</v>
      </c>
      <c r="F123" s="161"/>
      <c r="G123" s="162">
        <f>ROUND(E123*F123,2)</f>
        <v>0</v>
      </c>
      <c r="H123" s="161"/>
      <c r="I123" s="162">
        <f>ROUND(E123*H123,2)</f>
        <v>0</v>
      </c>
      <c r="J123" s="161"/>
      <c r="K123" s="162">
        <f>ROUND(E123*J123,2)</f>
        <v>0</v>
      </c>
      <c r="L123" s="162">
        <v>21</v>
      </c>
      <c r="M123" s="162">
        <f>G123*(1+L123/100)</f>
        <v>0</v>
      </c>
      <c r="N123" s="162">
        <v>0</v>
      </c>
      <c r="O123" s="162">
        <f>ROUND(E123*N123,2)</f>
        <v>0</v>
      </c>
      <c r="P123" s="162">
        <v>0</v>
      </c>
      <c r="Q123" s="163">
        <f>ROUND(E123*P123,2)</f>
        <v>0</v>
      </c>
      <c r="R123" s="145"/>
      <c r="S123" s="145" t="s">
        <v>254</v>
      </c>
      <c r="T123" s="145" t="s">
        <v>255</v>
      </c>
      <c r="U123" s="145">
        <v>0.21150000000000002</v>
      </c>
      <c r="V123" s="145">
        <f>ROUND(E123*U123,2)</f>
        <v>3.43</v>
      </c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560</v>
      </c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x14ac:dyDescent="0.2">
      <c r="A124" s="3"/>
      <c r="B124" s="4"/>
      <c r="C124" s="17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E124">
        <v>15</v>
      </c>
      <c r="AF124">
        <v>21</v>
      </c>
    </row>
    <row r="125" spans="1:60" x14ac:dyDescent="0.2">
      <c r="A125" s="139"/>
      <c r="B125" s="140" t="s">
        <v>31</v>
      </c>
      <c r="C125" s="178"/>
      <c r="D125" s="141"/>
      <c r="E125" s="142"/>
      <c r="F125" s="142"/>
      <c r="G125" s="171">
        <f>G8+G103+G113+G122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f>SUMIF(L7:L123,AE124,G7:G123)</f>
        <v>0</v>
      </c>
      <c r="AF125">
        <f>SUMIF(L7:L123,AF124,G7:G123)</f>
        <v>0</v>
      </c>
      <c r="AG125" t="s">
        <v>247</v>
      </c>
    </row>
    <row r="126" spans="1:60" x14ac:dyDescent="0.2">
      <c r="A126" s="3"/>
      <c r="B126" s="4"/>
      <c r="C126" s="177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60" x14ac:dyDescent="0.2">
      <c r="A127" s="3"/>
      <c r="B127" s="4"/>
      <c r="C127" s="177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256" t="s">
        <v>248</v>
      </c>
      <c r="B128" s="256"/>
      <c r="C128" s="257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37"/>
      <c r="B129" s="238"/>
      <c r="C129" s="239"/>
      <c r="D129" s="238"/>
      <c r="E129" s="238"/>
      <c r="F129" s="238"/>
      <c r="G129" s="24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AG129" t="s">
        <v>249</v>
      </c>
    </row>
    <row r="130" spans="1:33" x14ac:dyDescent="0.2">
      <c r="A130" s="241"/>
      <c r="B130" s="242"/>
      <c r="C130" s="243"/>
      <c r="D130" s="242"/>
      <c r="E130" s="242"/>
      <c r="F130" s="242"/>
      <c r="G130" s="2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41"/>
      <c r="B131" s="242"/>
      <c r="C131" s="243"/>
      <c r="D131" s="242"/>
      <c r="E131" s="242"/>
      <c r="F131" s="242"/>
      <c r="G131" s="2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41"/>
      <c r="B132" s="242"/>
      <c r="C132" s="243"/>
      <c r="D132" s="242"/>
      <c r="E132" s="242"/>
      <c r="F132" s="242"/>
      <c r="G132" s="2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45"/>
      <c r="B133" s="246"/>
      <c r="C133" s="247"/>
      <c r="D133" s="246"/>
      <c r="E133" s="246"/>
      <c r="F133" s="246"/>
      <c r="G133" s="24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3"/>
      <c r="B134" s="4"/>
      <c r="C134" s="177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C135" s="179"/>
      <c r="D135" s="10"/>
      <c r="AG135" t="s">
        <v>250</v>
      </c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B236-7ED6-4A4D-96FF-0C8DE993BF3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89</v>
      </c>
      <c r="C3" s="250" t="s">
        <v>90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99</v>
      </c>
      <c r="C4" s="253" t="s">
        <v>100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SUMIF(AG9:AG90,"&lt;&gt;NOR",G9:G90)</f>
        <v>0</v>
      </c>
      <c r="H8" s="155"/>
      <c r="I8" s="155">
        <f>SUM(I9:I90)</f>
        <v>0</v>
      </c>
      <c r="J8" s="155"/>
      <c r="K8" s="155">
        <f>SUM(K9:K90)</f>
        <v>0</v>
      </c>
      <c r="L8" s="155"/>
      <c r="M8" s="155">
        <f>SUM(M9:M90)</f>
        <v>0</v>
      </c>
      <c r="N8" s="155"/>
      <c r="O8" s="155">
        <f>SUM(O9:O90)</f>
        <v>20.27</v>
      </c>
      <c r="P8" s="155"/>
      <c r="Q8" s="156">
        <f>SUM(Q9:Q90)</f>
        <v>3.69</v>
      </c>
      <c r="R8" s="150"/>
      <c r="S8" s="150"/>
      <c r="T8" s="150"/>
      <c r="U8" s="150"/>
      <c r="V8" s="150">
        <f>SUM(V9:V90)</f>
        <v>55.050000000000004</v>
      </c>
      <c r="W8" s="150"/>
      <c r="AG8" t="s">
        <v>188</v>
      </c>
    </row>
    <row r="9" spans="1:60" outlineLevel="1" x14ac:dyDescent="0.2">
      <c r="A9" s="164">
        <v>1</v>
      </c>
      <c r="B9" s="165" t="s">
        <v>264</v>
      </c>
      <c r="C9" s="173" t="s">
        <v>265</v>
      </c>
      <c r="D9" s="166" t="s">
        <v>253</v>
      </c>
      <c r="E9" s="167">
        <v>4.2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0.66</v>
      </c>
      <c r="Q9" s="170">
        <f>ROUND(E9*P9,2)</f>
        <v>2.77</v>
      </c>
      <c r="R9" s="145"/>
      <c r="S9" s="145" t="s">
        <v>254</v>
      </c>
      <c r="T9" s="145" t="s">
        <v>255</v>
      </c>
      <c r="U9" s="145">
        <v>1.0530000000000002</v>
      </c>
      <c r="V9" s="145">
        <f>ROUND(E9*U9,2)</f>
        <v>4.42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57">
        <v>2</v>
      </c>
      <c r="B10" s="158" t="s">
        <v>260</v>
      </c>
      <c r="C10" s="174" t="s">
        <v>261</v>
      </c>
      <c r="D10" s="159" t="s">
        <v>253</v>
      </c>
      <c r="E10" s="160">
        <v>4.2</v>
      </c>
      <c r="F10" s="161"/>
      <c r="G10" s="162">
        <f>ROUND(E10*F10,2)</f>
        <v>0</v>
      </c>
      <c r="H10" s="161"/>
      <c r="I10" s="162">
        <f>ROUND(E10*H10,2)</f>
        <v>0</v>
      </c>
      <c r="J10" s="161"/>
      <c r="K10" s="162">
        <f>ROUND(E10*J10,2)</f>
        <v>0</v>
      </c>
      <c r="L10" s="162">
        <v>21</v>
      </c>
      <c r="M10" s="162">
        <f>G10*(1+L10/100)</f>
        <v>0</v>
      </c>
      <c r="N10" s="162">
        <v>0</v>
      </c>
      <c r="O10" s="162">
        <f>ROUND(E10*N10,2)</f>
        <v>0</v>
      </c>
      <c r="P10" s="162">
        <v>0.22</v>
      </c>
      <c r="Q10" s="163">
        <f>ROUND(E10*P10,2)</f>
        <v>0.92</v>
      </c>
      <c r="R10" s="145"/>
      <c r="S10" s="145" t="s">
        <v>254</v>
      </c>
      <c r="T10" s="145" t="s">
        <v>255</v>
      </c>
      <c r="U10" s="145">
        <v>0.12000000000000001</v>
      </c>
      <c r="V10" s="145">
        <f>ROUND(E10*U10,2)</f>
        <v>0.5</v>
      </c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194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204</v>
      </c>
      <c r="D11" s="146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5" t="s">
        <v>1817</v>
      </c>
      <c r="D12" s="146"/>
      <c r="E12" s="147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5" t="s">
        <v>1818</v>
      </c>
      <c r="D13" s="146"/>
      <c r="E13" s="147">
        <v>4.2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6" t="s">
        <v>201</v>
      </c>
      <c r="D14" s="148"/>
      <c r="E14" s="149">
        <v>4.2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1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57">
        <v>3</v>
      </c>
      <c r="B15" s="158" t="s">
        <v>278</v>
      </c>
      <c r="C15" s="174" t="s">
        <v>279</v>
      </c>
      <c r="D15" s="159" t="s">
        <v>197</v>
      </c>
      <c r="E15" s="160">
        <v>0.60000000000000009</v>
      </c>
      <c r="F15" s="161"/>
      <c r="G15" s="162">
        <f>ROUND(E15*F15,2)</f>
        <v>0</v>
      </c>
      <c r="H15" s="161"/>
      <c r="I15" s="162">
        <f>ROUND(E15*H15,2)</f>
        <v>0</v>
      </c>
      <c r="J15" s="161"/>
      <c r="K15" s="162">
        <f>ROUND(E15*J15,2)</f>
        <v>0</v>
      </c>
      <c r="L15" s="162">
        <v>21</v>
      </c>
      <c r="M15" s="162">
        <f>G15*(1+L15/100)</f>
        <v>0</v>
      </c>
      <c r="N15" s="162">
        <v>1.2710000000000001E-2</v>
      </c>
      <c r="O15" s="162">
        <f>ROUND(E15*N15,2)</f>
        <v>0.01</v>
      </c>
      <c r="P15" s="162">
        <v>0</v>
      </c>
      <c r="Q15" s="163">
        <f>ROUND(E15*P15,2)</f>
        <v>0</v>
      </c>
      <c r="R15" s="145"/>
      <c r="S15" s="145" t="s">
        <v>254</v>
      </c>
      <c r="T15" s="145" t="s">
        <v>255</v>
      </c>
      <c r="U15" s="145">
        <v>1.153</v>
      </c>
      <c r="V15" s="145">
        <f>ROUND(E15*U15,2)</f>
        <v>0.69</v>
      </c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194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204</v>
      </c>
      <c r="D16" s="146"/>
      <c r="E16" s="147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5" t="s">
        <v>1819</v>
      </c>
      <c r="D17" s="146"/>
      <c r="E17" s="147">
        <v>0.60000000000000009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43"/>
      <c r="B18" s="144"/>
      <c r="C18" s="176" t="s">
        <v>201</v>
      </c>
      <c r="D18" s="148"/>
      <c r="E18" s="149">
        <v>0.60000000000000009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1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57">
        <v>4</v>
      </c>
      <c r="B19" s="158" t="s">
        <v>1001</v>
      </c>
      <c r="C19" s="174" t="s">
        <v>1002</v>
      </c>
      <c r="D19" s="159" t="s">
        <v>292</v>
      </c>
      <c r="E19" s="160">
        <v>5.3550000000000004</v>
      </c>
      <c r="F19" s="161"/>
      <c r="G19" s="162">
        <f>ROUND(E19*F19,2)</f>
        <v>0</v>
      </c>
      <c r="H19" s="161"/>
      <c r="I19" s="162">
        <f>ROUND(E19*H19,2)</f>
        <v>0</v>
      </c>
      <c r="J19" s="161"/>
      <c r="K19" s="162">
        <f>ROUND(E19*J19,2)</f>
        <v>0</v>
      </c>
      <c r="L19" s="162">
        <v>21</v>
      </c>
      <c r="M19" s="162">
        <f>G19*(1+L19/100)</f>
        <v>0</v>
      </c>
      <c r="N19" s="162">
        <v>0</v>
      </c>
      <c r="O19" s="162">
        <f>ROUND(E19*N19,2)</f>
        <v>0</v>
      </c>
      <c r="P19" s="162">
        <v>0</v>
      </c>
      <c r="Q19" s="163">
        <f>ROUND(E19*P19,2)</f>
        <v>0</v>
      </c>
      <c r="R19" s="145"/>
      <c r="S19" s="145" t="s">
        <v>254</v>
      </c>
      <c r="T19" s="145" t="s">
        <v>255</v>
      </c>
      <c r="U19" s="145">
        <v>0.36500000000000005</v>
      </c>
      <c r="V19" s="145">
        <f>ROUND(E19*U19,2)</f>
        <v>1.95</v>
      </c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194</v>
      </c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204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ht="22.5" outlineLevel="1" x14ac:dyDescent="0.2">
      <c r="A21" s="143"/>
      <c r="B21" s="144"/>
      <c r="C21" s="175" t="s">
        <v>293</v>
      </c>
      <c r="D21" s="146"/>
      <c r="E21" s="147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ht="22.5" outlineLevel="1" x14ac:dyDescent="0.2">
      <c r="A22" s="143"/>
      <c r="B22" s="144"/>
      <c r="C22" s="175" t="s">
        <v>929</v>
      </c>
      <c r="D22" s="146"/>
      <c r="E22" s="147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0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84" t="s">
        <v>296</v>
      </c>
      <c r="D23" s="180"/>
      <c r="E23" s="181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22.5" outlineLevel="1" x14ac:dyDescent="0.2">
      <c r="A24" s="143"/>
      <c r="B24" s="144"/>
      <c r="C24" s="185" t="s">
        <v>1750</v>
      </c>
      <c r="D24" s="180"/>
      <c r="E24" s="181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2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84" t="s">
        <v>307</v>
      </c>
      <c r="D25" s="180"/>
      <c r="E25" s="181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1751</v>
      </c>
      <c r="D26" s="146"/>
      <c r="E26" s="147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84" t="s">
        <v>296</v>
      </c>
      <c r="D27" s="180"/>
      <c r="E27" s="181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85" t="s">
        <v>1820</v>
      </c>
      <c r="D28" s="180"/>
      <c r="E28" s="181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2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ht="33.75" outlineLevel="1" x14ac:dyDescent="0.2">
      <c r="A29" s="143"/>
      <c r="B29" s="144"/>
      <c r="C29" s="185" t="s">
        <v>1821</v>
      </c>
      <c r="D29" s="180"/>
      <c r="E29" s="181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2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85" t="s">
        <v>1822</v>
      </c>
      <c r="D30" s="180"/>
      <c r="E30" s="181">
        <v>10.71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2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86" t="s">
        <v>306</v>
      </c>
      <c r="D31" s="182"/>
      <c r="E31" s="183">
        <v>10.71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3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84" t="s">
        <v>307</v>
      </c>
      <c r="D32" s="180"/>
      <c r="E32" s="181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5" t="s">
        <v>1823</v>
      </c>
      <c r="D33" s="146"/>
      <c r="E33" s="147">
        <v>5.3550000000000004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6" t="s">
        <v>201</v>
      </c>
      <c r="D34" s="148"/>
      <c r="E34" s="149">
        <v>5.3550000000000004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1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57">
        <v>5</v>
      </c>
      <c r="B35" s="158" t="s">
        <v>1757</v>
      </c>
      <c r="C35" s="174" t="s">
        <v>1758</v>
      </c>
      <c r="D35" s="159" t="s">
        <v>292</v>
      </c>
      <c r="E35" s="160">
        <v>1.3387500000000001</v>
      </c>
      <c r="F35" s="161"/>
      <c r="G35" s="162">
        <f>ROUND(E35*F35,2)</f>
        <v>0</v>
      </c>
      <c r="H35" s="161"/>
      <c r="I35" s="162">
        <f>ROUND(E35*H35,2)</f>
        <v>0</v>
      </c>
      <c r="J35" s="161"/>
      <c r="K35" s="162">
        <f>ROUND(E35*J35,2)</f>
        <v>0</v>
      </c>
      <c r="L35" s="162">
        <v>21</v>
      </c>
      <c r="M35" s="162">
        <f>G35*(1+L35/100)</f>
        <v>0</v>
      </c>
      <c r="N35" s="162">
        <v>0</v>
      </c>
      <c r="O35" s="162">
        <f>ROUND(E35*N35,2)</f>
        <v>0</v>
      </c>
      <c r="P35" s="162">
        <v>0</v>
      </c>
      <c r="Q35" s="163">
        <f>ROUND(E35*P35,2)</f>
        <v>0</v>
      </c>
      <c r="R35" s="145"/>
      <c r="S35" s="145" t="s">
        <v>254</v>
      </c>
      <c r="T35" s="145" t="s">
        <v>255</v>
      </c>
      <c r="U35" s="145">
        <v>0.38980000000000004</v>
      </c>
      <c r="V35" s="145">
        <f>ROUND(E35*U35,2)</f>
        <v>0.52</v>
      </c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194</v>
      </c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5" t="s">
        <v>1824</v>
      </c>
      <c r="D36" s="146"/>
      <c r="E36" s="147">
        <v>1.3387500000000001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0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6" t="s">
        <v>201</v>
      </c>
      <c r="D37" s="148"/>
      <c r="E37" s="149">
        <v>1.3387500000000001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1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57">
        <v>6</v>
      </c>
      <c r="B38" s="158" t="s">
        <v>1018</v>
      </c>
      <c r="C38" s="174" t="s">
        <v>1019</v>
      </c>
      <c r="D38" s="159" t="s">
        <v>292</v>
      </c>
      <c r="E38" s="160">
        <v>5.3550000000000004</v>
      </c>
      <c r="F38" s="161"/>
      <c r="G38" s="162">
        <f>ROUND(E38*F38,2)</f>
        <v>0</v>
      </c>
      <c r="H38" s="161"/>
      <c r="I38" s="162">
        <f>ROUND(E38*H38,2)</f>
        <v>0</v>
      </c>
      <c r="J38" s="161"/>
      <c r="K38" s="162">
        <f>ROUND(E38*J38,2)</f>
        <v>0</v>
      </c>
      <c r="L38" s="162">
        <v>21</v>
      </c>
      <c r="M38" s="162">
        <f>G38*(1+L38/100)</f>
        <v>0</v>
      </c>
      <c r="N38" s="162">
        <v>0</v>
      </c>
      <c r="O38" s="162">
        <f>ROUND(E38*N38,2)</f>
        <v>0</v>
      </c>
      <c r="P38" s="162">
        <v>0</v>
      </c>
      <c r="Q38" s="163">
        <f>ROUND(E38*P38,2)</f>
        <v>0</v>
      </c>
      <c r="R38" s="145"/>
      <c r="S38" s="145" t="s">
        <v>254</v>
      </c>
      <c r="T38" s="145" t="s">
        <v>255</v>
      </c>
      <c r="U38" s="145">
        <v>0.49500000000000005</v>
      </c>
      <c r="V38" s="145">
        <f>ROUND(E38*U38,2)</f>
        <v>2.65</v>
      </c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194</v>
      </c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5" t="s">
        <v>1825</v>
      </c>
      <c r="D39" s="146"/>
      <c r="E39" s="147">
        <v>5.3550000000000004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6" t="s">
        <v>201</v>
      </c>
      <c r="D40" s="148"/>
      <c r="E40" s="149">
        <v>5.3550000000000004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1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57">
        <v>7</v>
      </c>
      <c r="B41" s="158" t="s">
        <v>1761</v>
      </c>
      <c r="C41" s="174" t="s">
        <v>1762</v>
      </c>
      <c r="D41" s="159" t="s">
        <v>292</v>
      </c>
      <c r="E41" s="160">
        <v>1.3387500000000001</v>
      </c>
      <c r="F41" s="161"/>
      <c r="G41" s="162">
        <f>ROUND(E41*F41,2)</f>
        <v>0</v>
      </c>
      <c r="H41" s="161"/>
      <c r="I41" s="162">
        <f>ROUND(E41*H41,2)</f>
        <v>0</v>
      </c>
      <c r="J41" s="161"/>
      <c r="K41" s="162">
        <f>ROUND(E41*J41,2)</f>
        <v>0</v>
      </c>
      <c r="L41" s="162">
        <v>21</v>
      </c>
      <c r="M41" s="162">
        <f>G41*(1+L41/100)</f>
        <v>0</v>
      </c>
      <c r="N41" s="162">
        <v>0</v>
      </c>
      <c r="O41" s="162">
        <f>ROUND(E41*N41,2)</f>
        <v>0</v>
      </c>
      <c r="P41" s="162">
        <v>0</v>
      </c>
      <c r="Q41" s="163">
        <f>ROUND(E41*P41,2)</f>
        <v>0</v>
      </c>
      <c r="R41" s="145"/>
      <c r="S41" s="145" t="s">
        <v>254</v>
      </c>
      <c r="T41" s="145" t="s">
        <v>255</v>
      </c>
      <c r="U41" s="145">
        <v>0.60030000000000006</v>
      </c>
      <c r="V41" s="145">
        <f>ROUND(E41*U41,2)</f>
        <v>0.8</v>
      </c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194</v>
      </c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5" t="s">
        <v>1824</v>
      </c>
      <c r="D42" s="146"/>
      <c r="E42" s="147">
        <v>1.3387500000000001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6" t="s">
        <v>201</v>
      </c>
      <c r="D43" s="148"/>
      <c r="E43" s="149">
        <v>1.3387500000000001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1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57">
        <v>8</v>
      </c>
      <c r="B44" s="158" t="s">
        <v>335</v>
      </c>
      <c r="C44" s="174" t="s">
        <v>336</v>
      </c>
      <c r="D44" s="159" t="s">
        <v>253</v>
      </c>
      <c r="E44" s="160">
        <v>42</v>
      </c>
      <c r="F44" s="161"/>
      <c r="G44" s="162">
        <f>ROUND(E44*F44,2)</f>
        <v>0</v>
      </c>
      <c r="H44" s="161"/>
      <c r="I44" s="162">
        <f>ROUND(E44*H44,2)</f>
        <v>0</v>
      </c>
      <c r="J44" s="161"/>
      <c r="K44" s="162">
        <f>ROUND(E44*J44,2)</f>
        <v>0</v>
      </c>
      <c r="L44" s="162">
        <v>21</v>
      </c>
      <c r="M44" s="162">
        <f>G44*(1+L44/100)</f>
        <v>0</v>
      </c>
      <c r="N44" s="162">
        <v>8.6000000000000009E-4</v>
      </c>
      <c r="O44" s="162">
        <f>ROUND(E44*N44,2)</f>
        <v>0.04</v>
      </c>
      <c r="P44" s="162">
        <v>0</v>
      </c>
      <c r="Q44" s="163">
        <f>ROUND(E44*P44,2)</f>
        <v>0</v>
      </c>
      <c r="R44" s="145"/>
      <c r="S44" s="145" t="s">
        <v>254</v>
      </c>
      <c r="T44" s="145" t="s">
        <v>193</v>
      </c>
      <c r="U44" s="145">
        <v>0.47900000000000004</v>
      </c>
      <c r="V44" s="145">
        <f>ROUND(E44*U44,2)</f>
        <v>20.12</v>
      </c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194</v>
      </c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5" t="s">
        <v>1826</v>
      </c>
      <c r="D45" s="146"/>
      <c r="E45" s="147">
        <v>42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0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6" t="s">
        <v>201</v>
      </c>
      <c r="D46" s="148"/>
      <c r="E46" s="149">
        <v>42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1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64">
        <v>9</v>
      </c>
      <c r="B47" s="165" t="s">
        <v>341</v>
      </c>
      <c r="C47" s="173" t="s">
        <v>342</v>
      </c>
      <c r="D47" s="166" t="s">
        <v>253</v>
      </c>
      <c r="E47" s="167">
        <v>42</v>
      </c>
      <c r="F47" s="168"/>
      <c r="G47" s="169">
        <f>ROUND(E47*F47,2)</f>
        <v>0</v>
      </c>
      <c r="H47" s="168"/>
      <c r="I47" s="169">
        <f>ROUND(E47*H47,2)</f>
        <v>0</v>
      </c>
      <c r="J47" s="168"/>
      <c r="K47" s="169">
        <f>ROUND(E47*J47,2)</f>
        <v>0</v>
      </c>
      <c r="L47" s="169">
        <v>21</v>
      </c>
      <c r="M47" s="169">
        <f>G47*(1+L47/100)</f>
        <v>0</v>
      </c>
      <c r="N47" s="169">
        <v>0</v>
      </c>
      <c r="O47" s="169">
        <f>ROUND(E47*N47,2)</f>
        <v>0</v>
      </c>
      <c r="P47" s="169">
        <v>0</v>
      </c>
      <c r="Q47" s="170">
        <f>ROUND(E47*P47,2)</f>
        <v>0</v>
      </c>
      <c r="R47" s="145"/>
      <c r="S47" s="145" t="s">
        <v>254</v>
      </c>
      <c r="T47" s="145" t="s">
        <v>193</v>
      </c>
      <c r="U47" s="145">
        <v>0.32700000000000001</v>
      </c>
      <c r="V47" s="145">
        <f>ROUND(E47*U47,2)</f>
        <v>13.73</v>
      </c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194</v>
      </c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57">
        <v>10</v>
      </c>
      <c r="B48" s="158" t="s">
        <v>346</v>
      </c>
      <c r="C48" s="174" t="s">
        <v>347</v>
      </c>
      <c r="D48" s="159" t="s">
        <v>292</v>
      </c>
      <c r="E48" s="160">
        <v>10.71</v>
      </c>
      <c r="F48" s="161"/>
      <c r="G48" s="162">
        <f>ROUND(E48*F48,2)</f>
        <v>0</v>
      </c>
      <c r="H48" s="161"/>
      <c r="I48" s="162">
        <f>ROUND(E48*H48,2)</f>
        <v>0</v>
      </c>
      <c r="J48" s="161"/>
      <c r="K48" s="162">
        <f>ROUND(E48*J48,2)</f>
        <v>0</v>
      </c>
      <c r="L48" s="162">
        <v>21</v>
      </c>
      <c r="M48" s="162">
        <f>G48*(1+L48/100)</f>
        <v>0</v>
      </c>
      <c r="N48" s="162">
        <v>0</v>
      </c>
      <c r="O48" s="162">
        <f>ROUND(E48*N48,2)</f>
        <v>0</v>
      </c>
      <c r="P48" s="162">
        <v>0</v>
      </c>
      <c r="Q48" s="163">
        <f>ROUND(E48*P48,2)</f>
        <v>0</v>
      </c>
      <c r="R48" s="145"/>
      <c r="S48" s="145" t="s">
        <v>254</v>
      </c>
      <c r="T48" s="145" t="s">
        <v>255</v>
      </c>
      <c r="U48" s="145">
        <v>0.51900000000000002</v>
      </c>
      <c r="V48" s="145">
        <f>ROUND(E48*U48,2)</f>
        <v>5.56</v>
      </c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194</v>
      </c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5" t="s">
        <v>1827</v>
      </c>
      <c r="D49" s="146"/>
      <c r="E49" s="147">
        <v>10.71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0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6" t="s">
        <v>201</v>
      </c>
      <c r="D50" s="148"/>
      <c r="E50" s="149">
        <v>10.71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1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ht="22.5" outlineLevel="1" x14ac:dyDescent="0.2">
      <c r="A51" s="164">
        <v>11</v>
      </c>
      <c r="B51" s="165" t="s">
        <v>353</v>
      </c>
      <c r="C51" s="173" t="s">
        <v>354</v>
      </c>
      <c r="D51" s="166" t="s">
        <v>292</v>
      </c>
      <c r="E51" s="167">
        <v>10.71</v>
      </c>
      <c r="F51" s="168"/>
      <c r="G51" s="169">
        <f>ROUND(E51*F51,2)</f>
        <v>0</v>
      </c>
      <c r="H51" s="168"/>
      <c r="I51" s="169">
        <f>ROUND(E51*H51,2)</f>
        <v>0</v>
      </c>
      <c r="J51" s="168"/>
      <c r="K51" s="169">
        <f>ROUND(E51*J51,2)</f>
        <v>0</v>
      </c>
      <c r="L51" s="169">
        <v>21</v>
      </c>
      <c r="M51" s="169">
        <f>G51*(1+L51/100)</f>
        <v>0</v>
      </c>
      <c r="N51" s="169">
        <v>0</v>
      </c>
      <c r="O51" s="169">
        <f>ROUND(E51*N51,2)</f>
        <v>0</v>
      </c>
      <c r="P51" s="169">
        <v>0</v>
      </c>
      <c r="Q51" s="170">
        <f>ROUND(E51*P51,2)</f>
        <v>0</v>
      </c>
      <c r="R51" s="145"/>
      <c r="S51" s="145" t="s">
        <v>254</v>
      </c>
      <c r="T51" s="145" t="s">
        <v>255</v>
      </c>
      <c r="U51" s="145">
        <v>1.1000000000000001E-2</v>
      </c>
      <c r="V51" s="145">
        <f>ROUND(E51*U51,2)</f>
        <v>0.12</v>
      </c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194</v>
      </c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57">
        <v>12</v>
      </c>
      <c r="B52" s="158" t="s">
        <v>357</v>
      </c>
      <c r="C52" s="174" t="s">
        <v>358</v>
      </c>
      <c r="D52" s="159" t="s">
        <v>292</v>
      </c>
      <c r="E52" s="160">
        <v>53.550000000000004</v>
      </c>
      <c r="F52" s="161"/>
      <c r="G52" s="162">
        <f>ROUND(E52*F52,2)</f>
        <v>0</v>
      </c>
      <c r="H52" s="161"/>
      <c r="I52" s="162">
        <f>ROUND(E52*H52,2)</f>
        <v>0</v>
      </c>
      <c r="J52" s="161"/>
      <c r="K52" s="162">
        <f>ROUND(E52*J52,2)</f>
        <v>0</v>
      </c>
      <c r="L52" s="162">
        <v>21</v>
      </c>
      <c r="M52" s="162">
        <f>G52*(1+L52/100)</f>
        <v>0</v>
      </c>
      <c r="N52" s="162">
        <v>0</v>
      </c>
      <c r="O52" s="162">
        <f>ROUND(E52*N52,2)</f>
        <v>0</v>
      </c>
      <c r="P52" s="162">
        <v>0</v>
      </c>
      <c r="Q52" s="163">
        <f>ROUND(E52*P52,2)</f>
        <v>0</v>
      </c>
      <c r="R52" s="145"/>
      <c r="S52" s="145" t="s">
        <v>254</v>
      </c>
      <c r="T52" s="145" t="s">
        <v>255</v>
      </c>
      <c r="U52" s="145">
        <v>0</v>
      </c>
      <c r="V52" s="145">
        <f>ROUND(E52*U52,2)</f>
        <v>0</v>
      </c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194</v>
      </c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204</v>
      </c>
      <c r="D53" s="146"/>
      <c r="E53" s="147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5" t="s">
        <v>359</v>
      </c>
      <c r="D54" s="146"/>
      <c r="E54" s="147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0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ht="22.5" outlineLevel="1" x14ac:dyDescent="0.2">
      <c r="A55" s="143"/>
      <c r="B55" s="144"/>
      <c r="C55" s="175" t="s">
        <v>360</v>
      </c>
      <c r="D55" s="146"/>
      <c r="E55" s="147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1828</v>
      </c>
      <c r="D56" s="146"/>
      <c r="E56" s="147">
        <v>53.550000000000004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6" t="s">
        <v>201</v>
      </c>
      <c r="D57" s="148"/>
      <c r="E57" s="149">
        <v>53.550000000000004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1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57">
        <v>13</v>
      </c>
      <c r="B58" s="158" t="s">
        <v>368</v>
      </c>
      <c r="C58" s="174" t="s">
        <v>369</v>
      </c>
      <c r="D58" s="159" t="s">
        <v>292</v>
      </c>
      <c r="E58" s="160">
        <v>10.71</v>
      </c>
      <c r="F58" s="161"/>
      <c r="G58" s="162">
        <f>ROUND(E58*F58,2)</f>
        <v>0</v>
      </c>
      <c r="H58" s="161"/>
      <c r="I58" s="162">
        <f>ROUND(E58*H58,2)</f>
        <v>0</v>
      </c>
      <c r="J58" s="161"/>
      <c r="K58" s="162">
        <f>ROUND(E58*J58,2)</f>
        <v>0</v>
      </c>
      <c r="L58" s="162">
        <v>21</v>
      </c>
      <c r="M58" s="162">
        <f>G58*(1+L58/100)</f>
        <v>0</v>
      </c>
      <c r="N58" s="162">
        <v>0</v>
      </c>
      <c r="O58" s="162">
        <f>ROUND(E58*N58,2)</f>
        <v>0</v>
      </c>
      <c r="P58" s="162">
        <v>0</v>
      </c>
      <c r="Q58" s="163">
        <f>ROUND(E58*P58,2)</f>
        <v>0</v>
      </c>
      <c r="R58" s="145"/>
      <c r="S58" s="145" t="s">
        <v>254</v>
      </c>
      <c r="T58" s="145" t="s">
        <v>255</v>
      </c>
      <c r="U58" s="145">
        <v>9.0000000000000011E-3</v>
      </c>
      <c r="V58" s="145">
        <f>ROUND(E58*U58,2)</f>
        <v>0.1</v>
      </c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194</v>
      </c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1829</v>
      </c>
      <c r="D59" s="146"/>
      <c r="E59" s="147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5" t="s">
        <v>1830</v>
      </c>
      <c r="D60" s="146"/>
      <c r="E60" s="147">
        <v>0.42000000000000004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0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5" t="s">
        <v>1831</v>
      </c>
      <c r="D61" s="146"/>
      <c r="E61" s="147">
        <v>1.3292600000000001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0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1832</v>
      </c>
      <c r="D62" s="146"/>
      <c r="E62" s="147">
        <v>0.14074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6" t="s">
        <v>201</v>
      </c>
      <c r="D63" s="148"/>
      <c r="E63" s="149">
        <v>1.8900000000000001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1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376</v>
      </c>
      <c r="D64" s="146"/>
      <c r="E64" s="14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1833</v>
      </c>
      <c r="D65" s="146"/>
      <c r="E65" s="147">
        <v>8.82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6" t="s">
        <v>201</v>
      </c>
      <c r="D66" s="148"/>
      <c r="E66" s="149">
        <v>8.82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1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57">
        <v>14</v>
      </c>
      <c r="B67" s="158" t="s">
        <v>378</v>
      </c>
      <c r="C67" s="174" t="s">
        <v>379</v>
      </c>
      <c r="D67" s="159" t="s">
        <v>292</v>
      </c>
      <c r="E67" s="160">
        <v>8.82</v>
      </c>
      <c r="F67" s="161"/>
      <c r="G67" s="162">
        <f>ROUND(E67*F67,2)</f>
        <v>0</v>
      </c>
      <c r="H67" s="161"/>
      <c r="I67" s="162">
        <f>ROUND(E67*H67,2)</f>
        <v>0</v>
      </c>
      <c r="J67" s="161"/>
      <c r="K67" s="162">
        <f>ROUND(E67*J67,2)</f>
        <v>0</v>
      </c>
      <c r="L67" s="162">
        <v>21</v>
      </c>
      <c r="M67" s="162">
        <f>G67*(1+L67/100)</f>
        <v>0</v>
      </c>
      <c r="N67" s="162">
        <v>0</v>
      </c>
      <c r="O67" s="162">
        <f>ROUND(E67*N67,2)</f>
        <v>0</v>
      </c>
      <c r="P67" s="162">
        <v>0</v>
      </c>
      <c r="Q67" s="163">
        <f>ROUND(E67*P67,2)</f>
        <v>0</v>
      </c>
      <c r="R67" s="145"/>
      <c r="S67" s="145" t="s">
        <v>254</v>
      </c>
      <c r="T67" s="145" t="s">
        <v>255</v>
      </c>
      <c r="U67" s="145">
        <v>0.20200000000000001</v>
      </c>
      <c r="V67" s="145">
        <f>ROUND(E67*U67,2)</f>
        <v>1.78</v>
      </c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194</v>
      </c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204</v>
      </c>
      <c r="D68" s="146"/>
      <c r="E68" s="147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5" t="s">
        <v>380</v>
      </c>
      <c r="D69" s="146"/>
      <c r="E69" s="147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1829</v>
      </c>
      <c r="D70" s="146"/>
      <c r="E70" s="147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ht="33.75" outlineLevel="1" x14ac:dyDescent="0.2">
      <c r="A71" s="143"/>
      <c r="B71" s="144"/>
      <c r="C71" s="175" t="s">
        <v>1802</v>
      </c>
      <c r="D71" s="146"/>
      <c r="E71" s="14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1834</v>
      </c>
      <c r="D72" s="146"/>
      <c r="E72" s="147">
        <v>10.71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1835</v>
      </c>
      <c r="D73" s="146"/>
      <c r="E73" s="147">
        <v>-1.89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6" t="s">
        <v>201</v>
      </c>
      <c r="D74" s="148"/>
      <c r="E74" s="149">
        <v>8.82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1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57">
        <v>15</v>
      </c>
      <c r="B75" s="158" t="s">
        <v>383</v>
      </c>
      <c r="C75" s="174" t="s">
        <v>384</v>
      </c>
      <c r="D75" s="159" t="s">
        <v>292</v>
      </c>
      <c r="E75" s="160">
        <v>1.3292600000000001</v>
      </c>
      <c r="F75" s="161"/>
      <c r="G75" s="162">
        <f>ROUND(E75*F75,2)</f>
        <v>0</v>
      </c>
      <c r="H75" s="161"/>
      <c r="I75" s="162">
        <f>ROUND(E75*H75,2)</f>
        <v>0</v>
      </c>
      <c r="J75" s="161"/>
      <c r="K75" s="162">
        <f>ROUND(E75*J75,2)</f>
        <v>0</v>
      </c>
      <c r="L75" s="162">
        <v>21</v>
      </c>
      <c r="M75" s="162">
        <f>G75*(1+L75/100)</f>
        <v>0</v>
      </c>
      <c r="N75" s="162">
        <v>0</v>
      </c>
      <c r="O75" s="162">
        <f>ROUND(E75*N75,2)</f>
        <v>0</v>
      </c>
      <c r="P75" s="162">
        <v>0</v>
      </c>
      <c r="Q75" s="163">
        <f>ROUND(E75*P75,2)</f>
        <v>0</v>
      </c>
      <c r="R75" s="145"/>
      <c r="S75" s="145" t="s">
        <v>254</v>
      </c>
      <c r="T75" s="145" t="s">
        <v>255</v>
      </c>
      <c r="U75" s="145">
        <v>1.5870000000000002</v>
      </c>
      <c r="V75" s="145">
        <f>ROUND(E75*U75,2)</f>
        <v>2.11</v>
      </c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194</v>
      </c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5" t="s">
        <v>204</v>
      </c>
      <c r="D76" s="146"/>
      <c r="E76" s="147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ht="45" outlineLevel="1" x14ac:dyDescent="0.2">
      <c r="A77" s="143"/>
      <c r="B77" s="144"/>
      <c r="C77" s="175" t="s">
        <v>390</v>
      </c>
      <c r="D77" s="146"/>
      <c r="E77" s="147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1836</v>
      </c>
      <c r="D78" s="146"/>
      <c r="E78" s="147">
        <v>1.4700000000000002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1837</v>
      </c>
      <c r="D79" s="146"/>
      <c r="E79" s="147">
        <v>-0.14073999999999998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6" t="s">
        <v>201</v>
      </c>
      <c r="D80" s="148"/>
      <c r="E80" s="149">
        <v>1.3292600000000001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1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57">
        <v>16</v>
      </c>
      <c r="B81" s="158" t="s">
        <v>406</v>
      </c>
      <c r="C81" s="174" t="s">
        <v>407</v>
      </c>
      <c r="D81" s="159" t="s">
        <v>403</v>
      </c>
      <c r="E81" s="160">
        <v>2.5761100000000003</v>
      </c>
      <c r="F81" s="161"/>
      <c r="G81" s="162">
        <f>ROUND(E81*F81,2)</f>
        <v>0</v>
      </c>
      <c r="H81" s="161"/>
      <c r="I81" s="162">
        <f>ROUND(E81*H81,2)</f>
        <v>0</v>
      </c>
      <c r="J81" s="161"/>
      <c r="K81" s="162">
        <f>ROUND(E81*J81,2)</f>
        <v>0</v>
      </c>
      <c r="L81" s="162">
        <v>21</v>
      </c>
      <c r="M81" s="162">
        <f>G81*(1+L81/100)</f>
        <v>0</v>
      </c>
      <c r="N81" s="162">
        <v>1</v>
      </c>
      <c r="O81" s="162">
        <f>ROUND(E81*N81,2)</f>
        <v>2.58</v>
      </c>
      <c r="P81" s="162">
        <v>0</v>
      </c>
      <c r="Q81" s="163">
        <f>ROUND(E81*P81,2)</f>
        <v>0</v>
      </c>
      <c r="R81" s="145"/>
      <c r="S81" s="145" t="s">
        <v>192</v>
      </c>
      <c r="T81" s="145" t="s">
        <v>193</v>
      </c>
      <c r="U81" s="145">
        <v>0</v>
      </c>
      <c r="V81" s="145">
        <f>ROUND(E81*U81,2)</f>
        <v>0</v>
      </c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404</v>
      </c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204</v>
      </c>
      <c r="D82" s="146"/>
      <c r="E82" s="147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ht="22.5" outlineLevel="1" x14ac:dyDescent="0.2">
      <c r="A83" s="143"/>
      <c r="B83" s="144"/>
      <c r="C83" s="175" t="s">
        <v>1838</v>
      </c>
      <c r="D83" s="146"/>
      <c r="E83" s="147">
        <v>2.5761100000000003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6" t="s">
        <v>201</v>
      </c>
      <c r="D84" s="148"/>
      <c r="E84" s="149">
        <v>2.5761100000000003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1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57">
        <v>17</v>
      </c>
      <c r="B85" s="158" t="s">
        <v>409</v>
      </c>
      <c r="C85" s="174" t="s">
        <v>410</v>
      </c>
      <c r="D85" s="159" t="s">
        <v>403</v>
      </c>
      <c r="E85" s="160">
        <v>17.64</v>
      </c>
      <c r="F85" s="161"/>
      <c r="G85" s="162">
        <f>ROUND(E85*F85,2)</f>
        <v>0</v>
      </c>
      <c r="H85" s="161"/>
      <c r="I85" s="162">
        <f>ROUND(E85*H85,2)</f>
        <v>0</v>
      </c>
      <c r="J85" s="161"/>
      <c r="K85" s="162">
        <f>ROUND(E85*J85,2)</f>
        <v>0</v>
      </c>
      <c r="L85" s="162">
        <v>21</v>
      </c>
      <c r="M85" s="162">
        <f>G85*(1+L85/100)</f>
        <v>0</v>
      </c>
      <c r="N85" s="162">
        <v>1</v>
      </c>
      <c r="O85" s="162">
        <f>ROUND(E85*N85,2)</f>
        <v>17.64</v>
      </c>
      <c r="P85" s="162">
        <v>0</v>
      </c>
      <c r="Q85" s="163">
        <f>ROUND(E85*P85,2)</f>
        <v>0</v>
      </c>
      <c r="R85" s="145" t="s">
        <v>411</v>
      </c>
      <c r="S85" s="145" t="s">
        <v>254</v>
      </c>
      <c r="T85" s="145" t="s">
        <v>193</v>
      </c>
      <c r="U85" s="145">
        <v>0</v>
      </c>
      <c r="V85" s="145">
        <f>ROUND(E85*U85,2)</f>
        <v>0</v>
      </c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404</v>
      </c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204</v>
      </c>
      <c r="D86" s="146"/>
      <c r="E86" s="147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380</v>
      </c>
      <c r="D87" s="146"/>
      <c r="E87" s="147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1795</v>
      </c>
      <c r="D88" s="146"/>
      <c r="E88" s="147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1839</v>
      </c>
      <c r="D89" s="146"/>
      <c r="E89" s="147">
        <v>17.64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6" t="s">
        <v>201</v>
      </c>
      <c r="D90" s="148"/>
      <c r="E90" s="149">
        <v>17.64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1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x14ac:dyDescent="0.2">
      <c r="A91" s="151" t="s">
        <v>187</v>
      </c>
      <c r="B91" s="152" t="s">
        <v>139</v>
      </c>
      <c r="C91" s="172" t="s">
        <v>140</v>
      </c>
      <c r="D91" s="153"/>
      <c r="E91" s="154"/>
      <c r="F91" s="155"/>
      <c r="G91" s="155">
        <f>SUMIF(AG92:AG96,"&lt;&gt;NOR",G92:G96)</f>
        <v>0</v>
      </c>
      <c r="H91" s="155"/>
      <c r="I91" s="155">
        <f>SUM(I92:I96)</f>
        <v>0</v>
      </c>
      <c r="J91" s="155"/>
      <c r="K91" s="155">
        <f>SUM(K92:K96)</f>
        <v>0</v>
      </c>
      <c r="L91" s="155"/>
      <c r="M91" s="155">
        <f>SUM(M92:M96)</f>
        <v>0</v>
      </c>
      <c r="N91" s="155"/>
      <c r="O91" s="155">
        <f>SUM(O92:O96)</f>
        <v>0.72</v>
      </c>
      <c r="P91" s="155"/>
      <c r="Q91" s="156">
        <f>SUM(Q92:Q96)</f>
        <v>0</v>
      </c>
      <c r="R91" s="150"/>
      <c r="S91" s="150"/>
      <c r="T91" s="150"/>
      <c r="U91" s="150"/>
      <c r="V91" s="150">
        <f>SUM(V92:V96)</f>
        <v>0.55000000000000004</v>
      </c>
      <c r="W91" s="150"/>
      <c r="AG91" t="s">
        <v>188</v>
      </c>
    </row>
    <row r="92" spans="1:60" outlineLevel="1" x14ac:dyDescent="0.2">
      <c r="A92" s="157">
        <v>18</v>
      </c>
      <c r="B92" s="158" t="s">
        <v>427</v>
      </c>
      <c r="C92" s="174" t="s">
        <v>428</v>
      </c>
      <c r="D92" s="159" t="s">
        <v>292</v>
      </c>
      <c r="E92" s="160">
        <v>0.42000000000000004</v>
      </c>
      <c r="F92" s="161"/>
      <c r="G92" s="162">
        <f>ROUND(E92*F92,2)</f>
        <v>0</v>
      </c>
      <c r="H92" s="161"/>
      <c r="I92" s="162">
        <f>ROUND(E92*H92,2)</f>
        <v>0</v>
      </c>
      <c r="J92" s="161"/>
      <c r="K92" s="162">
        <f>ROUND(E92*J92,2)</f>
        <v>0</v>
      </c>
      <c r="L92" s="162">
        <v>21</v>
      </c>
      <c r="M92" s="162">
        <f>G92*(1+L92/100)</f>
        <v>0</v>
      </c>
      <c r="N92" s="162">
        <v>1.7034</v>
      </c>
      <c r="O92" s="162">
        <f>ROUND(E92*N92,2)</f>
        <v>0.72</v>
      </c>
      <c r="P92" s="162">
        <v>0</v>
      </c>
      <c r="Q92" s="163">
        <f>ROUND(E92*P92,2)</f>
        <v>0</v>
      </c>
      <c r="R92" s="145"/>
      <c r="S92" s="145" t="s">
        <v>254</v>
      </c>
      <c r="T92" s="145" t="s">
        <v>255</v>
      </c>
      <c r="U92" s="145">
        <v>1.3030000000000002</v>
      </c>
      <c r="V92" s="145">
        <f>ROUND(E92*U92,2)</f>
        <v>0.55000000000000004</v>
      </c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194</v>
      </c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5" t="s">
        <v>204</v>
      </c>
      <c r="D93" s="146"/>
      <c r="E93" s="14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ht="33.75" outlineLevel="1" x14ac:dyDescent="0.2">
      <c r="A94" s="143"/>
      <c r="B94" s="144"/>
      <c r="C94" s="175" t="s">
        <v>688</v>
      </c>
      <c r="D94" s="146"/>
      <c r="E94" s="147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1840</v>
      </c>
      <c r="D95" s="146"/>
      <c r="E95" s="147">
        <v>0.42000000000000004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6" t="s">
        <v>201</v>
      </c>
      <c r="D96" s="148"/>
      <c r="E96" s="149">
        <v>0.42000000000000004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1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x14ac:dyDescent="0.2">
      <c r="A97" s="151" t="s">
        <v>187</v>
      </c>
      <c r="B97" s="152" t="s">
        <v>141</v>
      </c>
      <c r="C97" s="172" t="s">
        <v>142</v>
      </c>
      <c r="D97" s="153"/>
      <c r="E97" s="154"/>
      <c r="F97" s="155"/>
      <c r="G97" s="155">
        <f>SUMIF(AG98:AG104,"&lt;&gt;NOR",G98:G104)</f>
        <v>0</v>
      </c>
      <c r="H97" s="155"/>
      <c r="I97" s="155">
        <f>SUM(I98:I104)</f>
        <v>0</v>
      </c>
      <c r="J97" s="155"/>
      <c r="K97" s="155">
        <f>SUM(K98:K104)</f>
        <v>0</v>
      </c>
      <c r="L97" s="155"/>
      <c r="M97" s="155">
        <f>SUM(M98:M104)</f>
        <v>0</v>
      </c>
      <c r="N97" s="155"/>
      <c r="O97" s="155">
        <f>SUM(O98:O104)</f>
        <v>4.2700000000000005</v>
      </c>
      <c r="P97" s="155"/>
      <c r="Q97" s="156">
        <f>SUM(Q98:Q104)</f>
        <v>0</v>
      </c>
      <c r="R97" s="150"/>
      <c r="S97" s="150"/>
      <c r="T97" s="150"/>
      <c r="U97" s="150"/>
      <c r="V97" s="150">
        <f>SUM(V98:V104)</f>
        <v>0.73</v>
      </c>
      <c r="W97" s="150"/>
      <c r="AG97" t="s">
        <v>188</v>
      </c>
    </row>
    <row r="98" spans="1:60" ht="22.5" outlineLevel="1" x14ac:dyDescent="0.2">
      <c r="A98" s="157">
        <v>19</v>
      </c>
      <c r="B98" s="158" t="s">
        <v>442</v>
      </c>
      <c r="C98" s="174" t="s">
        <v>443</v>
      </c>
      <c r="D98" s="159" t="s">
        <v>253</v>
      </c>
      <c r="E98" s="160">
        <v>8.4</v>
      </c>
      <c r="F98" s="161"/>
      <c r="G98" s="162">
        <f>ROUND(E98*F98,2)</f>
        <v>0</v>
      </c>
      <c r="H98" s="161"/>
      <c r="I98" s="162">
        <f>ROUND(E98*H98,2)</f>
        <v>0</v>
      </c>
      <c r="J98" s="161"/>
      <c r="K98" s="162">
        <f>ROUND(E98*J98,2)</f>
        <v>0</v>
      </c>
      <c r="L98" s="162">
        <v>21</v>
      </c>
      <c r="M98" s="162">
        <f>G98*(1+L98/100)</f>
        <v>0</v>
      </c>
      <c r="N98" s="162">
        <v>0.378</v>
      </c>
      <c r="O98" s="162">
        <f>ROUND(E98*N98,2)</f>
        <v>3.18</v>
      </c>
      <c r="P98" s="162">
        <v>0</v>
      </c>
      <c r="Q98" s="163">
        <f>ROUND(E98*P98,2)</f>
        <v>0</v>
      </c>
      <c r="R98" s="145"/>
      <c r="S98" s="145" t="s">
        <v>254</v>
      </c>
      <c r="T98" s="145" t="s">
        <v>255</v>
      </c>
      <c r="U98" s="145">
        <v>2.6000000000000002E-2</v>
      </c>
      <c r="V98" s="145">
        <f>ROUND(E98*U98,2)</f>
        <v>0.22</v>
      </c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194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1817</v>
      </c>
      <c r="D99" s="146"/>
      <c r="E99" s="147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ht="22.5" outlineLevel="1" x14ac:dyDescent="0.2">
      <c r="A100" s="143"/>
      <c r="B100" s="144"/>
      <c r="C100" s="175" t="s">
        <v>1841</v>
      </c>
      <c r="D100" s="146"/>
      <c r="E100" s="147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1842</v>
      </c>
      <c r="D101" s="146"/>
      <c r="E101" s="147">
        <v>8.4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6" t="s">
        <v>201</v>
      </c>
      <c r="D102" s="148"/>
      <c r="E102" s="149">
        <v>8.4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1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64">
        <v>20</v>
      </c>
      <c r="B103" s="165" t="s">
        <v>445</v>
      </c>
      <c r="C103" s="173" t="s">
        <v>446</v>
      </c>
      <c r="D103" s="166" t="s">
        <v>253</v>
      </c>
      <c r="E103" s="167">
        <v>4.2</v>
      </c>
      <c r="F103" s="168"/>
      <c r="G103" s="169">
        <f>ROUND(E103*F103,2)</f>
        <v>0</v>
      </c>
      <c r="H103" s="168"/>
      <c r="I103" s="169">
        <f>ROUND(E103*H103,2)</f>
        <v>0</v>
      </c>
      <c r="J103" s="168"/>
      <c r="K103" s="169">
        <f>ROUND(E103*J103,2)</f>
        <v>0</v>
      </c>
      <c r="L103" s="169">
        <v>21</v>
      </c>
      <c r="M103" s="169">
        <f>G103*(1+L103/100)</f>
        <v>0</v>
      </c>
      <c r="N103" s="169">
        <v>0.13188000000000002</v>
      </c>
      <c r="O103" s="169">
        <f>ROUND(E103*N103,2)</f>
        <v>0.55000000000000004</v>
      </c>
      <c r="P103" s="169">
        <v>0</v>
      </c>
      <c r="Q103" s="170">
        <f>ROUND(E103*P103,2)</f>
        <v>0</v>
      </c>
      <c r="R103" s="145"/>
      <c r="S103" s="145" t="s">
        <v>254</v>
      </c>
      <c r="T103" s="145" t="s">
        <v>255</v>
      </c>
      <c r="U103" s="145">
        <v>4.9000000000000002E-2</v>
      </c>
      <c r="V103" s="145">
        <f>ROUND(E103*U103,2)</f>
        <v>0.21</v>
      </c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194</v>
      </c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64">
        <v>21</v>
      </c>
      <c r="B104" s="165" t="s">
        <v>447</v>
      </c>
      <c r="C104" s="173" t="s">
        <v>448</v>
      </c>
      <c r="D104" s="166" t="s">
        <v>253</v>
      </c>
      <c r="E104" s="167">
        <v>4.2</v>
      </c>
      <c r="F104" s="168"/>
      <c r="G104" s="169">
        <f>ROUND(E104*F104,2)</f>
        <v>0</v>
      </c>
      <c r="H104" s="168"/>
      <c r="I104" s="169">
        <f>ROUND(E104*H104,2)</f>
        <v>0</v>
      </c>
      <c r="J104" s="168"/>
      <c r="K104" s="169">
        <f>ROUND(E104*J104,2)</f>
        <v>0</v>
      </c>
      <c r="L104" s="169">
        <v>21</v>
      </c>
      <c r="M104" s="169">
        <f>G104*(1+L104/100)</f>
        <v>0</v>
      </c>
      <c r="N104" s="169">
        <v>0.12966000000000003</v>
      </c>
      <c r="O104" s="169">
        <f>ROUND(E104*N104,2)</f>
        <v>0.54</v>
      </c>
      <c r="P104" s="169">
        <v>0</v>
      </c>
      <c r="Q104" s="170">
        <f>ROUND(E104*P104,2)</f>
        <v>0</v>
      </c>
      <c r="R104" s="145"/>
      <c r="S104" s="145" t="s">
        <v>254</v>
      </c>
      <c r="T104" s="145" t="s">
        <v>255</v>
      </c>
      <c r="U104" s="145">
        <v>7.2000000000000008E-2</v>
      </c>
      <c r="V104" s="145">
        <f>ROUND(E104*U104,2)</f>
        <v>0.3</v>
      </c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194</v>
      </c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x14ac:dyDescent="0.2">
      <c r="A105" s="151" t="s">
        <v>187</v>
      </c>
      <c r="B105" s="152" t="s">
        <v>145</v>
      </c>
      <c r="C105" s="172" t="s">
        <v>146</v>
      </c>
      <c r="D105" s="153"/>
      <c r="E105" s="154"/>
      <c r="F105" s="155"/>
      <c r="G105" s="155">
        <f>SUMIF(AG106:AG113,"&lt;&gt;NOR",G106:G113)</f>
        <v>0</v>
      </c>
      <c r="H105" s="155"/>
      <c r="I105" s="155">
        <f>SUM(I106:I113)</f>
        <v>0</v>
      </c>
      <c r="J105" s="155"/>
      <c r="K105" s="155">
        <f>SUM(K106:K113)</f>
        <v>0</v>
      </c>
      <c r="L105" s="155"/>
      <c r="M105" s="155">
        <f>SUM(M106:M113)</f>
        <v>0</v>
      </c>
      <c r="N105" s="155"/>
      <c r="O105" s="155">
        <f>SUM(O106:O113)</f>
        <v>0.02</v>
      </c>
      <c r="P105" s="155"/>
      <c r="Q105" s="156">
        <f>SUM(Q106:Q113)</f>
        <v>0</v>
      </c>
      <c r="R105" s="150"/>
      <c r="S105" s="150"/>
      <c r="T105" s="150"/>
      <c r="U105" s="150"/>
      <c r="V105" s="150">
        <f>SUM(V106:V113)</f>
        <v>0.64</v>
      </c>
      <c r="W105" s="150"/>
      <c r="AG105" t="s">
        <v>188</v>
      </c>
    </row>
    <row r="106" spans="1:60" outlineLevel="1" x14ac:dyDescent="0.2">
      <c r="A106" s="157">
        <v>22</v>
      </c>
      <c r="B106" s="158" t="s">
        <v>464</v>
      </c>
      <c r="C106" s="174" t="s">
        <v>465</v>
      </c>
      <c r="D106" s="159" t="s">
        <v>197</v>
      </c>
      <c r="E106" s="160">
        <v>7</v>
      </c>
      <c r="F106" s="161"/>
      <c r="G106" s="162">
        <f>ROUND(E106*F106,2)</f>
        <v>0</v>
      </c>
      <c r="H106" s="161"/>
      <c r="I106" s="162">
        <f>ROUND(E106*H106,2)</f>
        <v>0</v>
      </c>
      <c r="J106" s="161"/>
      <c r="K106" s="162">
        <f>ROUND(E106*J106,2)</f>
        <v>0</v>
      </c>
      <c r="L106" s="162">
        <v>21</v>
      </c>
      <c r="M106" s="162">
        <f>G106*(1+L106/100)</f>
        <v>0</v>
      </c>
      <c r="N106" s="162">
        <v>0</v>
      </c>
      <c r="O106" s="162">
        <f>ROUND(E106*N106,2)</f>
        <v>0</v>
      </c>
      <c r="P106" s="162">
        <v>0</v>
      </c>
      <c r="Q106" s="163">
        <f>ROUND(E106*P106,2)</f>
        <v>0</v>
      </c>
      <c r="R106" s="145"/>
      <c r="S106" s="145" t="s">
        <v>254</v>
      </c>
      <c r="T106" s="145" t="s">
        <v>255</v>
      </c>
      <c r="U106" s="145">
        <v>6.6000000000000003E-2</v>
      </c>
      <c r="V106" s="145">
        <f>ROUND(E106*U106,2)</f>
        <v>0.46</v>
      </c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194</v>
      </c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5" t="s">
        <v>204</v>
      </c>
      <c r="D107" s="146"/>
      <c r="E107" s="147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1843</v>
      </c>
      <c r="D108" s="146"/>
      <c r="E108" s="147">
        <v>7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6" t="s">
        <v>201</v>
      </c>
      <c r="D109" s="148"/>
      <c r="E109" s="149">
        <v>7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1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64">
        <v>23</v>
      </c>
      <c r="B110" s="165" t="s">
        <v>496</v>
      </c>
      <c r="C110" s="173" t="s">
        <v>497</v>
      </c>
      <c r="D110" s="166" t="s">
        <v>197</v>
      </c>
      <c r="E110" s="167">
        <v>7</v>
      </c>
      <c r="F110" s="168"/>
      <c r="G110" s="169">
        <f>ROUND(E110*F110,2)</f>
        <v>0</v>
      </c>
      <c r="H110" s="168"/>
      <c r="I110" s="169">
        <f>ROUND(E110*H110,2)</f>
        <v>0</v>
      </c>
      <c r="J110" s="168"/>
      <c r="K110" s="169">
        <f>ROUND(E110*J110,2)</f>
        <v>0</v>
      </c>
      <c r="L110" s="169">
        <v>21</v>
      </c>
      <c r="M110" s="169">
        <f>G110*(1+L110/100)</f>
        <v>0</v>
      </c>
      <c r="N110" s="169">
        <v>0</v>
      </c>
      <c r="O110" s="169">
        <f>ROUND(E110*N110,2)</f>
        <v>0</v>
      </c>
      <c r="P110" s="169">
        <v>0</v>
      </c>
      <c r="Q110" s="170">
        <f>ROUND(E110*P110,2)</f>
        <v>0</v>
      </c>
      <c r="R110" s="145"/>
      <c r="S110" s="145" t="s">
        <v>254</v>
      </c>
      <c r="T110" s="145" t="s">
        <v>255</v>
      </c>
      <c r="U110" s="145">
        <v>2.6000000000000002E-2</v>
      </c>
      <c r="V110" s="145">
        <f>ROUND(E110*U110,2)</f>
        <v>0.18</v>
      </c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194</v>
      </c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ht="22.5" outlineLevel="1" x14ac:dyDescent="0.2">
      <c r="A111" s="157">
        <v>24</v>
      </c>
      <c r="B111" s="158" t="s">
        <v>1077</v>
      </c>
      <c r="C111" s="174" t="s">
        <v>1078</v>
      </c>
      <c r="D111" s="159" t="s">
        <v>224</v>
      </c>
      <c r="E111" s="160">
        <v>1.421</v>
      </c>
      <c r="F111" s="161"/>
      <c r="G111" s="162">
        <f>ROUND(E111*F111,2)</f>
        <v>0</v>
      </c>
      <c r="H111" s="161"/>
      <c r="I111" s="162">
        <f>ROUND(E111*H111,2)</f>
        <v>0</v>
      </c>
      <c r="J111" s="161"/>
      <c r="K111" s="162">
        <f>ROUND(E111*J111,2)</f>
        <v>0</v>
      </c>
      <c r="L111" s="162">
        <v>21</v>
      </c>
      <c r="M111" s="162">
        <f>G111*(1+L111/100)</f>
        <v>0</v>
      </c>
      <c r="N111" s="162">
        <v>1.5760000000000003E-2</v>
      </c>
      <c r="O111" s="162">
        <f>ROUND(E111*N111,2)</f>
        <v>0.02</v>
      </c>
      <c r="P111" s="162">
        <v>0</v>
      </c>
      <c r="Q111" s="163">
        <f>ROUND(E111*P111,2)</f>
        <v>0</v>
      </c>
      <c r="R111" s="145" t="s">
        <v>411</v>
      </c>
      <c r="S111" s="145" t="s">
        <v>254</v>
      </c>
      <c r="T111" s="145" t="s">
        <v>255</v>
      </c>
      <c r="U111" s="145">
        <v>0</v>
      </c>
      <c r="V111" s="145">
        <f>ROUND(E111*U111,2)</f>
        <v>0</v>
      </c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404</v>
      </c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1844</v>
      </c>
      <c r="D112" s="146"/>
      <c r="E112" s="147">
        <v>1.421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1.421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x14ac:dyDescent="0.2">
      <c r="A114" s="151" t="s">
        <v>187</v>
      </c>
      <c r="B114" s="152" t="s">
        <v>151</v>
      </c>
      <c r="C114" s="172" t="s">
        <v>152</v>
      </c>
      <c r="D114" s="153"/>
      <c r="E114" s="154"/>
      <c r="F114" s="155"/>
      <c r="G114" s="155">
        <f>SUMIF(AG115:AG115,"&lt;&gt;NOR",G115:G115)</f>
        <v>0</v>
      </c>
      <c r="H114" s="155"/>
      <c r="I114" s="155">
        <f>SUM(I115:I115)</f>
        <v>0</v>
      </c>
      <c r="J114" s="155"/>
      <c r="K114" s="155">
        <f>SUM(K115:K115)</f>
        <v>0</v>
      </c>
      <c r="L114" s="155"/>
      <c r="M114" s="155">
        <f>SUM(M115:M115)</f>
        <v>0</v>
      </c>
      <c r="N114" s="155"/>
      <c r="O114" s="155">
        <f>SUM(O115:O115)</f>
        <v>0</v>
      </c>
      <c r="P114" s="155"/>
      <c r="Q114" s="156">
        <f>SUM(Q115:Q115)</f>
        <v>0</v>
      </c>
      <c r="R114" s="150"/>
      <c r="S114" s="150"/>
      <c r="T114" s="150"/>
      <c r="U114" s="150"/>
      <c r="V114" s="150">
        <f>SUM(V115:V115)</f>
        <v>5.34</v>
      </c>
      <c r="W114" s="150"/>
      <c r="AG114" t="s">
        <v>188</v>
      </c>
    </row>
    <row r="115" spans="1:60" outlineLevel="1" x14ac:dyDescent="0.2">
      <c r="A115" s="164">
        <v>25</v>
      </c>
      <c r="B115" s="165" t="s">
        <v>663</v>
      </c>
      <c r="C115" s="173" t="s">
        <v>664</v>
      </c>
      <c r="D115" s="166" t="s">
        <v>403</v>
      </c>
      <c r="E115" s="167">
        <v>25.271350000000002</v>
      </c>
      <c r="F115" s="168"/>
      <c r="G115" s="169">
        <f>ROUND(E115*F115,2)</f>
        <v>0</v>
      </c>
      <c r="H115" s="168"/>
      <c r="I115" s="169">
        <f>ROUND(E115*H115,2)</f>
        <v>0</v>
      </c>
      <c r="J115" s="168"/>
      <c r="K115" s="169">
        <f>ROUND(E115*J115,2)</f>
        <v>0</v>
      </c>
      <c r="L115" s="169">
        <v>21</v>
      </c>
      <c r="M115" s="169">
        <f>G115*(1+L115/100)</f>
        <v>0</v>
      </c>
      <c r="N115" s="169">
        <v>0</v>
      </c>
      <c r="O115" s="169">
        <f>ROUND(E115*N115,2)</f>
        <v>0</v>
      </c>
      <c r="P115" s="169">
        <v>0</v>
      </c>
      <c r="Q115" s="170">
        <f>ROUND(E115*P115,2)</f>
        <v>0</v>
      </c>
      <c r="R115" s="145"/>
      <c r="S115" s="145" t="s">
        <v>254</v>
      </c>
      <c r="T115" s="145" t="s">
        <v>255</v>
      </c>
      <c r="U115" s="145">
        <v>0.21150000000000002</v>
      </c>
      <c r="V115" s="145">
        <f>ROUND(E115*U115,2)</f>
        <v>5.34</v>
      </c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560</v>
      </c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x14ac:dyDescent="0.2">
      <c r="A116" s="151" t="s">
        <v>187</v>
      </c>
      <c r="B116" s="152" t="s">
        <v>157</v>
      </c>
      <c r="C116" s="172" t="s">
        <v>158</v>
      </c>
      <c r="D116" s="153"/>
      <c r="E116" s="154"/>
      <c r="F116" s="155"/>
      <c r="G116" s="155">
        <f>SUMIF(AG117:AG123,"&lt;&gt;NOR",G117:G123)</f>
        <v>0</v>
      </c>
      <c r="H116" s="155"/>
      <c r="I116" s="155">
        <f>SUM(I117:I123)</f>
        <v>0</v>
      </c>
      <c r="J116" s="155"/>
      <c r="K116" s="155">
        <f>SUM(K117:K123)</f>
        <v>0</v>
      </c>
      <c r="L116" s="155"/>
      <c r="M116" s="155">
        <f>SUM(M117:M123)</f>
        <v>0</v>
      </c>
      <c r="N116" s="155"/>
      <c r="O116" s="155">
        <f>SUM(O117:O123)</f>
        <v>0</v>
      </c>
      <c r="P116" s="155"/>
      <c r="Q116" s="156">
        <f>SUM(Q117:Q123)</f>
        <v>0</v>
      </c>
      <c r="R116" s="150"/>
      <c r="S116" s="150"/>
      <c r="T116" s="150"/>
      <c r="U116" s="150"/>
      <c r="V116" s="150">
        <f>SUM(V117:V123)</f>
        <v>0.04</v>
      </c>
      <c r="W116" s="150"/>
      <c r="AG116" t="s">
        <v>188</v>
      </c>
    </row>
    <row r="117" spans="1:60" outlineLevel="1" x14ac:dyDescent="0.2">
      <c r="A117" s="157">
        <v>26</v>
      </c>
      <c r="B117" s="158" t="s">
        <v>564</v>
      </c>
      <c r="C117" s="174" t="s">
        <v>565</v>
      </c>
      <c r="D117" s="159" t="s">
        <v>403</v>
      </c>
      <c r="E117" s="160">
        <v>51.744000000000007</v>
      </c>
      <c r="F117" s="161"/>
      <c r="G117" s="162">
        <f>ROUND(E117*F117,2)</f>
        <v>0</v>
      </c>
      <c r="H117" s="161"/>
      <c r="I117" s="162">
        <f>ROUND(E117*H117,2)</f>
        <v>0</v>
      </c>
      <c r="J117" s="161"/>
      <c r="K117" s="162">
        <f>ROUND(E117*J117,2)</f>
        <v>0</v>
      </c>
      <c r="L117" s="162">
        <v>21</v>
      </c>
      <c r="M117" s="162">
        <f>G117*(1+L117/100)</f>
        <v>0</v>
      </c>
      <c r="N117" s="162">
        <v>0</v>
      </c>
      <c r="O117" s="162">
        <f>ROUND(E117*N117,2)</f>
        <v>0</v>
      </c>
      <c r="P117" s="162">
        <v>0</v>
      </c>
      <c r="Q117" s="163">
        <f>ROUND(E117*P117,2)</f>
        <v>0</v>
      </c>
      <c r="R117" s="145"/>
      <c r="S117" s="145" t="s">
        <v>254</v>
      </c>
      <c r="T117" s="145" t="s">
        <v>255</v>
      </c>
      <c r="U117" s="145">
        <v>0</v>
      </c>
      <c r="V117" s="145">
        <f>ROUND(E117*U117,2)</f>
        <v>0</v>
      </c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194</v>
      </c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204</v>
      </c>
      <c r="D118" s="146"/>
      <c r="E118" s="147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5" t="s">
        <v>359</v>
      </c>
      <c r="D119" s="146"/>
      <c r="E119" s="147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ht="22.5" outlineLevel="1" x14ac:dyDescent="0.2">
      <c r="A120" s="143"/>
      <c r="B120" s="144"/>
      <c r="C120" s="175" t="s">
        <v>360</v>
      </c>
      <c r="D120" s="146"/>
      <c r="E120" s="147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1845</v>
      </c>
      <c r="D121" s="146"/>
      <c r="E121" s="147">
        <v>51.744000000000007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6" t="s">
        <v>201</v>
      </c>
      <c r="D122" s="148"/>
      <c r="E122" s="149">
        <v>51.744000000000007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1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57">
        <v>27</v>
      </c>
      <c r="B123" s="158" t="s">
        <v>561</v>
      </c>
      <c r="C123" s="174" t="s">
        <v>562</v>
      </c>
      <c r="D123" s="159" t="s">
        <v>403</v>
      </c>
      <c r="E123" s="160">
        <v>3.6960000000000002</v>
      </c>
      <c r="F123" s="161"/>
      <c r="G123" s="162">
        <f>ROUND(E123*F123,2)</f>
        <v>0</v>
      </c>
      <c r="H123" s="161"/>
      <c r="I123" s="162">
        <f>ROUND(E123*H123,2)</f>
        <v>0</v>
      </c>
      <c r="J123" s="161"/>
      <c r="K123" s="162">
        <f>ROUND(E123*J123,2)</f>
        <v>0</v>
      </c>
      <c r="L123" s="162">
        <v>21</v>
      </c>
      <c r="M123" s="162">
        <f>G123*(1+L123/100)</f>
        <v>0</v>
      </c>
      <c r="N123" s="162">
        <v>0</v>
      </c>
      <c r="O123" s="162">
        <f>ROUND(E123*N123,2)</f>
        <v>0</v>
      </c>
      <c r="P123" s="162">
        <v>0</v>
      </c>
      <c r="Q123" s="163">
        <f>ROUND(E123*P123,2)</f>
        <v>0</v>
      </c>
      <c r="R123" s="145"/>
      <c r="S123" s="145" t="s">
        <v>254</v>
      </c>
      <c r="T123" s="145" t="s">
        <v>255</v>
      </c>
      <c r="U123" s="145">
        <v>0.01</v>
      </c>
      <c r="V123" s="145">
        <f>ROUND(E123*U123,2)</f>
        <v>0.04</v>
      </c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563</v>
      </c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x14ac:dyDescent="0.2">
      <c r="A124" s="3"/>
      <c r="B124" s="4"/>
      <c r="C124" s="17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E124">
        <v>15</v>
      </c>
      <c r="AF124">
        <v>21</v>
      </c>
    </row>
    <row r="125" spans="1:60" x14ac:dyDescent="0.2">
      <c r="A125" s="139"/>
      <c r="B125" s="140" t="s">
        <v>31</v>
      </c>
      <c r="C125" s="178"/>
      <c r="D125" s="141"/>
      <c r="E125" s="142"/>
      <c r="F125" s="142"/>
      <c r="G125" s="171">
        <f>G8+G91+G97+G105+G114+G116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f>SUMIF(L7:L123,AE124,G7:G123)</f>
        <v>0</v>
      </c>
      <c r="AF125">
        <f>SUMIF(L7:L123,AF124,G7:G123)</f>
        <v>0</v>
      </c>
      <c r="AG125" t="s">
        <v>247</v>
      </c>
    </row>
    <row r="126" spans="1:60" x14ac:dyDescent="0.2">
      <c r="A126" s="3"/>
      <c r="B126" s="4"/>
      <c r="C126" s="177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60" x14ac:dyDescent="0.2">
      <c r="A127" s="3"/>
      <c r="B127" s="4"/>
      <c r="C127" s="177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256" t="s">
        <v>248</v>
      </c>
      <c r="B128" s="256"/>
      <c r="C128" s="257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37"/>
      <c r="B129" s="238"/>
      <c r="C129" s="239"/>
      <c r="D129" s="238"/>
      <c r="E129" s="238"/>
      <c r="F129" s="238"/>
      <c r="G129" s="24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AG129" t="s">
        <v>249</v>
      </c>
    </row>
    <row r="130" spans="1:33" x14ac:dyDescent="0.2">
      <c r="A130" s="241"/>
      <c r="B130" s="242"/>
      <c r="C130" s="243"/>
      <c r="D130" s="242"/>
      <c r="E130" s="242"/>
      <c r="F130" s="242"/>
      <c r="G130" s="2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41"/>
      <c r="B131" s="242"/>
      <c r="C131" s="243"/>
      <c r="D131" s="242"/>
      <c r="E131" s="242"/>
      <c r="F131" s="242"/>
      <c r="G131" s="2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41"/>
      <c r="B132" s="242"/>
      <c r="C132" s="243"/>
      <c r="D132" s="242"/>
      <c r="E132" s="242"/>
      <c r="F132" s="242"/>
      <c r="G132" s="2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45"/>
      <c r="B133" s="246"/>
      <c r="C133" s="247"/>
      <c r="D133" s="246"/>
      <c r="E133" s="246"/>
      <c r="F133" s="246"/>
      <c r="G133" s="24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3"/>
      <c r="B134" s="4"/>
      <c r="C134" s="177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C135" s="179"/>
      <c r="D135" s="10"/>
      <c r="AG135" t="s">
        <v>250</v>
      </c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084EB-DB95-4657-A43A-CE237E0171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101</v>
      </c>
      <c r="C3" s="250" t="s">
        <v>102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103</v>
      </c>
      <c r="C4" s="253" t="s">
        <v>104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145</v>
      </c>
      <c r="C8" s="172" t="s">
        <v>146</v>
      </c>
      <c r="D8" s="153"/>
      <c r="E8" s="154"/>
      <c r="F8" s="155"/>
      <c r="G8" s="155">
        <f>SUMIF(AG9:AG46,"&lt;&gt;NOR",G9:G46)</f>
        <v>0</v>
      </c>
      <c r="H8" s="155"/>
      <c r="I8" s="155">
        <f>SUM(I9:I46)</f>
        <v>0</v>
      </c>
      <c r="J8" s="155"/>
      <c r="K8" s="155">
        <f>SUM(K9:K46)</f>
        <v>0</v>
      </c>
      <c r="L8" s="155"/>
      <c r="M8" s="155">
        <f>SUM(M9:M46)</f>
        <v>0</v>
      </c>
      <c r="N8" s="155"/>
      <c r="O8" s="155">
        <f>SUM(O9:O46)</f>
        <v>387.86</v>
      </c>
      <c r="P8" s="155"/>
      <c r="Q8" s="156">
        <f>SUM(Q9:Q46)</f>
        <v>50.580000000000005</v>
      </c>
      <c r="R8" s="150"/>
      <c r="S8" s="150"/>
      <c r="T8" s="150"/>
      <c r="U8" s="150"/>
      <c r="V8" s="150">
        <f>SUM(V9:V46)</f>
        <v>375.98999999999995</v>
      </c>
      <c r="W8" s="150"/>
      <c r="AG8" t="s">
        <v>188</v>
      </c>
    </row>
    <row r="9" spans="1:60" outlineLevel="1" x14ac:dyDescent="0.2">
      <c r="A9" s="157">
        <v>1</v>
      </c>
      <c r="B9" s="158" t="s">
        <v>1846</v>
      </c>
      <c r="C9" s="174" t="s">
        <v>1847</v>
      </c>
      <c r="D9" s="159" t="s">
        <v>292</v>
      </c>
      <c r="E9" s="160">
        <v>153.43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2.5250000000000004</v>
      </c>
      <c r="O9" s="162">
        <f>ROUND(E9*N9,2)</f>
        <v>387.41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1.3030000000000002</v>
      </c>
      <c r="V9" s="145">
        <f>ROUND(E9*U9,2)</f>
        <v>199.92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1848</v>
      </c>
      <c r="D11" s="146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5" t="s">
        <v>1849</v>
      </c>
      <c r="D12" s="146"/>
      <c r="E12" s="147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5" t="s">
        <v>1850</v>
      </c>
      <c r="D13" s="146"/>
      <c r="E13" s="147">
        <v>153.43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6" t="s">
        <v>201</v>
      </c>
      <c r="D14" s="148"/>
      <c r="E14" s="149">
        <v>153.43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1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ht="22.5" outlineLevel="1" x14ac:dyDescent="0.2">
      <c r="A15" s="157">
        <v>2</v>
      </c>
      <c r="B15" s="158" t="s">
        <v>1851</v>
      </c>
      <c r="C15" s="174" t="s">
        <v>1852</v>
      </c>
      <c r="D15" s="159" t="s">
        <v>197</v>
      </c>
      <c r="E15" s="160">
        <v>43</v>
      </c>
      <c r="F15" s="161"/>
      <c r="G15" s="162">
        <f>ROUND(E15*F15,2)</f>
        <v>0</v>
      </c>
      <c r="H15" s="161"/>
      <c r="I15" s="162">
        <f>ROUND(E15*H15,2)</f>
        <v>0</v>
      </c>
      <c r="J15" s="161"/>
      <c r="K15" s="162">
        <f>ROUND(E15*J15,2)</f>
        <v>0</v>
      </c>
      <c r="L15" s="162">
        <v>21</v>
      </c>
      <c r="M15" s="162">
        <f>G15*(1+L15/100)</f>
        <v>0</v>
      </c>
      <c r="N15" s="162">
        <v>0</v>
      </c>
      <c r="O15" s="162">
        <f>ROUND(E15*N15,2)</f>
        <v>0</v>
      </c>
      <c r="P15" s="162">
        <v>0.31020000000000003</v>
      </c>
      <c r="Q15" s="163">
        <f>ROUND(E15*P15,2)</f>
        <v>13.34</v>
      </c>
      <c r="R15" s="145"/>
      <c r="S15" s="145" t="s">
        <v>192</v>
      </c>
      <c r="T15" s="145" t="s">
        <v>457</v>
      </c>
      <c r="U15" s="145">
        <v>1.9380000000000002</v>
      </c>
      <c r="V15" s="145">
        <f>ROUND(E15*U15,2)</f>
        <v>83.33</v>
      </c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194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204</v>
      </c>
      <c r="D16" s="146"/>
      <c r="E16" s="147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5" t="s">
        <v>1848</v>
      </c>
      <c r="D17" s="146"/>
      <c r="E17" s="147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43"/>
      <c r="B18" s="144"/>
      <c r="C18" s="175" t="s">
        <v>1853</v>
      </c>
      <c r="D18" s="146"/>
      <c r="E18" s="147">
        <v>43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6" t="s">
        <v>201</v>
      </c>
      <c r="D19" s="148"/>
      <c r="E19" s="149">
        <v>43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1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ht="22.5" outlineLevel="1" x14ac:dyDescent="0.2">
      <c r="A20" s="157">
        <v>3</v>
      </c>
      <c r="B20" s="158" t="s">
        <v>1854</v>
      </c>
      <c r="C20" s="174" t="s">
        <v>1855</v>
      </c>
      <c r="D20" s="159" t="s">
        <v>224</v>
      </c>
      <c r="E20" s="160">
        <v>26</v>
      </c>
      <c r="F20" s="161"/>
      <c r="G20" s="162">
        <f>ROUND(E20*F20,2)</f>
        <v>0</v>
      </c>
      <c r="H20" s="161"/>
      <c r="I20" s="162">
        <f>ROUND(E20*H20,2)</f>
        <v>0</v>
      </c>
      <c r="J20" s="161"/>
      <c r="K20" s="162">
        <f>ROUND(E20*J20,2)</f>
        <v>0</v>
      </c>
      <c r="L20" s="162">
        <v>21</v>
      </c>
      <c r="M20" s="162">
        <f>G20*(1+L20/100)</f>
        <v>0</v>
      </c>
      <c r="N20" s="162">
        <v>0</v>
      </c>
      <c r="O20" s="162">
        <f>ROUND(E20*N20,2)</f>
        <v>0</v>
      </c>
      <c r="P20" s="162">
        <v>0.75</v>
      </c>
      <c r="Q20" s="163">
        <f>ROUND(E20*P20,2)</f>
        <v>19.5</v>
      </c>
      <c r="R20" s="145"/>
      <c r="S20" s="145" t="s">
        <v>192</v>
      </c>
      <c r="T20" s="145" t="s">
        <v>457</v>
      </c>
      <c r="U20" s="145">
        <v>0.9</v>
      </c>
      <c r="V20" s="145">
        <f>ROUND(E20*U20,2)</f>
        <v>23.4</v>
      </c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194</v>
      </c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5" t="s">
        <v>204</v>
      </c>
      <c r="D21" s="146"/>
      <c r="E21" s="147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75" t="s">
        <v>1848</v>
      </c>
      <c r="D22" s="146"/>
      <c r="E22" s="147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0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1856</v>
      </c>
      <c r="D23" s="146"/>
      <c r="E23" s="147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75" t="s">
        <v>1857</v>
      </c>
      <c r="D24" s="146"/>
      <c r="E24" s="147">
        <v>26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76" t="s">
        <v>201</v>
      </c>
      <c r="D25" s="148"/>
      <c r="E25" s="149">
        <v>26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1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57">
        <v>4</v>
      </c>
      <c r="B26" s="158" t="s">
        <v>1858</v>
      </c>
      <c r="C26" s="174" t="s">
        <v>1859</v>
      </c>
      <c r="D26" s="159" t="s">
        <v>197</v>
      </c>
      <c r="E26" s="160">
        <v>28.720000000000002</v>
      </c>
      <c r="F26" s="161"/>
      <c r="G26" s="162">
        <f>ROUND(E26*F26,2)</f>
        <v>0</v>
      </c>
      <c r="H26" s="161"/>
      <c r="I26" s="162">
        <f>ROUND(E26*H26,2)</f>
        <v>0</v>
      </c>
      <c r="J26" s="161"/>
      <c r="K26" s="162">
        <f>ROUND(E26*J26,2)</f>
        <v>0</v>
      </c>
      <c r="L26" s="162">
        <v>21</v>
      </c>
      <c r="M26" s="162">
        <f>G26*(1+L26/100)</f>
        <v>0</v>
      </c>
      <c r="N26" s="162">
        <v>0</v>
      </c>
      <c r="O26" s="162">
        <f>ROUND(E26*N26,2)</f>
        <v>0</v>
      </c>
      <c r="P26" s="162">
        <v>0.5</v>
      </c>
      <c r="Q26" s="163">
        <f>ROUND(E26*P26,2)</f>
        <v>14.36</v>
      </c>
      <c r="R26" s="145"/>
      <c r="S26" s="145" t="s">
        <v>192</v>
      </c>
      <c r="T26" s="145" t="s">
        <v>193</v>
      </c>
      <c r="U26" s="145">
        <v>0</v>
      </c>
      <c r="V26" s="145">
        <f>ROUND(E26*U26,2)</f>
        <v>0</v>
      </c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194</v>
      </c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75" t="s">
        <v>204</v>
      </c>
      <c r="D27" s="146"/>
      <c r="E27" s="147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75" t="s">
        <v>1848</v>
      </c>
      <c r="D28" s="146"/>
      <c r="E28" s="147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75" t="s">
        <v>1860</v>
      </c>
      <c r="D29" s="146"/>
      <c r="E29" s="147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5" t="s">
        <v>1861</v>
      </c>
      <c r="D30" s="146"/>
      <c r="E30" s="147">
        <v>28.720000000000002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0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76" t="s">
        <v>201</v>
      </c>
      <c r="D31" s="148"/>
      <c r="E31" s="149">
        <v>28.720000000000002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1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57">
        <v>5</v>
      </c>
      <c r="B32" s="158" t="s">
        <v>1862</v>
      </c>
      <c r="C32" s="174" t="s">
        <v>1863</v>
      </c>
      <c r="D32" s="159" t="s">
        <v>224</v>
      </c>
      <c r="E32" s="160">
        <v>26</v>
      </c>
      <c r="F32" s="161"/>
      <c r="G32" s="162">
        <f>ROUND(E32*F32,2)</f>
        <v>0</v>
      </c>
      <c r="H32" s="161"/>
      <c r="I32" s="162">
        <f>ROUND(E32*H32,2)</f>
        <v>0</v>
      </c>
      <c r="J32" s="161"/>
      <c r="K32" s="162">
        <f>ROUND(E32*J32,2)</f>
        <v>0</v>
      </c>
      <c r="L32" s="162">
        <v>21</v>
      </c>
      <c r="M32" s="162">
        <f>G32*(1+L32/100)</f>
        <v>0</v>
      </c>
      <c r="N32" s="162">
        <v>7.0200000000000002E-3</v>
      </c>
      <c r="O32" s="162">
        <f>ROUND(E32*N32,2)</f>
        <v>0.18</v>
      </c>
      <c r="P32" s="162">
        <v>0.13</v>
      </c>
      <c r="Q32" s="163">
        <f>ROUND(E32*P32,2)</f>
        <v>3.38</v>
      </c>
      <c r="R32" s="145"/>
      <c r="S32" s="145" t="s">
        <v>192</v>
      </c>
      <c r="T32" s="145" t="s">
        <v>457</v>
      </c>
      <c r="U32" s="145">
        <v>1.3140000000000001</v>
      </c>
      <c r="V32" s="145">
        <f>ROUND(E32*U32,2)</f>
        <v>34.159999999999997</v>
      </c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194</v>
      </c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5" t="s">
        <v>204</v>
      </c>
      <c r="D33" s="146"/>
      <c r="E33" s="147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5" t="s">
        <v>1848</v>
      </c>
      <c r="D34" s="146"/>
      <c r="E34" s="147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5" t="s">
        <v>1864</v>
      </c>
      <c r="D35" s="146"/>
      <c r="E35" s="147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0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5" t="s">
        <v>1857</v>
      </c>
      <c r="D36" s="146"/>
      <c r="E36" s="147">
        <v>26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0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6" t="s">
        <v>201</v>
      </c>
      <c r="D37" s="148"/>
      <c r="E37" s="149">
        <v>26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1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57">
        <v>6</v>
      </c>
      <c r="B38" s="158" t="s">
        <v>1865</v>
      </c>
      <c r="C38" s="174" t="s">
        <v>1866</v>
      </c>
      <c r="D38" s="159" t="s">
        <v>224</v>
      </c>
      <c r="E38" s="160">
        <v>27</v>
      </c>
      <c r="F38" s="161"/>
      <c r="G38" s="162">
        <f>ROUND(E38*F38,2)</f>
        <v>0</v>
      </c>
      <c r="H38" s="161"/>
      <c r="I38" s="162">
        <f>ROUND(E38*H38,2)</f>
        <v>0</v>
      </c>
      <c r="J38" s="161"/>
      <c r="K38" s="162">
        <f>ROUND(E38*J38,2)</f>
        <v>0</v>
      </c>
      <c r="L38" s="162">
        <v>21</v>
      </c>
      <c r="M38" s="162">
        <f>G38*(1+L38/100)</f>
        <v>0</v>
      </c>
      <c r="N38" s="162">
        <v>0.01</v>
      </c>
      <c r="O38" s="162">
        <f>ROUND(E38*N38,2)</f>
        <v>0.27</v>
      </c>
      <c r="P38" s="162">
        <v>0</v>
      </c>
      <c r="Q38" s="163">
        <f>ROUND(E38*P38,2)</f>
        <v>0</v>
      </c>
      <c r="R38" s="145"/>
      <c r="S38" s="145" t="s">
        <v>192</v>
      </c>
      <c r="T38" s="145" t="s">
        <v>457</v>
      </c>
      <c r="U38" s="145">
        <v>1.3030000000000002</v>
      </c>
      <c r="V38" s="145">
        <f>ROUND(E38*U38,2)</f>
        <v>35.18</v>
      </c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194</v>
      </c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5" t="s">
        <v>204</v>
      </c>
      <c r="D39" s="146"/>
      <c r="E39" s="147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5" t="s">
        <v>1848</v>
      </c>
      <c r="D40" s="146"/>
      <c r="E40" s="147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5" t="s">
        <v>1867</v>
      </c>
      <c r="D41" s="146"/>
      <c r="E41" s="147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0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5" t="s">
        <v>1868</v>
      </c>
      <c r="D42" s="146"/>
      <c r="E42" s="147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75" t="s">
        <v>1869</v>
      </c>
      <c r="D43" s="146"/>
      <c r="E43" s="147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0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5" t="s">
        <v>1870</v>
      </c>
      <c r="D44" s="146"/>
      <c r="E44" s="147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5" t="s">
        <v>1871</v>
      </c>
      <c r="D45" s="146"/>
      <c r="E45" s="147">
        <v>27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0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6" t="s">
        <v>201</v>
      </c>
      <c r="D46" s="148"/>
      <c r="E46" s="149">
        <v>27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1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x14ac:dyDescent="0.2">
      <c r="A47" s="151" t="s">
        <v>187</v>
      </c>
      <c r="B47" s="152" t="s">
        <v>151</v>
      </c>
      <c r="C47" s="172" t="s">
        <v>152</v>
      </c>
      <c r="D47" s="153"/>
      <c r="E47" s="154"/>
      <c r="F47" s="155"/>
      <c r="G47" s="155">
        <f>SUMIF(AG48:AG48,"&lt;&gt;NOR",G48:G48)</f>
        <v>0</v>
      </c>
      <c r="H47" s="155"/>
      <c r="I47" s="155">
        <f>SUM(I48:I48)</f>
        <v>0</v>
      </c>
      <c r="J47" s="155"/>
      <c r="K47" s="155">
        <f>SUM(K48:K48)</f>
        <v>0</v>
      </c>
      <c r="L47" s="155"/>
      <c r="M47" s="155">
        <f>SUM(M48:M48)</f>
        <v>0</v>
      </c>
      <c r="N47" s="155"/>
      <c r="O47" s="155">
        <f>SUM(O48:O48)</f>
        <v>0</v>
      </c>
      <c r="P47" s="155"/>
      <c r="Q47" s="156">
        <f>SUM(Q48:Q48)</f>
        <v>0</v>
      </c>
      <c r="R47" s="150"/>
      <c r="S47" s="150"/>
      <c r="T47" s="150"/>
      <c r="U47" s="150"/>
      <c r="V47" s="150">
        <f>SUM(V48:V48)</f>
        <v>45.57</v>
      </c>
      <c r="W47" s="150"/>
      <c r="AG47" t="s">
        <v>188</v>
      </c>
    </row>
    <row r="48" spans="1:60" outlineLevel="1" x14ac:dyDescent="0.2">
      <c r="A48" s="164">
        <v>7</v>
      </c>
      <c r="B48" s="165" t="s">
        <v>1872</v>
      </c>
      <c r="C48" s="173" t="s">
        <v>1873</v>
      </c>
      <c r="D48" s="166" t="s">
        <v>403</v>
      </c>
      <c r="E48" s="167">
        <v>387.86327000000006</v>
      </c>
      <c r="F48" s="168"/>
      <c r="G48" s="169">
        <f>ROUND(E48*F48,2)</f>
        <v>0</v>
      </c>
      <c r="H48" s="168"/>
      <c r="I48" s="169">
        <f>ROUND(E48*H48,2)</f>
        <v>0</v>
      </c>
      <c r="J48" s="168"/>
      <c r="K48" s="169">
        <f>ROUND(E48*J48,2)</f>
        <v>0</v>
      </c>
      <c r="L48" s="169">
        <v>21</v>
      </c>
      <c r="M48" s="169">
        <f>G48*(1+L48/100)</f>
        <v>0</v>
      </c>
      <c r="N48" s="169">
        <v>0</v>
      </c>
      <c r="O48" s="169">
        <f>ROUND(E48*N48,2)</f>
        <v>0</v>
      </c>
      <c r="P48" s="169">
        <v>0</v>
      </c>
      <c r="Q48" s="170">
        <f>ROUND(E48*P48,2)</f>
        <v>0</v>
      </c>
      <c r="R48" s="145"/>
      <c r="S48" s="145" t="s">
        <v>254</v>
      </c>
      <c r="T48" s="145" t="s">
        <v>255</v>
      </c>
      <c r="U48" s="145">
        <v>0.11750000000000001</v>
      </c>
      <c r="V48" s="145">
        <f>ROUND(E48*U48,2)</f>
        <v>45.57</v>
      </c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560</v>
      </c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x14ac:dyDescent="0.2">
      <c r="A49" s="151" t="s">
        <v>187</v>
      </c>
      <c r="B49" s="152" t="s">
        <v>153</v>
      </c>
      <c r="C49" s="172" t="s">
        <v>154</v>
      </c>
      <c r="D49" s="153"/>
      <c r="E49" s="154"/>
      <c r="F49" s="155"/>
      <c r="G49" s="155">
        <f>SUMIF(AG50:AG56,"&lt;&gt;NOR",G50:G56)</f>
        <v>0</v>
      </c>
      <c r="H49" s="155"/>
      <c r="I49" s="155">
        <f>SUM(I50:I56)</f>
        <v>0</v>
      </c>
      <c r="J49" s="155"/>
      <c r="K49" s="155">
        <f>SUM(K50:K56)</f>
        <v>0</v>
      </c>
      <c r="L49" s="155"/>
      <c r="M49" s="155">
        <f>SUM(M50:M56)</f>
        <v>0</v>
      </c>
      <c r="N49" s="155"/>
      <c r="O49" s="155">
        <f>SUM(O50:O56)</f>
        <v>0</v>
      </c>
      <c r="P49" s="155"/>
      <c r="Q49" s="156">
        <f>SUM(Q50:Q56)</f>
        <v>7.33</v>
      </c>
      <c r="R49" s="150"/>
      <c r="S49" s="150"/>
      <c r="T49" s="150"/>
      <c r="U49" s="150"/>
      <c r="V49" s="150">
        <f>SUM(V50:V56)</f>
        <v>16.32</v>
      </c>
      <c r="W49" s="150"/>
      <c r="AG49" t="s">
        <v>188</v>
      </c>
    </row>
    <row r="50" spans="1:60" outlineLevel="1" x14ac:dyDescent="0.2">
      <c r="A50" s="157">
        <v>8</v>
      </c>
      <c r="B50" s="158" t="s">
        <v>1874</v>
      </c>
      <c r="C50" s="174" t="s">
        <v>1875</v>
      </c>
      <c r="D50" s="159" t="s">
        <v>197</v>
      </c>
      <c r="E50" s="160">
        <v>49</v>
      </c>
      <c r="F50" s="161"/>
      <c r="G50" s="162">
        <f>ROUND(E50*F50,2)</f>
        <v>0</v>
      </c>
      <c r="H50" s="161"/>
      <c r="I50" s="162">
        <f>ROUND(E50*H50,2)</f>
        <v>0</v>
      </c>
      <c r="J50" s="161"/>
      <c r="K50" s="162">
        <f>ROUND(E50*J50,2)</f>
        <v>0</v>
      </c>
      <c r="L50" s="162">
        <v>21</v>
      </c>
      <c r="M50" s="162">
        <f>G50*(1+L50/100)</f>
        <v>0</v>
      </c>
      <c r="N50" s="162">
        <v>0</v>
      </c>
      <c r="O50" s="162">
        <f>ROUND(E50*N50,2)</f>
        <v>0</v>
      </c>
      <c r="P50" s="162">
        <v>0.14955000000000002</v>
      </c>
      <c r="Q50" s="163">
        <f>ROUND(E50*P50,2)</f>
        <v>7.33</v>
      </c>
      <c r="R50" s="145"/>
      <c r="S50" s="145" t="s">
        <v>192</v>
      </c>
      <c r="T50" s="145" t="s">
        <v>457</v>
      </c>
      <c r="U50" s="145">
        <v>0.33300000000000002</v>
      </c>
      <c r="V50" s="145">
        <f>ROUND(E50*U50,2)</f>
        <v>16.32</v>
      </c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194</v>
      </c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5" t="s">
        <v>204</v>
      </c>
      <c r="D51" s="146"/>
      <c r="E51" s="147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0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5" t="s">
        <v>1848</v>
      </c>
      <c r="D52" s="146"/>
      <c r="E52" s="147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1876</v>
      </c>
      <c r="D53" s="146"/>
      <c r="E53" s="147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ht="33.75" outlineLevel="1" x14ac:dyDescent="0.2">
      <c r="A54" s="143"/>
      <c r="B54" s="144"/>
      <c r="C54" s="175" t="s">
        <v>1877</v>
      </c>
      <c r="D54" s="146"/>
      <c r="E54" s="147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0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1878</v>
      </c>
      <c r="D55" s="146"/>
      <c r="E55" s="147">
        <v>49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6" t="s">
        <v>201</v>
      </c>
      <c r="D56" s="148"/>
      <c r="E56" s="149">
        <v>49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1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x14ac:dyDescent="0.2">
      <c r="A57" s="151" t="s">
        <v>187</v>
      </c>
      <c r="B57" s="152" t="s">
        <v>157</v>
      </c>
      <c r="C57" s="172" t="s">
        <v>158</v>
      </c>
      <c r="D57" s="153"/>
      <c r="E57" s="154"/>
      <c r="F57" s="155"/>
      <c r="G57" s="155">
        <f>SUMIF(AG58:AG61,"&lt;&gt;NOR",G58:G61)</f>
        <v>0</v>
      </c>
      <c r="H57" s="155"/>
      <c r="I57" s="155">
        <f>SUM(I58:I61)</f>
        <v>0</v>
      </c>
      <c r="J57" s="155"/>
      <c r="K57" s="155">
        <f>SUM(K58:K61)</f>
        <v>0</v>
      </c>
      <c r="L57" s="155"/>
      <c r="M57" s="155">
        <f>SUM(M58:M61)</f>
        <v>0</v>
      </c>
      <c r="N57" s="155"/>
      <c r="O57" s="155">
        <f>SUM(O58:O61)</f>
        <v>0</v>
      </c>
      <c r="P57" s="155"/>
      <c r="Q57" s="156">
        <f>SUM(Q58:Q61)</f>
        <v>0</v>
      </c>
      <c r="R57" s="150"/>
      <c r="S57" s="150"/>
      <c r="T57" s="150"/>
      <c r="U57" s="150"/>
      <c r="V57" s="150">
        <f>SUM(V58:V61)</f>
        <v>28.37</v>
      </c>
      <c r="W57" s="150"/>
      <c r="AG57" t="s">
        <v>188</v>
      </c>
    </row>
    <row r="58" spans="1:60" outlineLevel="1" x14ac:dyDescent="0.2">
      <c r="A58" s="164">
        <v>9</v>
      </c>
      <c r="B58" s="165" t="s">
        <v>1879</v>
      </c>
      <c r="C58" s="173" t="s">
        <v>1880</v>
      </c>
      <c r="D58" s="166" t="s">
        <v>403</v>
      </c>
      <c r="E58" s="167">
        <v>57.906550000000003</v>
      </c>
      <c r="F58" s="168"/>
      <c r="G58" s="169">
        <f>ROUND(E58*F58,2)</f>
        <v>0</v>
      </c>
      <c r="H58" s="168"/>
      <c r="I58" s="169">
        <f>ROUND(E58*H58,2)</f>
        <v>0</v>
      </c>
      <c r="J58" s="168"/>
      <c r="K58" s="169">
        <f>ROUND(E58*J58,2)</f>
        <v>0</v>
      </c>
      <c r="L58" s="169">
        <v>21</v>
      </c>
      <c r="M58" s="169">
        <f>G58*(1+L58/100)</f>
        <v>0</v>
      </c>
      <c r="N58" s="169">
        <v>0</v>
      </c>
      <c r="O58" s="169">
        <f>ROUND(E58*N58,2)</f>
        <v>0</v>
      </c>
      <c r="P58" s="169">
        <v>0</v>
      </c>
      <c r="Q58" s="170">
        <f>ROUND(E58*P58,2)</f>
        <v>0</v>
      </c>
      <c r="R58" s="145"/>
      <c r="S58" s="145" t="s">
        <v>254</v>
      </c>
      <c r="T58" s="145" t="s">
        <v>255</v>
      </c>
      <c r="U58" s="145">
        <v>0.49000000000000005</v>
      </c>
      <c r="V58" s="145">
        <f>ROUND(E58*U58,2)</f>
        <v>28.37</v>
      </c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563</v>
      </c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57">
        <v>10</v>
      </c>
      <c r="B59" s="158" t="s">
        <v>1881</v>
      </c>
      <c r="C59" s="174" t="s">
        <v>1882</v>
      </c>
      <c r="D59" s="159" t="s">
        <v>403</v>
      </c>
      <c r="E59" s="160">
        <v>194.88000000000002</v>
      </c>
      <c r="F59" s="161"/>
      <c r="G59" s="162">
        <f>ROUND(E59*F59,2)</f>
        <v>0</v>
      </c>
      <c r="H59" s="161"/>
      <c r="I59" s="162">
        <f>ROUND(E59*H59,2)</f>
        <v>0</v>
      </c>
      <c r="J59" s="161"/>
      <c r="K59" s="162">
        <f>ROUND(E59*J59,2)</f>
        <v>0</v>
      </c>
      <c r="L59" s="162">
        <v>21</v>
      </c>
      <c r="M59" s="162">
        <f>G59*(1+L59/100)</f>
        <v>0</v>
      </c>
      <c r="N59" s="162">
        <v>0</v>
      </c>
      <c r="O59" s="162">
        <f>ROUND(E59*N59,2)</f>
        <v>0</v>
      </c>
      <c r="P59" s="162">
        <v>0</v>
      </c>
      <c r="Q59" s="163">
        <f>ROUND(E59*P59,2)</f>
        <v>0</v>
      </c>
      <c r="R59" s="145"/>
      <c r="S59" s="145" t="s">
        <v>254</v>
      </c>
      <c r="T59" s="145" t="s">
        <v>255</v>
      </c>
      <c r="U59" s="145">
        <v>0</v>
      </c>
      <c r="V59" s="145">
        <f>ROUND(E59*U59,2)</f>
        <v>0</v>
      </c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194</v>
      </c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5" t="s">
        <v>1883</v>
      </c>
      <c r="D60" s="146"/>
      <c r="E60" s="147">
        <v>194.88000000000002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0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6" t="s">
        <v>201</v>
      </c>
      <c r="D61" s="148"/>
      <c r="E61" s="149">
        <v>194.88000000000002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1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x14ac:dyDescent="0.2">
      <c r="A62" s="3"/>
      <c r="B62" s="4"/>
      <c r="C62" s="17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AE62">
        <v>15</v>
      </c>
      <c r="AF62">
        <v>21</v>
      </c>
    </row>
    <row r="63" spans="1:60" x14ac:dyDescent="0.2">
      <c r="A63" s="139"/>
      <c r="B63" s="140" t="s">
        <v>31</v>
      </c>
      <c r="C63" s="178"/>
      <c r="D63" s="141"/>
      <c r="E63" s="142"/>
      <c r="F63" s="142"/>
      <c r="G63" s="171">
        <f>G8+G47+G49+G57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AE63">
        <f>SUMIF(L7:L61,AE62,G7:G61)</f>
        <v>0</v>
      </c>
      <c r="AF63">
        <f>SUMIF(L7:L61,AF62,G7:G61)</f>
        <v>0</v>
      </c>
      <c r="AG63" t="s">
        <v>247</v>
      </c>
    </row>
    <row r="64" spans="1:60" x14ac:dyDescent="0.2">
      <c r="A64" s="3"/>
      <c r="B64" s="4"/>
      <c r="C64" s="17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33" x14ac:dyDescent="0.2">
      <c r="A65" s="3"/>
      <c r="B65" s="4"/>
      <c r="C65" s="177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33" x14ac:dyDescent="0.2">
      <c r="A66" s="256" t="s">
        <v>248</v>
      </c>
      <c r="B66" s="256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33" x14ac:dyDescent="0.2">
      <c r="A67" s="237"/>
      <c r="B67" s="238"/>
      <c r="C67" s="239"/>
      <c r="D67" s="238"/>
      <c r="E67" s="238"/>
      <c r="F67" s="238"/>
      <c r="G67" s="24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AG67" t="s">
        <v>249</v>
      </c>
    </row>
    <row r="68" spans="1:33" x14ac:dyDescent="0.2">
      <c r="A68" s="241"/>
      <c r="B68" s="242"/>
      <c r="C68" s="243"/>
      <c r="D68" s="242"/>
      <c r="E68" s="242"/>
      <c r="F68" s="242"/>
      <c r="G68" s="2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33" x14ac:dyDescent="0.2">
      <c r="A69" s="241"/>
      <c r="B69" s="242"/>
      <c r="C69" s="243"/>
      <c r="D69" s="242"/>
      <c r="E69" s="242"/>
      <c r="F69" s="242"/>
      <c r="G69" s="2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33" x14ac:dyDescent="0.2">
      <c r="A70" s="241"/>
      <c r="B70" s="242"/>
      <c r="C70" s="243"/>
      <c r="D70" s="242"/>
      <c r="E70" s="242"/>
      <c r="F70" s="242"/>
      <c r="G70" s="2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33" x14ac:dyDescent="0.2">
      <c r="A71" s="245"/>
      <c r="B71" s="246"/>
      <c r="C71" s="247"/>
      <c r="D71" s="246"/>
      <c r="E71" s="246"/>
      <c r="F71" s="246"/>
      <c r="G71" s="24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33" x14ac:dyDescent="0.2">
      <c r="A72" s="3"/>
      <c r="B72" s="4"/>
      <c r="C72" s="17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33" x14ac:dyDescent="0.2">
      <c r="C73" s="179"/>
      <c r="D73" s="10"/>
      <c r="AG73" t="s">
        <v>250</v>
      </c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7:G71"/>
    <mergeCell ref="A1:G1"/>
    <mergeCell ref="C2:G2"/>
    <mergeCell ref="C3:G3"/>
    <mergeCell ref="C4:G4"/>
    <mergeCell ref="A66:C6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55317-F475-4CEE-A24C-3A3340B0485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105</v>
      </c>
      <c r="C3" s="250" t="s">
        <v>106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107</v>
      </c>
      <c r="C4" s="253" t="s">
        <v>108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SUMIF(AG9:AG171,"&lt;&gt;NOR",G9:G171)</f>
        <v>0</v>
      </c>
      <c r="H8" s="155"/>
      <c r="I8" s="155">
        <f>SUM(I9:I171)</f>
        <v>0</v>
      </c>
      <c r="J8" s="155"/>
      <c r="K8" s="155">
        <f>SUM(K9:K171)</f>
        <v>0</v>
      </c>
      <c r="L8" s="155"/>
      <c r="M8" s="155">
        <f>SUM(M9:M171)</f>
        <v>0</v>
      </c>
      <c r="N8" s="155"/>
      <c r="O8" s="155">
        <f>SUM(O9:O171)</f>
        <v>1056.6199999999999</v>
      </c>
      <c r="P8" s="155"/>
      <c r="Q8" s="156">
        <f>SUM(Q9:Q171)</f>
        <v>0</v>
      </c>
      <c r="R8" s="150"/>
      <c r="S8" s="150"/>
      <c r="T8" s="150"/>
      <c r="U8" s="150"/>
      <c r="V8" s="150">
        <f>SUM(V9:V171)</f>
        <v>2371.69</v>
      </c>
      <c r="W8" s="150"/>
      <c r="AG8" t="s">
        <v>188</v>
      </c>
    </row>
    <row r="9" spans="1:60" outlineLevel="1" x14ac:dyDescent="0.2">
      <c r="A9" s="157">
        <v>1</v>
      </c>
      <c r="B9" s="158" t="s">
        <v>266</v>
      </c>
      <c r="C9" s="174" t="s">
        <v>267</v>
      </c>
      <c r="D9" s="159" t="s">
        <v>197</v>
      </c>
      <c r="E9" s="160">
        <v>2.4000000000000004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8.6900000000000015E-3</v>
      </c>
      <c r="O9" s="162">
        <f>ROUND(E9*N9,2)</f>
        <v>0.02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0.70300000000000007</v>
      </c>
      <c r="V9" s="145">
        <f>ROUND(E9*U9,2)</f>
        <v>1.69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1884</v>
      </c>
      <c r="D11" s="146"/>
      <c r="E11" s="147">
        <v>1.2000000000000002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5" t="s">
        <v>1885</v>
      </c>
      <c r="D12" s="146"/>
      <c r="E12" s="147">
        <v>1.2000000000000002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6" t="s">
        <v>201</v>
      </c>
      <c r="D13" s="148"/>
      <c r="E13" s="149">
        <v>2.4000000000000004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1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57">
        <v>2</v>
      </c>
      <c r="B14" s="158" t="s">
        <v>272</v>
      </c>
      <c r="C14" s="174" t="s">
        <v>273</v>
      </c>
      <c r="D14" s="159" t="s">
        <v>197</v>
      </c>
      <c r="E14" s="160">
        <v>12</v>
      </c>
      <c r="F14" s="161"/>
      <c r="G14" s="162">
        <f>ROUND(E14*F14,2)</f>
        <v>0</v>
      </c>
      <c r="H14" s="161"/>
      <c r="I14" s="162">
        <f>ROUND(E14*H14,2)</f>
        <v>0</v>
      </c>
      <c r="J14" s="161"/>
      <c r="K14" s="162">
        <f>ROUND(E14*J14,2)</f>
        <v>0</v>
      </c>
      <c r="L14" s="162">
        <v>21</v>
      </c>
      <c r="M14" s="162">
        <f>G14*(1+L14/100)</f>
        <v>0</v>
      </c>
      <c r="N14" s="162">
        <v>1.0700000000000001E-2</v>
      </c>
      <c r="O14" s="162">
        <f>ROUND(E14*N14,2)</f>
        <v>0.13</v>
      </c>
      <c r="P14" s="162">
        <v>0</v>
      </c>
      <c r="Q14" s="163">
        <f>ROUND(E14*P14,2)</f>
        <v>0</v>
      </c>
      <c r="R14" s="145"/>
      <c r="S14" s="145" t="s">
        <v>254</v>
      </c>
      <c r="T14" s="145" t="s">
        <v>255</v>
      </c>
      <c r="U14" s="145">
        <v>0.90800000000000003</v>
      </c>
      <c r="V14" s="145">
        <f>ROUND(E14*U14,2)</f>
        <v>10.9</v>
      </c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194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204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ht="22.5" outlineLevel="1" x14ac:dyDescent="0.2">
      <c r="A16" s="143"/>
      <c r="B16" s="144"/>
      <c r="C16" s="175" t="s">
        <v>1886</v>
      </c>
      <c r="D16" s="146"/>
      <c r="E16" s="147">
        <v>2.4000000000000004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5" t="s">
        <v>1887</v>
      </c>
      <c r="D17" s="146"/>
      <c r="E17" s="147">
        <v>4.8000000000000007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ht="22.5" outlineLevel="1" x14ac:dyDescent="0.2">
      <c r="A18" s="143"/>
      <c r="B18" s="144"/>
      <c r="C18" s="175" t="s">
        <v>1888</v>
      </c>
      <c r="D18" s="146"/>
      <c r="E18" s="147">
        <v>2.4000000000000004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1889</v>
      </c>
      <c r="D19" s="146"/>
      <c r="E19" s="147">
        <v>1.2000000000000002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5" t="s">
        <v>1890</v>
      </c>
      <c r="D20" s="146"/>
      <c r="E20" s="147">
        <v>1.2000000000000002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6" t="s">
        <v>201</v>
      </c>
      <c r="D21" s="148"/>
      <c r="E21" s="149">
        <v>12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1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57">
        <v>3</v>
      </c>
      <c r="B22" s="158" t="s">
        <v>278</v>
      </c>
      <c r="C22" s="174" t="s">
        <v>279</v>
      </c>
      <c r="D22" s="159" t="s">
        <v>197</v>
      </c>
      <c r="E22" s="160">
        <v>6</v>
      </c>
      <c r="F22" s="161"/>
      <c r="G22" s="162">
        <f>ROUND(E22*F22,2)</f>
        <v>0</v>
      </c>
      <c r="H22" s="161"/>
      <c r="I22" s="162">
        <f>ROUND(E22*H22,2)</f>
        <v>0</v>
      </c>
      <c r="J22" s="161"/>
      <c r="K22" s="162">
        <f>ROUND(E22*J22,2)</f>
        <v>0</v>
      </c>
      <c r="L22" s="162">
        <v>21</v>
      </c>
      <c r="M22" s="162">
        <f>G22*(1+L22/100)</f>
        <v>0</v>
      </c>
      <c r="N22" s="162">
        <v>1.2710000000000001E-2</v>
      </c>
      <c r="O22" s="162">
        <f>ROUND(E22*N22,2)</f>
        <v>0.08</v>
      </c>
      <c r="P22" s="162">
        <v>0</v>
      </c>
      <c r="Q22" s="163">
        <f>ROUND(E22*P22,2)</f>
        <v>0</v>
      </c>
      <c r="R22" s="145"/>
      <c r="S22" s="145" t="s">
        <v>254</v>
      </c>
      <c r="T22" s="145" t="s">
        <v>255</v>
      </c>
      <c r="U22" s="145">
        <v>1.153</v>
      </c>
      <c r="V22" s="145">
        <f>ROUND(E22*U22,2)</f>
        <v>6.92</v>
      </c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194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204</v>
      </c>
      <c r="D23" s="146"/>
      <c r="E23" s="147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22.5" outlineLevel="1" x14ac:dyDescent="0.2">
      <c r="A24" s="143"/>
      <c r="B24" s="144"/>
      <c r="C24" s="175" t="s">
        <v>1891</v>
      </c>
      <c r="D24" s="146"/>
      <c r="E24" s="147">
        <v>1.2000000000000002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75" t="s">
        <v>1892</v>
      </c>
      <c r="D25" s="146"/>
      <c r="E25" s="147">
        <v>1.2000000000000002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1893</v>
      </c>
      <c r="D26" s="146"/>
      <c r="E26" s="147">
        <v>1.2000000000000002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ht="22.5" outlineLevel="1" x14ac:dyDescent="0.2">
      <c r="A27" s="143"/>
      <c r="B27" s="144"/>
      <c r="C27" s="175" t="s">
        <v>1894</v>
      </c>
      <c r="D27" s="146"/>
      <c r="E27" s="147">
        <v>2.4000000000000004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76" t="s">
        <v>201</v>
      </c>
      <c r="D28" s="148"/>
      <c r="E28" s="149">
        <v>6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1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57">
        <v>4</v>
      </c>
      <c r="B29" s="158" t="s">
        <v>285</v>
      </c>
      <c r="C29" s="174" t="s">
        <v>286</v>
      </c>
      <c r="D29" s="159" t="s">
        <v>197</v>
      </c>
      <c r="E29" s="160">
        <v>7.2</v>
      </c>
      <c r="F29" s="161"/>
      <c r="G29" s="162">
        <f>ROUND(E29*F29,2)</f>
        <v>0</v>
      </c>
      <c r="H29" s="161"/>
      <c r="I29" s="162">
        <f>ROUND(E29*H29,2)</f>
        <v>0</v>
      </c>
      <c r="J29" s="161"/>
      <c r="K29" s="162">
        <f>ROUND(E29*J29,2)</f>
        <v>0</v>
      </c>
      <c r="L29" s="162">
        <v>21</v>
      </c>
      <c r="M29" s="162">
        <f>G29*(1+L29/100)</f>
        <v>0</v>
      </c>
      <c r="N29" s="162">
        <v>6.9630000000000011E-2</v>
      </c>
      <c r="O29" s="162">
        <f>ROUND(E29*N29,2)</f>
        <v>0.5</v>
      </c>
      <c r="P29" s="162">
        <v>0</v>
      </c>
      <c r="Q29" s="163">
        <f>ROUND(E29*P29,2)</f>
        <v>0</v>
      </c>
      <c r="R29" s="145"/>
      <c r="S29" s="145" t="s">
        <v>254</v>
      </c>
      <c r="T29" s="145" t="s">
        <v>255</v>
      </c>
      <c r="U29" s="145">
        <v>1.2460000000000002</v>
      </c>
      <c r="V29" s="145">
        <f>ROUND(E29*U29,2)</f>
        <v>8.9700000000000006</v>
      </c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194</v>
      </c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5" t="s">
        <v>204</v>
      </c>
      <c r="D30" s="146"/>
      <c r="E30" s="147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0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ht="22.5" outlineLevel="1" x14ac:dyDescent="0.2">
      <c r="A31" s="143"/>
      <c r="B31" s="144"/>
      <c r="C31" s="175" t="s">
        <v>1895</v>
      </c>
      <c r="D31" s="146"/>
      <c r="E31" s="147">
        <v>3.6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0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75" t="s">
        <v>1896</v>
      </c>
      <c r="D32" s="146"/>
      <c r="E32" s="147">
        <v>3.6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0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6" t="s">
        <v>201</v>
      </c>
      <c r="D33" s="148"/>
      <c r="E33" s="149">
        <v>7.2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1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ht="22.5" outlineLevel="1" x14ac:dyDescent="0.2">
      <c r="A34" s="157">
        <v>5</v>
      </c>
      <c r="B34" s="158" t="s">
        <v>290</v>
      </c>
      <c r="C34" s="174" t="s">
        <v>291</v>
      </c>
      <c r="D34" s="159" t="s">
        <v>292</v>
      </c>
      <c r="E34" s="160">
        <v>347.87610000000001</v>
      </c>
      <c r="F34" s="161"/>
      <c r="G34" s="162">
        <f>ROUND(E34*F34,2)</f>
        <v>0</v>
      </c>
      <c r="H34" s="161"/>
      <c r="I34" s="162">
        <f>ROUND(E34*H34,2)</f>
        <v>0</v>
      </c>
      <c r="J34" s="161"/>
      <c r="K34" s="162">
        <f>ROUND(E34*J34,2)</f>
        <v>0</v>
      </c>
      <c r="L34" s="162">
        <v>21</v>
      </c>
      <c r="M34" s="162">
        <f>G34*(1+L34/100)</f>
        <v>0</v>
      </c>
      <c r="N34" s="162">
        <v>0</v>
      </c>
      <c r="O34" s="162">
        <f>ROUND(E34*N34,2)</f>
        <v>0</v>
      </c>
      <c r="P34" s="162">
        <v>0</v>
      </c>
      <c r="Q34" s="163">
        <f>ROUND(E34*P34,2)</f>
        <v>0</v>
      </c>
      <c r="R34" s="145"/>
      <c r="S34" s="145" t="s">
        <v>254</v>
      </c>
      <c r="T34" s="145" t="s">
        <v>255</v>
      </c>
      <c r="U34" s="145">
        <v>0.12000000000000001</v>
      </c>
      <c r="V34" s="145">
        <f>ROUND(E34*U34,2)</f>
        <v>41.75</v>
      </c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194</v>
      </c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5" t="s">
        <v>204</v>
      </c>
      <c r="D35" s="146"/>
      <c r="E35" s="147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0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ht="22.5" outlineLevel="1" x14ac:dyDescent="0.2">
      <c r="A36" s="143"/>
      <c r="B36" s="144"/>
      <c r="C36" s="175" t="s">
        <v>293</v>
      </c>
      <c r="D36" s="146"/>
      <c r="E36" s="147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0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ht="22.5" outlineLevel="1" x14ac:dyDescent="0.2">
      <c r="A37" s="143"/>
      <c r="B37" s="144"/>
      <c r="C37" s="175" t="s">
        <v>1897</v>
      </c>
      <c r="D37" s="146"/>
      <c r="E37" s="147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0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84" t="s">
        <v>296</v>
      </c>
      <c r="D38" s="180"/>
      <c r="E38" s="181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85" t="s">
        <v>1898</v>
      </c>
      <c r="D39" s="180"/>
      <c r="E39" s="181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2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ht="33.75" outlineLevel="1" x14ac:dyDescent="0.2">
      <c r="A40" s="143"/>
      <c r="B40" s="144"/>
      <c r="C40" s="185" t="s">
        <v>577</v>
      </c>
      <c r="D40" s="180"/>
      <c r="E40" s="181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2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85" t="s">
        <v>1899</v>
      </c>
      <c r="D41" s="180"/>
      <c r="E41" s="181">
        <v>375.87600000000003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2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85" t="s">
        <v>1900</v>
      </c>
      <c r="D42" s="180"/>
      <c r="E42" s="181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2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ht="33.75" outlineLevel="1" x14ac:dyDescent="0.2">
      <c r="A43" s="143"/>
      <c r="B43" s="144"/>
      <c r="C43" s="185" t="s">
        <v>574</v>
      </c>
      <c r="D43" s="180"/>
      <c r="E43" s="181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2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85" t="s">
        <v>1901</v>
      </c>
      <c r="D44" s="180"/>
      <c r="E44" s="181">
        <v>50.808000000000007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2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ht="22.5" outlineLevel="1" x14ac:dyDescent="0.2">
      <c r="A45" s="143"/>
      <c r="B45" s="144"/>
      <c r="C45" s="185" t="s">
        <v>1902</v>
      </c>
      <c r="D45" s="180"/>
      <c r="E45" s="181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2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ht="33.75" outlineLevel="1" x14ac:dyDescent="0.2">
      <c r="A46" s="143"/>
      <c r="B46" s="144"/>
      <c r="C46" s="185" t="s">
        <v>1903</v>
      </c>
      <c r="D46" s="180"/>
      <c r="E46" s="181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2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85" t="s">
        <v>1904</v>
      </c>
      <c r="D47" s="180"/>
      <c r="E47" s="181">
        <v>192.15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2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ht="22.5" outlineLevel="1" x14ac:dyDescent="0.2">
      <c r="A48" s="143"/>
      <c r="B48" s="144"/>
      <c r="C48" s="185" t="s">
        <v>1905</v>
      </c>
      <c r="D48" s="180"/>
      <c r="E48" s="181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2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ht="33.75" outlineLevel="1" x14ac:dyDescent="0.2">
      <c r="A49" s="143"/>
      <c r="B49" s="144"/>
      <c r="C49" s="185" t="s">
        <v>1906</v>
      </c>
      <c r="D49" s="180"/>
      <c r="E49" s="181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2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85" t="s">
        <v>1907</v>
      </c>
      <c r="D50" s="180"/>
      <c r="E50" s="181">
        <v>154.22400000000002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2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86" t="s">
        <v>306</v>
      </c>
      <c r="D51" s="182"/>
      <c r="E51" s="183">
        <v>773.05800000000011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3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84" t="s">
        <v>307</v>
      </c>
      <c r="D52" s="180"/>
      <c r="E52" s="181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1908</v>
      </c>
      <c r="D53" s="146"/>
      <c r="E53" s="147">
        <v>347.87610000000001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6" t="s">
        <v>201</v>
      </c>
      <c r="D54" s="148"/>
      <c r="E54" s="149">
        <v>347.87610000000001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1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57">
        <v>6</v>
      </c>
      <c r="B55" s="158" t="s">
        <v>314</v>
      </c>
      <c r="C55" s="174" t="s">
        <v>315</v>
      </c>
      <c r="D55" s="159" t="s">
        <v>292</v>
      </c>
      <c r="E55" s="160">
        <v>86.969030000000004</v>
      </c>
      <c r="F55" s="161"/>
      <c r="G55" s="162">
        <f>ROUND(E55*F55,2)</f>
        <v>0</v>
      </c>
      <c r="H55" s="161"/>
      <c r="I55" s="162">
        <f>ROUND(E55*H55,2)</f>
        <v>0</v>
      </c>
      <c r="J55" s="161"/>
      <c r="K55" s="162">
        <f>ROUND(E55*J55,2)</f>
        <v>0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3">
        <f>ROUND(E55*P55,2)</f>
        <v>0</v>
      </c>
      <c r="R55" s="145"/>
      <c r="S55" s="145" t="s">
        <v>254</v>
      </c>
      <c r="T55" s="145" t="s">
        <v>255</v>
      </c>
      <c r="U55" s="145">
        <v>8.4000000000000005E-2</v>
      </c>
      <c r="V55" s="145">
        <f>ROUND(E55*U55,2)</f>
        <v>7.31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1909</v>
      </c>
      <c r="D56" s="146"/>
      <c r="E56" s="147">
        <v>86.969030000000004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6" t="s">
        <v>201</v>
      </c>
      <c r="D57" s="148"/>
      <c r="E57" s="149">
        <v>86.969030000000004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1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ht="22.5" outlineLevel="1" x14ac:dyDescent="0.2">
      <c r="A58" s="157">
        <v>7</v>
      </c>
      <c r="B58" s="158" t="s">
        <v>317</v>
      </c>
      <c r="C58" s="174" t="s">
        <v>318</v>
      </c>
      <c r="D58" s="159" t="s">
        <v>292</v>
      </c>
      <c r="E58" s="160">
        <v>309.22320000000002</v>
      </c>
      <c r="F58" s="161"/>
      <c r="G58" s="162">
        <f>ROUND(E58*F58,2)</f>
        <v>0</v>
      </c>
      <c r="H58" s="161"/>
      <c r="I58" s="162">
        <f>ROUND(E58*H58,2)</f>
        <v>0</v>
      </c>
      <c r="J58" s="161"/>
      <c r="K58" s="162">
        <f>ROUND(E58*J58,2)</f>
        <v>0</v>
      </c>
      <c r="L58" s="162">
        <v>21</v>
      </c>
      <c r="M58" s="162">
        <f>G58*(1+L58/100)</f>
        <v>0</v>
      </c>
      <c r="N58" s="162">
        <v>0</v>
      </c>
      <c r="O58" s="162">
        <f>ROUND(E58*N58,2)</f>
        <v>0</v>
      </c>
      <c r="P58" s="162">
        <v>0</v>
      </c>
      <c r="Q58" s="163">
        <f>ROUND(E58*P58,2)</f>
        <v>0</v>
      </c>
      <c r="R58" s="145"/>
      <c r="S58" s="145" t="s">
        <v>254</v>
      </c>
      <c r="T58" s="145" t="s">
        <v>255</v>
      </c>
      <c r="U58" s="145">
        <v>0.25</v>
      </c>
      <c r="V58" s="145">
        <f>ROUND(E58*U58,2)</f>
        <v>77.31</v>
      </c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194</v>
      </c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1910</v>
      </c>
      <c r="D59" s="146"/>
      <c r="E59" s="147">
        <v>309.22320000000002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6" t="s">
        <v>201</v>
      </c>
      <c r="D60" s="148"/>
      <c r="E60" s="149">
        <v>309.22320000000002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1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57">
        <v>8</v>
      </c>
      <c r="B61" s="158" t="s">
        <v>321</v>
      </c>
      <c r="C61" s="174" t="s">
        <v>322</v>
      </c>
      <c r="D61" s="159" t="s">
        <v>292</v>
      </c>
      <c r="E61" s="160">
        <v>77.305800000000005</v>
      </c>
      <c r="F61" s="161"/>
      <c r="G61" s="162">
        <f>ROUND(E61*F61,2)</f>
        <v>0</v>
      </c>
      <c r="H61" s="161"/>
      <c r="I61" s="162">
        <f>ROUND(E61*H61,2)</f>
        <v>0</v>
      </c>
      <c r="J61" s="161"/>
      <c r="K61" s="162">
        <f>ROUND(E61*J61,2)</f>
        <v>0</v>
      </c>
      <c r="L61" s="162">
        <v>21</v>
      </c>
      <c r="M61" s="162">
        <f>G61*(1+L61/100)</f>
        <v>0</v>
      </c>
      <c r="N61" s="162">
        <v>0</v>
      </c>
      <c r="O61" s="162">
        <f>ROUND(E61*N61,2)</f>
        <v>0</v>
      </c>
      <c r="P61" s="162">
        <v>0</v>
      </c>
      <c r="Q61" s="163">
        <f>ROUND(E61*P61,2)</f>
        <v>0</v>
      </c>
      <c r="R61" s="145"/>
      <c r="S61" s="145" t="s">
        <v>254</v>
      </c>
      <c r="T61" s="145" t="s">
        <v>255</v>
      </c>
      <c r="U61" s="145">
        <v>0.14830000000000002</v>
      </c>
      <c r="V61" s="145">
        <f>ROUND(E61*U61,2)</f>
        <v>11.46</v>
      </c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194</v>
      </c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1911</v>
      </c>
      <c r="D62" s="146"/>
      <c r="E62" s="147">
        <v>77.305800000000005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6" t="s">
        <v>201</v>
      </c>
      <c r="D63" s="148"/>
      <c r="E63" s="149">
        <v>77.305800000000005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1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57">
        <v>9</v>
      </c>
      <c r="B64" s="158" t="s">
        <v>324</v>
      </c>
      <c r="C64" s="174" t="s">
        <v>325</v>
      </c>
      <c r="D64" s="159" t="s">
        <v>292</v>
      </c>
      <c r="E64" s="160">
        <v>77.305800000000005</v>
      </c>
      <c r="F64" s="161"/>
      <c r="G64" s="162">
        <f>ROUND(E64*F64,2)</f>
        <v>0</v>
      </c>
      <c r="H64" s="161"/>
      <c r="I64" s="162">
        <f>ROUND(E64*H64,2)</f>
        <v>0</v>
      </c>
      <c r="J64" s="161"/>
      <c r="K64" s="162">
        <f>ROUND(E64*J64,2)</f>
        <v>0</v>
      </c>
      <c r="L64" s="162">
        <v>21</v>
      </c>
      <c r="M64" s="162">
        <f>G64*(1+L64/100)</f>
        <v>0</v>
      </c>
      <c r="N64" s="162">
        <v>0</v>
      </c>
      <c r="O64" s="162">
        <f>ROUND(E64*N64,2)</f>
        <v>0</v>
      </c>
      <c r="P64" s="162">
        <v>0</v>
      </c>
      <c r="Q64" s="163">
        <f>ROUND(E64*P64,2)</f>
        <v>0</v>
      </c>
      <c r="R64" s="145"/>
      <c r="S64" s="145" t="s">
        <v>254</v>
      </c>
      <c r="T64" s="145" t="s">
        <v>255</v>
      </c>
      <c r="U64" s="145">
        <v>0.53</v>
      </c>
      <c r="V64" s="145">
        <f>ROUND(E64*U64,2)</f>
        <v>40.97</v>
      </c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194</v>
      </c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1912</v>
      </c>
      <c r="D65" s="146"/>
      <c r="E65" s="147">
        <v>77.305800000000005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6" t="s">
        <v>201</v>
      </c>
      <c r="D66" s="148"/>
      <c r="E66" s="149">
        <v>77.305800000000005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1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57">
        <v>10</v>
      </c>
      <c r="B67" s="158" t="s">
        <v>327</v>
      </c>
      <c r="C67" s="174" t="s">
        <v>328</v>
      </c>
      <c r="D67" s="159" t="s">
        <v>292</v>
      </c>
      <c r="E67" s="160">
        <v>38.652900000000002</v>
      </c>
      <c r="F67" s="161"/>
      <c r="G67" s="162">
        <f>ROUND(E67*F67,2)</f>
        <v>0</v>
      </c>
      <c r="H67" s="161"/>
      <c r="I67" s="162">
        <f>ROUND(E67*H67,2)</f>
        <v>0</v>
      </c>
      <c r="J67" s="161"/>
      <c r="K67" s="162">
        <f>ROUND(E67*J67,2)</f>
        <v>0</v>
      </c>
      <c r="L67" s="162">
        <v>21</v>
      </c>
      <c r="M67" s="162">
        <f>G67*(1+L67/100)</f>
        <v>0</v>
      </c>
      <c r="N67" s="162">
        <v>0</v>
      </c>
      <c r="O67" s="162">
        <f>ROUND(E67*N67,2)</f>
        <v>0</v>
      </c>
      <c r="P67" s="162">
        <v>0</v>
      </c>
      <c r="Q67" s="163">
        <f>ROUND(E67*P67,2)</f>
        <v>0</v>
      </c>
      <c r="R67" s="145"/>
      <c r="S67" s="145" t="s">
        <v>254</v>
      </c>
      <c r="T67" s="145" t="s">
        <v>255</v>
      </c>
      <c r="U67" s="145">
        <v>0.25</v>
      </c>
      <c r="V67" s="145">
        <f>ROUND(E67*U67,2)</f>
        <v>9.66</v>
      </c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194</v>
      </c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1913</v>
      </c>
      <c r="D68" s="146"/>
      <c r="E68" s="147">
        <v>38.652900000000002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6" t="s">
        <v>201</v>
      </c>
      <c r="D69" s="148"/>
      <c r="E69" s="149">
        <v>38.652900000000002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1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57">
        <v>11</v>
      </c>
      <c r="B70" s="158" t="s">
        <v>335</v>
      </c>
      <c r="C70" s="174" t="s">
        <v>336</v>
      </c>
      <c r="D70" s="159" t="s">
        <v>253</v>
      </c>
      <c r="E70" s="160">
        <v>1618.3000000000002</v>
      </c>
      <c r="F70" s="161"/>
      <c r="G70" s="162">
        <f>ROUND(E70*F70,2)</f>
        <v>0</v>
      </c>
      <c r="H70" s="161"/>
      <c r="I70" s="162">
        <f>ROUND(E70*H70,2)</f>
        <v>0</v>
      </c>
      <c r="J70" s="161"/>
      <c r="K70" s="162">
        <f>ROUND(E70*J70,2)</f>
        <v>0</v>
      </c>
      <c r="L70" s="162">
        <v>21</v>
      </c>
      <c r="M70" s="162">
        <f>G70*(1+L70/100)</f>
        <v>0</v>
      </c>
      <c r="N70" s="162">
        <v>8.6000000000000009E-4</v>
      </c>
      <c r="O70" s="162">
        <f>ROUND(E70*N70,2)</f>
        <v>1.39</v>
      </c>
      <c r="P70" s="162">
        <v>0</v>
      </c>
      <c r="Q70" s="163">
        <f>ROUND(E70*P70,2)</f>
        <v>0</v>
      </c>
      <c r="R70" s="145"/>
      <c r="S70" s="145" t="s">
        <v>254</v>
      </c>
      <c r="T70" s="145" t="s">
        <v>193</v>
      </c>
      <c r="U70" s="145">
        <v>0.47900000000000004</v>
      </c>
      <c r="V70" s="145">
        <f>ROUND(E70*U70,2)</f>
        <v>775.17</v>
      </c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194</v>
      </c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1914</v>
      </c>
      <c r="D71" s="146"/>
      <c r="E71" s="147">
        <v>807.7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1915</v>
      </c>
      <c r="D72" s="146"/>
      <c r="E72" s="147">
        <v>121.80000000000001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1916</v>
      </c>
      <c r="D73" s="146"/>
      <c r="E73" s="147">
        <v>375.15000000000003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1917</v>
      </c>
      <c r="D74" s="146"/>
      <c r="E74" s="147">
        <v>313.65000000000003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6" t="s">
        <v>201</v>
      </c>
      <c r="D75" s="148"/>
      <c r="E75" s="149">
        <v>1618.3000000000002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1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64">
        <v>12</v>
      </c>
      <c r="B76" s="165" t="s">
        <v>341</v>
      </c>
      <c r="C76" s="173" t="s">
        <v>342</v>
      </c>
      <c r="D76" s="166" t="s">
        <v>253</v>
      </c>
      <c r="E76" s="167">
        <v>1618.3000000000002</v>
      </c>
      <c r="F76" s="168"/>
      <c r="G76" s="169">
        <f>ROUND(E76*F76,2)</f>
        <v>0</v>
      </c>
      <c r="H76" s="168"/>
      <c r="I76" s="169">
        <f>ROUND(E76*H76,2)</f>
        <v>0</v>
      </c>
      <c r="J76" s="168"/>
      <c r="K76" s="169">
        <f>ROUND(E76*J76,2)</f>
        <v>0</v>
      </c>
      <c r="L76" s="169">
        <v>21</v>
      </c>
      <c r="M76" s="169">
        <f>G76*(1+L76/100)</f>
        <v>0</v>
      </c>
      <c r="N76" s="169">
        <v>0</v>
      </c>
      <c r="O76" s="169">
        <f>ROUND(E76*N76,2)</f>
        <v>0</v>
      </c>
      <c r="P76" s="169">
        <v>0</v>
      </c>
      <c r="Q76" s="170">
        <f>ROUND(E76*P76,2)</f>
        <v>0</v>
      </c>
      <c r="R76" s="145"/>
      <c r="S76" s="145" t="s">
        <v>254</v>
      </c>
      <c r="T76" s="145" t="s">
        <v>193</v>
      </c>
      <c r="U76" s="145">
        <v>0.32700000000000001</v>
      </c>
      <c r="V76" s="145">
        <f>ROUND(E76*U76,2)</f>
        <v>529.17999999999995</v>
      </c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194</v>
      </c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57">
        <v>13</v>
      </c>
      <c r="B77" s="158" t="s">
        <v>343</v>
      </c>
      <c r="C77" s="174" t="s">
        <v>344</v>
      </c>
      <c r="D77" s="159" t="s">
        <v>292</v>
      </c>
      <c r="E77" s="160">
        <v>328.54965000000004</v>
      </c>
      <c r="F77" s="161"/>
      <c r="G77" s="162">
        <f>ROUND(E77*F77,2)</f>
        <v>0</v>
      </c>
      <c r="H77" s="161"/>
      <c r="I77" s="162">
        <f>ROUND(E77*H77,2)</f>
        <v>0</v>
      </c>
      <c r="J77" s="161"/>
      <c r="K77" s="162">
        <f>ROUND(E77*J77,2)</f>
        <v>0</v>
      </c>
      <c r="L77" s="162">
        <v>21</v>
      </c>
      <c r="M77" s="162">
        <f>G77*(1+L77/100)</f>
        <v>0</v>
      </c>
      <c r="N77" s="162">
        <v>0</v>
      </c>
      <c r="O77" s="162">
        <f>ROUND(E77*N77,2)</f>
        <v>0</v>
      </c>
      <c r="P77" s="162">
        <v>0</v>
      </c>
      <c r="Q77" s="163">
        <f>ROUND(E77*P77,2)</f>
        <v>0</v>
      </c>
      <c r="R77" s="145"/>
      <c r="S77" s="145" t="s">
        <v>254</v>
      </c>
      <c r="T77" s="145" t="s">
        <v>255</v>
      </c>
      <c r="U77" s="145">
        <v>0.34500000000000003</v>
      </c>
      <c r="V77" s="145">
        <f>ROUND(E77*U77,2)</f>
        <v>113.35</v>
      </c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194</v>
      </c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1918</v>
      </c>
      <c r="D78" s="146"/>
      <c r="E78" s="147">
        <v>328.54965000000004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6" t="s">
        <v>201</v>
      </c>
      <c r="D79" s="148"/>
      <c r="E79" s="149">
        <v>328.54965000000004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1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57">
        <v>14</v>
      </c>
      <c r="B80" s="158" t="s">
        <v>1307</v>
      </c>
      <c r="C80" s="174" t="s">
        <v>1308</v>
      </c>
      <c r="D80" s="159" t="s">
        <v>292</v>
      </c>
      <c r="E80" s="160">
        <v>57.979350000000004</v>
      </c>
      <c r="F80" s="161"/>
      <c r="G80" s="162">
        <f>ROUND(E80*F80,2)</f>
        <v>0</v>
      </c>
      <c r="H80" s="161"/>
      <c r="I80" s="162">
        <f>ROUND(E80*H80,2)</f>
        <v>0</v>
      </c>
      <c r="J80" s="161"/>
      <c r="K80" s="162">
        <f>ROUND(E80*J80,2)</f>
        <v>0</v>
      </c>
      <c r="L80" s="162">
        <v>21</v>
      </c>
      <c r="M80" s="162">
        <f>G80*(1+L80/100)</f>
        <v>0</v>
      </c>
      <c r="N80" s="162">
        <v>0</v>
      </c>
      <c r="O80" s="162">
        <f>ROUND(E80*N80,2)</f>
        <v>0</v>
      </c>
      <c r="P80" s="162">
        <v>0</v>
      </c>
      <c r="Q80" s="163">
        <f>ROUND(E80*P80,2)</f>
        <v>0</v>
      </c>
      <c r="R80" s="145"/>
      <c r="S80" s="145" t="s">
        <v>254</v>
      </c>
      <c r="T80" s="145" t="s">
        <v>255</v>
      </c>
      <c r="U80" s="145">
        <v>0.48400000000000004</v>
      </c>
      <c r="V80" s="145">
        <f>ROUND(E80*U80,2)</f>
        <v>28.06</v>
      </c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194</v>
      </c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1919</v>
      </c>
      <c r="D81" s="146"/>
      <c r="E81" s="147">
        <v>57.979350000000004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6" t="s">
        <v>201</v>
      </c>
      <c r="D82" s="148"/>
      <c r="E82" s="149">
        <v>57.979350000000004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1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ht="22.5" outlineLevel="1" x14ac:dyDescent="0.2">
      <c r="A83" s="157">
        <v>15</v>
      </c>
      <c r="B83" s="158" t="s">
        <v>353</v>
      </c>
      <c r="C83" s="174" t="s">
        <v>354</v>
      </c>
      <c r="D83" s="159" t="s">
        <v>292</v>
      </c>
      <c r="E83" s="160">
        <v>527.64690000000007</v>
      </c>
      <c r="F83" s="161"/>
      <c r="G83" s="162">
        <f>ROUND(E83*F83,2)</f>
        <v>0</v>
      </c>
      <c r="H83" s="161"/>
      <c r="I83" s="162">
        <f>ROUND(E83*H83,2)</f>
        <v>0</v>
      </c>
      <c r="J83" s="161"/>
      <c r="K83" s="162">
        <f>ROUND(E83*J83,2)</f>
        <v>0</v>
      </c>
      <c r="L83" s="162">
        <v>21</v>
      </c>
      <c r="M83" s="162">
        <f>G83*(1+L83/100)</f>
        <v>0</v>
      </c>
      <c r="N83" s="162">
        <v>0</v>
      </c>
      <c r="O83" s="162">
        <f>ROUND(E83*N83,2)</f>
        <v>0</v>
      </c>
      <c r="P83" s="162">
        <v>0</v>
      </c>
      <c r="Q83" s="163">
        <f>ROUND(E83*P83,2)</f>
        <v>0</v>
      </c>
      <c r="R83" s="145"/>
      <c r="S83" s="145" t="s">
        <v>254</v>
      </c>
      <c r="T83" s="145" t="s">
        <v>255</v>
      </c>
      <c r="U83" s="145">
        <v>1.1000000000000001E-2</v>
      </c>
      <c r="V83" s="145">
        <f>ROUND(E83*U83,2)</f>
        <v>5.8</v>
      </c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194</v>
      </c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1920</v>
      </c>
      <c r="D84" s="146"/>
      <c r="E84" s="147">
        <v>643.60560000000009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1921</v>
      </c>
      <c r="D85" s="146"/>
      <c r="E85" s="147">
        <v>-115.95869999999999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6" t="s">
        <v>201</v>
      </c>
      <c r="D86" s="148"/>
      <c r="E86" s="149">
        <v>527.64690000000007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1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57">
        <v>16</v>
      </c>
      <c r="B87" s="158" t="s">
        <v>357</v>
      </c>
      <c r="C87" s="174" t="s">
        <v>358</v>
      </c>
      <c r="D87" s="159" t="s">
        <v>292</v>
      </c>
      <c r="E87" s="160">
        <v>2638.2345</v>
      </c>
      <c r="F87" s="161"/>
      <c r="G87" s="162">
        <f>ROUND(E87*F87,2)</f>
        <v>0</v>
      </c>
      <c r="H87" s="161"/>
      <c r="I87" s="162">
        <f>ROUND(E87*H87,2)</f>
        <v>0</v>
      </c>
      <c r="J87" s="161"/>
      <c r="K87" s="162">
        <f>ROUND(E87*J87,2)</f>
        <v>0</v>
      </c>
      <c r="L87" s="162">
        <v>21</v>
      </c>
      <c r="M87" s="162">
        <f>G87*(1+L87/100)</f>
        <v>0</v>
      </c>
      <c r="N87" s="162">
        <v>0</v>
      </c>
      <c r="O87" s="162">
        <f>ROUND(E87*N87,2)</f>
        <v>0</v>
      </c>
      <c r="P87" s="162">
        <v>0</v>
      </c>
      <c r="Q87" s="163">
        <f>ROUND(E87*P87,2)</f>
        <v>0</v>
      </c>
      <c r="R87" s="145"/>
      <c r="S87" s="145" t="s">
        <v>254</v>
      </c>
      <c r="T87" s="145" t="s">
        <v>255</v>
      </c>
      <c r="U87" s="145">
        <v>0</v>
      </c>
      <c r="V87" s="145">
        <f>ROUND(E87*U87,2)</f>
        <v>0</v>
      </c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194</v>
      </c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204</v>
      </c>
      <c r="D88" s="146"/>
      <c r="E88" s="147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359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ht="22.5" outlineLevel="1" x14ac:dyDescent="0.2">
      <c r="A90" s="143"/>
      <c r="B90" s="144"/>
      <c r="C90" s="175" t="s">
        <v>360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1922</v>
      </c>
      <c r="D91" s="146"/>
      <c r="E91" s="147">
        <v>2638.2345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6" t="s">
        <v>201</v>
      </c>
      <c r="D92" s="148"/>
      <c r="E92" s="149">
        <v>2638.2345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1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ht="22.5" outlineLevel="1" x14ac:dyDescent="0.2">
      <c r="A93" s="157">
        <v>17</v>
      </c>
      <c r="B93" s="158" t="s">
        <v>362</v>
      </c>
      <c r="C93" s="174" t="s">
        <v>363</v>
      </c>
      <c r="D93" s="159" t="s">
        <v>292</v>
      </c>
      <c r="E93" s="160">
        <v>115.95870000000001</v>
      </c>
      <c r="F93" s="161"/>
      <c r="G93" s="162">
        <f>ROUND(E93*F93,2)</f>
        <v>0</v>
      </c>
      <c r="H93" s="161"/>
      <c r="I93" s="162">
        <f>ROUND(E93*H93,2)</f>
        <v>0</v>
      </c>
      <c r="J93" s="161"/>
      <c r="K93" s="162">
        <f>ROUND(E93*J93,2)</f>
        <v>0</v>
      </c>
      <c r="L93" s="162">
        <v>21</v>
      </c>
      <c r="M93" s="162">
        <f>G93*(1+L93/100)</f>
        <v>0</v>
      </c>
      <c r="N93" s="162">
        <v>0</v>
      </c>
      <c r="O93" s="162">
        <f>ROUND(E93*N93,2)</f>
        <v>0</v>
      </c>
      <c r="P93" s="162">
        <v>0</v>
      </c>
      <c r="Q93" s="163">
        <f>ROUND(E93*P93,2)</f>
        <v>0</v>
      </c>
      <c r="R93" s="145"/>
      <c r="S93" s="145" t="s">
        <v>254</v>
      </c>
      <c r="T93" s="145" t="s">
        <v>255</v>
      </c>
      <c r="U93" s="145">
        <v>1.2E-2</v>
      </c>
      <c r="V93" s="145">
        <f>ROUND(E93*U93,2)</f>
        <v>1.39</v>
      </c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194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1923</v>
      </c>
      <c r="D94" s="146"/>
      <c r="E94" s="147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1924</v>
      </c>
      <c r="D95" s="146"/>
      <c r="E95" s="147">
        <v>77.305800000000005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5" t="s">
        <v>1925</v>
      </c>
      <c r="D96" s="146"/>
      <c r="E96" s="147">
        <v>38.652900000000002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6" t="s">
        <v>201</v>
      </c>
      <c r="D97" s="148"/>
      <c r="E97" s="149">
        <v>115.95870000000001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1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57">
        <v>18</v>
      </c>
      <c r="B98" s="158" t="s">
        <v>365</v>
      </c>
      <c r="C98" s="174" t="s">
        <v>366</v>
      </c>
      <c r="D98" s="159" t="s">
        <v>292</v>
      </c>
      <c r="E98" s="160">
        <v>579.79350000000011</v>
      </c>
      <c r="F98" s="161"/>
      <c r="G98" s="162">
        <f>ROUND(E98*F98,2)</f>
        <v>0</v>
      </c>
      <c r="H98" s="161"/>
      <c r="I98" s="162">
        <f>ROUND(E98*H98,2)</f>
        <v>0</v>
      </c>
      <c r="J98" s="161"/>
      <c r="K98" s="162">
        <f>ROUND(E98*J98,2)</f>
        <v>0</v>
      </c>
      <c r="L98" s="162">
        <v>21</v>
      </c>
      <c r="M98" s="162">
        <f>G98*(1+L98/100)</f>
        <v>0</v>
      </c>
      <c r="N98" s="162">
        <v>0</v>
      </c>
      <c r="O98" s="162">
        <f>ROUND(E98*N98,2)</f>
        <v>0</v>
      </c>
      <c r="P98" s="162">
        <v>0</v>
      </c>
      <c r="Q98" s="163">
        <f>ROUND(E98*P98,2)</f>
        <v>0</v>
      </c>
      <c r="R98" s="145"/>
      <c r="S98" s="145" t="s">
        <v>254</v>
      </c>
      <c r="T98" s="145" t="s">
        <v>255</v>
      </c>
      <c r="U98" s="145">
        <v>0</v>
      </c>
      <c r="V98" s="145">
        <f>ROUND(E98*U98,2)</f>
        <v>0</v>
      </c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194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204</v>
      </c>
      <c r="D99" s="146"/>
      <c r="E99" s="147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359</v>
      </c>
      <c r="D100" s="146"/>
      <c r="E100" s="147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ht="22.5" outlineLevel="1" x14ac:dyDescent="0.2">
      <c r="A101" s="143"/>
      <c r="B101" s="144"/>
      <c r="C101" s="175" t="s">
        <v>360</v>
      </c>
      <c r="D101" s="146"/>
      <c r="E101" s="147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1926</v>
      </c>
      <c r="D102" s="146"/>
      <c r="E102" s="147">
        <v>579.79350000000011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6" t="s">
        <v>201</v>
      </c>
      <c r="D103" s="148"/>
      <c r="E103" s="149">
        <v>579.79350000000011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1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57">
        <v>19</v>
      </c>
      <c r="B104" s="158" t="s">
        <v>368</v>
      </c>
      <c r="C104" s="174" t="s">
        <v>369</v>
      </c>
      <c r="D104" s="159" t="s">
        <v>292</v>
      </c>
      <c r="E104" s="160">
        <v>643.60560000000009</v>
      </c>
      <c r="F104" s="161"/>
      <c r="G104" s="162">
        <f>ROUND(E104*F104,2)</f>
        <v>0</v>
      </c>
      <c r="H104" s="161"/>
      <c r="I104" s="162">
        <f>ROUND(E104*H104,2)</f>
        <v>0</v>
      </c>
      <c r="J104" s="161"/>
      <c r="K104" s="162">
        <f>ROUND(E104*J104,2)</f>
        <v>0</v>
      </c>
      <c r="L104" s="162">
        <v>21</v>
      </c>
      <c r="M104" s="162">
        <f>G104*(1+L104/100)</f>
        <v>0</v>
      </c>
      <c r="N104" s="162">
        <v>0</v>
      </c>
      <c r="O104" s="162">
        <f>ROUND(E104*N104,2)</f>
        <v>0</v>
      </c>
      <c r="P104" s="162">
        <v>0</v>
      </c>
      <c r="Q104" s="163">
        <f>ROUND(E104*P104,2)</f>
        <v>0</v>
      </c>
      <c r="R104" s="145"/>
      <c r="S104" s="145" t="s">
        <v>254</v>
      </c>
      <c r="T104" s="145" t="s">
        <v>255</v>
      </c>
      <c r="U104" s="145">
        <v>9.0000000000000011E-3</v>
      </c>
      <c r="V104" s="145">
        <f>ROUND(E104*U104,2)</f>
        <v>5.79</v>
      </c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194</v>
      </c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1927</v>
      </c>
      <c r="D105" s="146"/>
      <c r="E105" s="14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5" t="s">
        <v>1928</v>
      </c>
      <c r="D106" s="146"/>
      <c r="E106" s="147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5" t="s">
        <v>1929</v>
      </c>
      <c r="D107" s="146"/>
      <c r="E107" s="147">
        <v>40.680000000000007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1930</v>
      </c>
      <c r="D108" s="146"/>
      <c r="E108" s="147">
        <v>232.26721000000001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1931</v>
      </c>
      <c r="D109" s="146"/>
      <c r="E109" s="147">
        <v>18.863990000000001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6" t="s">
        <v>201</v>
      </c>
      <c r="D110" s="148"/>
      <c r="E110" s="149">
        <v>291.81120000000004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1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ht="22.5" outlineLevel="1" x14ac:dyDescent="0.2">
      <c r="A111" s="143"/>
      <c r="B111" s="144"/>
      <c r="C111" s="175" t="s">
        <v>1932</v>
      </c>
      <c r="D111" s="146"/>
      <c r="E111" s="147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ht="22.5" outlineLevel="1" x14ac:dyDescent="0.2">
      <c r="A112" s="143"/>
      <c r="B112" s="144"/>
      <c r="C112" s="175" t="s">
        <v>1933</v>
      </c>
      <c r="D112" s="146"/>
      <c r="E112" s="147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5" t="s">
        <v>1934</v>
      </c>
      <c r="D113" s="146"/>
      <c r="E113" s="147">
        <v>30.240000000000002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0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5" t="s">
        <v>1935</v>
      </c>
      <c r="D114" s="146"/>
      <c r="E114" s="147">
        <v>172.65881000000002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0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1936</v>
      </c>
      <c r="D115" s="146"/>
      <c r="E115" s="147">
        <v>14.022790000000001</v>
      </c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6" t="s">
        <v>201</v>
      </c>
      <c r="D116" s="148"/>
      <c r="E116" s="149">
        <v>216.92160000000001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1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376</v>
      </c>
      <c r="D117" s="146"/>
      <c r="E117" s="147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1927</v>
      </c>
      <c r="D118" s="146"/>
      <c r="E118" s="147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5" t="s">
        <v>1928</v>
      </c>
      <c r="D119" s="146"/>
      <c r="E119" s="147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1937</v>
      </c>
      <c r="D120" s="146"/>
      <c r="E120" s="147">
        <v>134.87280000000001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6" t="s">
        <v>201</v>
      </c>
      <c r="D121" s="148"/>
      <c r="E121" s="149">
        <v>134.87280000000001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1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57">
        <v>20</v>
      </c>
      <c r="B122" s="158" t="s">
        <v>378</v>
      </c>
      <c r="C122" s="174" t="s">
        <v>379</v>
      </c>
      <c r="D122" s="159" t="s">
        <v>292</v>
      </c>
      <c r="E122" s="160">
        <v>264.32520000000005</v>
      </c>
      <c r="F122" s="161"/>
      <c r="G122" s="162">
        <f>ROUND(E122*F122,2)</f>
        <v>0</v>
      </c>
      <c r="H122" s="161"/>
      <c r="I122" s="162">
        <f>ROUND(E122*H122,2)</f>
        <v>0</v>
      </c>
      <c r="J122" s="161"/>
      <c r="K122" s="162">
        <f>ROUND(E122*J122,2)</f>
        <v>0</v>
      </c>
      <c r="L122" s="162">
        <v>21</v>
      </c>
      <c r="M122" s="162">
        <f>G122*(1+L122/100)</f>
        <v>0</v>
      </c>
      <c r="N122" s="162">
        <v>0</v>
      </c>
      <c r="O122" s="162">
        <f>ROUND(E122*N122,2)</f>
        <v>0</v>
      </c>
      <c r="P122" s="162">
        <v>0</v>
      </c>
      <c r="Q122" s="163">
        <f>ROUND(E122*P122,2)</f>
        <v>0</v>
      </c>
      <c r="R122" s="145"/>
      <c r="S122" s="145" t="s">
        <v>254</v>
      </c>
      <c r="T122" s="145" t="s">
        <v>255</v>
      </c>
      <c r="U122" s="145">
        <v>0.20200000000000001</v>
      </c>
      <c r="V122" s="145">
        <f>ROUND(E122*U122,2)</f>
        <v>53.39</v>
      </c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194</v>
      </c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5" t="s">
        <v>204</v>
      </c>
      <c r="D123" s="146"/>
      <c r="E123" s="147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380</v>
      </c>
      <c r="D124" s="146"/>
      <c r="E124" s="147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5" t="s">
        <v>1927</v>
      </c>
      <c r="D125" s="146"/>
      <c r="E125" s="147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ht="33.75" outlineLevel="1" x14ac:dyDescent="0.2">
      <c r="A126" s="143"/>
      <c r="B126" s="144"/>
      <c r="C126" s="175" t="s">
        <v>1938</v>
      </c>
      <c r="D126" s="146"/>
      <c r="E126" s="147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0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1928</v>
      </c>
      <c r="D127" s="146"/>
      <c r="E127" s="147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ht="33.75" outlineLevel="1" x14ac:dyDescent="0.2">
      <c r="A128" s="143"/>
      <c r="B128" s="144"/>
      <c r="C128" s="175" t="s">
        <v>1939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1940</v>
      </c>
      <c r="D129" s="146"/>
      <c r="E129" s="147">
        <v>426.68400000000003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5" t="s">
        <v>1941</v>
      </c>
      <c r="D130" s="146"/>
      <c r="E130" s="147">
        <v>-291.81119999999999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6" t="s">
        <v>201</v>
      </c>
      <c r="D131" s="148"/>
      <c r="E131" s="149">
        <v>134.87280000000001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1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5" t="s">
        <v>955</v>
      </c>
      <c r="D132" s="146"/>
      <c r="E132" s="147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950</v>
      </c>
      <c r="D133" s="146"/>
      <c r="E133" s="147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ht="33.75" outlineLevel="1" x14ac:dyDescent="0.2">
      <c r="A134" s="143"/>
      <c r="B134" s="144"/>
      <c r="C134" s="175" t="s">
        <v>956</v>
      </c>
      <c r="D134" s="146"/>
      <c r="E134" s="147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5" t="s">
        <v>951</v>
      </c>
      <c r="D135" s="146"/>
      <c r="E135" s="147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ht="22.5" outlineLevel="1" x14ac:dyDescent="0.2">
      <c r="A136" s="143"/>
      <c r="B136" s="144"/>
      <c r="C136" s="175" t="s">
        <v>957</v>
      </c>
      <c r="D136" s="146"/>
      <c r="E136" s="147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5" t="s">
        <v>1942</v>
      </c>
      <c r="D137" s="146"/>
      <c r="E137" s="147">
        <v>346.37400000000002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0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5" t="s">
        <v>1943</v>
      </c>
      <c r="D138" s="146"/>
      <c r="E138" s="147">
        <v>-216.92159999999998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6" t="s">
        <v>201</v>
      </c>
      <c r="D139" s="148"/>
      <c r="E139" s="149">
        <v>129.45240000000001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1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57">
        <v>21</v>
      </c>
      <c r="B140" s="158" t="s">
        <v>383</v>
      </c>
      <c r="C140" s="174" t="s">
        <v>384</v>
      </c>
      <c r="D140" s="159" t="s">
        <v>292</v>
      </c>
      <c r="E140" s="160">
        <v>404.92602000000005</v>
      </c>
      <c r="F140" s="161"/>
      <c r="G140" s="162">
        <f>ROUND(E140*F140,2)</f>
        <v>0</v>
      </c>
      <c r="H140" s="161"/>
      <c r="I140" s="162">
        <f>ROUND(E140*H140,2)</f>
        <v>0</v>
      </c>
      <c r="J140" s="161"/>
      <c r="K140" s="162">
        <f>ROUND(E140*J140,2)</f>
        <v>0</v>
      </c>
      <c r="L140" s="162">
        <v>21</v>
      </c>
      <c r="M140" s="162">
        <f>G140*(1+L140/100)</f>
        <v>0</v>
      </c>
      <c r="N140" s="162">
        <v>0</v>
      </c>
      <c r="O140" s="162">
        <f>ROUND(E140*N140,2)</f>
        <v>0</v>
      </c>
      <c r="P140" s="162">
        <v>0</v>
      </c>
      <c r="Q140" s="163">
        <f>ROUND(E140*P140,2)</f>
        <v>0</v>
      </c>
      <c r="R140" s="145"/>
      <c r="S140" s="145" t="s">
        <v>254</v>
      </c>
      <c r="T140" s="145" t="s">
        <v>255</v>
      </c>
      <c r="U140" s="145">
        <v>1.5870000000000002</v>
      </c>
      <c r="V140" s="145">
        <f>ROUND(E140*U140,2)</f>
        <v>642.62</v>
      </c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194</v>
      </c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204</v>
      </c>
      <c r="D141" s="146"/>
      <c r="E141" s="147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1944</v>
      </c>
      <c r="D142" s="146"/>
      <c r="E142" s="147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ht="33.75" outlineLevel="1" x14ac:dyDescent="0.2">
      <c r="A143" s="143"/>
      <c r="B143" s="144"/>
      <c r="C143" s="175" t="s">
        <v>1945</v>
      </c>
      <c r="D143" s="146"/>
      <c r="E143" s="147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0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5" t="s">
        <v>1946</v>
      </c>
      <c r="D144" s="146"/>
      <c r="E144" s="147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0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ht="33.75" outlineLevel="1" x14ac:dyDescent="0.2">
      <c r="A145" s="143"/>
      <c r="B145" s="144"/>
      <c r="C145" s="175" t="s">
        <v>1947</v>
      </c>
      <c r="D145" s="146"/>
      <c r="E145" s="147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6" t="s">
        <v>201</v>
      </c>
      <c r="D146" s="148"/>
      <c r="E146" s="149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1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ht="22.5" outlineLevel="1" x14ac:dyDescent="0.2">
      <c r="A147" s="143"/>
      <c r="B147" s="144"/>
      <c r="C147" s="175" t="s">
        <v>1948</v>
      </c>
      <c r="D147" s="146"/>
      <c r="E147" s="147">
        <v>218.90640000000002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0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ht="22.5" outlineLevel="1" x14ac:dyDescent="0.2">
      <c r="A148" s="143"/>
      <c r="B148" s="144"/>
      <c r="C148" s="175" t="s">
        <v>1949</v>
      </c>
      <c r="D148" s="146"/>
      <c r="E148" s="147">
        <v>32.224800000000002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0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1950</v>
      </c>
      <c r="D149" s="146"/>
      <c r="E149" s="147">
        <v>-18.863989999999998</v>
      </c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6" t="s">
        <v>201</v>
      </c>
      <c r="D150" s="148"/>
      <c r="E150" s="149">
        <v>232.26721000000001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1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ht="22.5" outlineLevel="1" x14ac:dyDescent="0.2">
      <c r="A151" s="143"/>
      <c r="B151" s="144"/>
      <c r="C151" s="175" t="s">
        <v>1951</v>
      </c>
      <c r="D151" s="146"/>
      <c r="E151" s="147">
        <v>101.6748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0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ht="22.5" outlineLevel="1" x14ac:dyDescent="0.2">
      <c r="A152" s="143"/>
      <c r="B152" s="144"/>
      <c r="C152" s="175" t="s">
        <v>1952</v>
      </c>
      <c r="D152" s="146"/>
      <c r="E152" s="147">
        <v>85.006800000000013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0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75" t="s">
        <v>1953</v>
      </c>
      <c r="D153" s="146"/>
      <c r="E153" s="147">
        <v>-14.022789999999999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0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outlineLevel="1" x14ac:dyDescent="0.2">
      <c r="A154" s="143"/>
      <c r="B154" s="144"/>
      <c r="C154" s="176" t="s">
        <v>201</v>
      </c>
      <c r="D154" s="148"/>
      <c r="E154" s="149">
        <v>172.65881000000002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199</v>
      </c>
      <c r="AH154" s="136">
        <v>1</v>
      </c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57">
        <v>22</v>
      </c>
      <c r="B155" s="158" t="s">
        <v>1954</v>
      </c>
      <c r="C155" s="174" t="s">
        <v>1955</v>
      </c>
      <c r="D155" s="159" t="s">
        <v>403</v>
      </c>
      <c r="E155" s="160">
        <v>784.7466300000001</v>
      </c>
      <c r="F155" s="161"/>
      <c r="G155" s="162">
        <f>ROUND(E155*F155,2)</f>
        <v>0</v>
      </c>
      <c r="H155" s="161"/>
      <c r="I155" s="162">
        <f>ROUND(E155*H155,2)</f>
        <v>0</v>
      </c>
      <c r="J155" s="161"/>
      <c r="K155" s="162">
        <f>ROUND(E155*J155,2)</f>
        <v>0</v>
      </c>
      <c r="L155" s="162">
        <v>21</v>
      </c>
      <c r="M155" s="162">
        <f>G155*(1+L155/100)</f>
        <v>0</v>
      </c>
      <c r="N155" s="162">
        <v>1</v>
      </c>
      <c r="O155" s="162">
        <f>ROUND(E155*N155,2)</f>
        <v>784.75</v>
      </c>
      <c r="P155" s="162">
        <v>0</v>
      </c>
      <c r="Q155" s="163">
        <f>ROUND(E155*P155,2)</f>
        <v>0</v>
      </c>
      <c r="R155" s="145"/>
      <c r="S155" s="145" t="s">
        <v>192</v>
      </c>
      <c r="T155" s="145" t="s">
        <v>193</v>
      </c>
      <c r="U155" s="145">
        <v>0</v>
      </c>
      <c r="V155" s="145">
        <f>ROUND(E155*U155,2)</f>
        <v>0</v>
      </c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404</v>
      </c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5" t="s">
        <v>204</v>
      </c>
      <c r="D156" s="146"/>
      <c r="E156" s="147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0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43"/>
      <c r="B157" s="144"/>
      <c r="C157" s="175" t="s">
        <v>1944</v>
      </c>
      <c r="D157" s="146"/>
      <c r="E157" s="147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199</v>
      </c>
      <c r="AH157" s="136">
        <v>0</v>
      </c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ht="33.75" outlineLevel="1" x14ac:dyDescent="0.2">
      <c r="A158" s="143"/>
      <c r="B158" s="144"/>
      <c r="C158" s="175" t="s">
        <v>1945</v>
      </c>
      <c r="D158" s="146"/>
      <c r="E158" s="147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0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43"/>
      <c r="B159" s="144"/>
      <c r="C159" s="175" t="s">
        <v>1956</v>
      </c>
      <c r="D159" s="146"/>
      <c r="E159" s="147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199</v>
      </c>
      <c r="AH159" s="136">
        <v>0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1946</v>
      </c>
      <c r="D160" s="146"/>
      <c r="E160" s="147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ht="33.75" outlineLevel="1" x14ac:dyDescent="0.2">
      <c r="A161" s="143"/>
      <c r="B161" s="144"/>
      <c r="C161" s="175" t="s">
        <v>1947</v>
      </c>
      <c r="D161" s="146"/>
      <c r="E161" s="147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0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43"/>
      <c r="B162" s="144"/>
      <c r="C162" s="176" t="s">
        <v>201</v>
      </c>
      <c r="D162" s="148"/>
      <c r="E162" s="149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1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43"/>
      <c r="B163" s="144"/>
      <c r="C163" s="175" t="s">
        <v>1957</v>
      </c>
      <c r="D163" s="146"/>
      <c r="E163" s="147">
        <v>784.7466300000001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199</v>
      </c>
      <c r="AH163" s="136">
        <v>0</v>
      </c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76" t="s">
        <v>201</v>
      </c>
      <c r="D164" s="148"/>
      <c r="E164" s="149">
        <v>784.7466300000001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1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57">
        <v>23</v>
      </c>
      <c r="B165" s="158" t="s">
        <v>409</v>
      </c>
      <c r="C165" s="174" t="s">
        <v>410</v>
      </c>
      <c r="D165" s="159" t="s">
        <v>403</v>
      </c>
      <c r="E165" s="160">
        <v>269.74560000000002</v>
      </c>
      <c r="F165" s="161"/>
      <c r="G165" s="162">
        <f>ROUND(E165*F165,2)</f>
        <v>0</v>
      </c>
      <c r="H165" s="161"/>
      <c r="I165" s="162">
        <f>ROUND(E165*H165,2)</f>
        <v>0</v>
      </c>
      <c r="J165" s="161"/>
      <c r="K165" s="162">
        <f>ROUND(E165*J165,2)</f>
        <v>0</v>
      </c>
      <c r="L165" s="162">
        <v>21</v>
      </c>
      <c r="M165" s="162">
        <f>G165*(1+L165/100)</f>
        <v>0</v>
      </c>
      <c r="N165" s="162">
        <v>1</v>
      </c>
      <c r="O165" s="162">
        <f>ROUND(E165*N165,2)</f>
        <v>269.75</v>
      </c>
      <c r="P165" s="162">
        <v>0</v>
      </c>
      <c r="Q165" s="163">
        <f>ROUND(E165*P165,2)</f>
        <v>0</v>
      </c>
      <c r="R165" s="145" t="s">
        <v>411</v>
      </c>
      <c r="S165" s="145" t="s">
        <v>254</v>
      </c>
      <c r="T165" s="145" t="s">
        <v>193</v>
      </c>
      <c r="U165" s="145">
        <v>0</v>
      </c>
      <c r="V165" s="145">
        <f>ROUND(E165*U165,2)</f>
        <v>0</v>
      </c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404</v>
      </c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75" t="s">
        <v>204</v>
      </c>
      <c r="D166" s="146"/>
      <c r="E166" s="147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0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43"/>
      <c r="B167" s="144"/>
      <c r="C167" s="175" t="s">
        <v>380</v>
      </c>
      <c r="D167" s="146"/>
      <c r="E167" s="147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0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5" t="s">
        <v>1927</v>
      </c>
      <c r="D168" s="146"/>
      <c r="E168" s="147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0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5" t="s">
        <v>1928</v>
      </c>
      <c r="D169" s="146"/>
      <c r="E169" s="147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0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75" t="s">
        <v>1958</v>
      </c>
      <c r="D170" s="146"/>
      <c r="E170" s="147">
        <v>269.74560000000002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199</v>
      </c>
      <c r="AH170" s="136">
        <v>0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43"/>
      <c r="B171" s="144"/>
      <c r="C171" s="176" t="s">
        <v>201</v>
      </c>
      <c r="D171" s="148"/>
      <c r="E171" s="149">
        <v>269.74560000000002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199</v>
      </c>
      <c r="AH171" s="136">
        <v>1</v>
      </c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x14ac:dyDescent="0.2">
      <c r="A172" s="151" t="s">
        <v>187</v>
      </c>
      <c r="B172" s="152" t="s">
        <v>139</v>
      </c>
      <c r="C172" s="172" t="s">
        <v>140</v>
      </c>
      <c r="D172" s="153"/>
      <c r="E172" s="154"/>
      <c r="F172" s="155"/>
      <c r="G172" s="155">
        <f>SUMIF(AG173:AG185,"&lt;&gt;NOR",G173:G185)</f>
        <v>0</v>
      </c>
      <c r="H172" s="155"/>
      <c r="I172" s="155">
        <f>SUM(I173:I185)</f>
        <v>0</v>
      </c>
      <c r="J172" s="155"/>
      <c r="K172" s="155">
        <f>SUM(K173:K185)</f>
        <v>0</v>
      </c>
      <c r="L172" s="155"/>
      <c r="M172" s="155">
        <f>SUM(M173:M185)</f>
        <v>0</v>
      </c>
      <c r="N172" s="155"/>
      <c r="O172" s="155">
        <f>SUM(O173:O185)</f>
        <v>120.81</v>
      </c>
      <c r="P172" s="155"/>
      <c r="Q172" s="156">
        <f>SUM(Q173:Q185)</f>
        <v>0</v>
      </c>
      <c r="R172" s="150"/>
      <c r="S172" s="150"/>
      <c r="T172" s="150"/>
      <c r="U172" s="150"/>
      <c r="V172" s="150">
        <f>SUM(V173:V185)</f>
        <v>92.41</v>
      </c>
      <c r="W172" s="150"/>
      <c r="AG172" t="s">
        <v>188</v>
      </c>
    </row>
    <row r="173" spans="1:60" outlineLevel="1" x14ac:dyDescent="0.2">
      <c r="A173" s="157">
        <v>24</v>
      </c>
      <c r="B173" s="158" t="s">
        <v>427</v>
      </c>
      <c r="C173" s="174" t="s">
        <v>428</v>
      </c>
      <c r="D173" s="159" t="s">
        <v>292</v>
      </c>
      <c r="E173" s="160">
        <v>70.92</v>
      </c>
      <c r="F173" s="161"/>
      <c r="G173" s="162">
        <f>ROUND(E173*F173,2)</f>
        <v>0</v>
      </c>
      <c r="H173" s="161"/>
      <c r="I173" s="162">
        <f>ROUND(E173*H173,2)</f>
        <v>0</v>
      </c>
      <c r="J173" s="161"/>
      <c r="K173" s="162">
        <f>ROUND(E173*J173,2)</f>
        <v>0</v>
      </c>
      <c r="L173" s="162">
        <v>21</v>
      </c>
      <c r="M173" s="162">
        <f>G173*(1+L173/100)</f>
        <v>0</v>
      </c>
      <c r="N173" s="162">
        <v>1.7034</v>
      </c>
      <c r="O173" s="162">
        <f>ROUND(E173*N173,2)</f>
        <v>120.81</v>
      </c>
      <c r="P173" s="162">
        <v>0</v>
      </c>
      <c r="Q173" s="163">
        <f>ROUND(E173*P173,2)</f>
        <v>0</v>
      </c>
      <c r="R173" s="145"/>
      <c r="S173" s="145" t="s">
        <v>254</v>
      </c>
      <c r="T173" s="145" t="s">
        <v>255</v>
      </c>
      <c r="U173" s="145">
        <v>1.3030000000000002</v>
      </c>
      <c r="V173" s="145">
        <f>ROUND(E173*U173,2)</f>
        <v>92.41</v>
      </c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194</v>
      </c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5" t="s">
        <v>204</v>
      </c>
      <c r="D174" s="146"/>
      <c r="E174" s="147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0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43"/>
      <c r="B175" s="144"/>
      <c r="C175" s="175" t="s">
        <v>1944</v>
      </c>
      <c r="D175" s="146"/>
      <c r="E175" s="147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199</v>
      </c>
      <c r="AH175" s="136">
        <v>0</v>
      </c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ht="22.5" outlineLevel="1" x14ac:dyDescent="0.2">
      <c r="A176" s="143"/>
      <c r="B176" s="144"/>
      <c r="C176" s="175" t="s">
        <v>1959</v>
      </c>
      <c r="D176" s="146"/>
      <c r="E176" s="147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0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43"/>
      <c r="B177" s="144"/>
      <c r="C177" s="175" t="s">
        <v>1946</v>
      </c>
      <c r="D177" s="146"/>
      <c r="E177" s="147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199</v>
      </c>
      <c r="AH177" s="136">
        <v>0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75" t="s">
        <v>1960</v>
      </c>
      <c r="D178" s="146"/>
      <c r="E178" s="147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0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43"/>
      <c r="B179" s="144"/>
      <c r="C179" s="176" t="s">
        <v>201</v>
      </c>
      <c r="D179" s="148"/>
      <c r="E179" s="149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199</v>
      </c>
      <c r="AH179" s="136">
        <v>1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ht="22.5" outlineLevel="1" x14ac:dyDescent="0.2">
      <c r="A180" s="143"/>
      <c r="B180" s="144"/>
      <c r="C180" s="175" t="s">
        <v>1961</v>
      </c>
      <c r="D180" s="146"/>
      <c r="E180" s="147">
        <v>35.46</v>
      </c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199</v>
      </c>
      <c r="AH180" s="136">
        <v>0</v>
      </c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43"/>
      <c r="B181" s="144"/>
      <c r="C181" s="175" t="s">
        <v>1962</v>
      </c>
      <c r="D181" s="146"/>
      <c r="E181" s="147">
        <v>5.2200000000000006</v>
      </c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6" t="s">
        <v>201</v>
      </c>
      <c r="D182" s="148"/>
      <c r="E182" s="149">
        <v>40.680000000000007</v>
      </c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1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ht="22.5" outlineLevel="1" x14ac:dyDescent="0.2">
      <c r="A183" s="143"/>
      <c r="B183" s="144"/>
      <c r="C183" s="175" t="s">
        <v>1963</v>
      </c>
      <c r="D183" s="146"/>
      <c r="E183" s="147">
        <v>16.470000000000002</v>
      </c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199</v>
      </c>
      <c r="AH183" s="136">
        <v>0</v>
      </c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ht="22.5" outlineLevel="1" x14ac:dyDescent="0.2">
      <c r="A184" s="143"/>
      <c r="B184" s="144"/>
      <c r="C184" s="175" t="s">
        <v>1964</v>
      </c>
      <c r="D184" s="146"/>
      <c r="E184" s="147">
        <v>13.770000000000001</v>
      </c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199</v>
      </c>
      <c r="AH184" s="136">
        <v>0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43"/>
      <c r="B185" s="144"/>
      <c r="C185" s="176" t="s">
        <v>201</v>
      </c>
      <c r="D185" s="148"/>
      <c r="E185" s="149">
        <v>30.240000000000002</v>
      </c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199</v>
      </c>
      <c r="AH185" s="136">
        <v>1</v>
      </c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x14ac:dyDescent="0.2">
      <c r="A186" s="151" t="s">
        <v>187</v>
      </c>
      <c r="B186" s="152" t="s">
        <v>145</v>
      </c>
      <c r="C186" s="172" t="s">
        <v>146</v>
      </c>
      <c r="D186" s="153"/>
      <c r="E186" s="154"/>
      <c r="F186" s="155"/>
      <c r="G186" s="155">
        <f>SUMIF(AG187:AG356,"&lt;&gt;NOR",G187:G356)</f>
        <v>0</v>
      </c>
      <c r="H186" s="155"/>
      <c r="I186" s="155">
        <f>SUM(I187:I356)</f>
        <v>0</v>
      </c>
      <c r="J186" s="155"/>
      <c r="K186" s="155">
        <f>SUM(K187:K356)</f>
        <v>0</v>
      </c>
      <c r="L186" s="155"/>
      <c r="M186" s="155">
        <f>SUM(M187:M356)</f>
        <v>0</v>
      </c>
      <c r="N186" s="155"/>
      <c r="O186" s="155">
        <f>SUM(O187:O356)</f>
        <v>29.71</v>
      </c>
      <c r="P186" s="155"/>
      <c r="Q186" s="156">
        <f>SUM(Q187:Q356)</f>
        <v>0</v>
      </c>
      <c r="R186" s="150"/>
      <c r="S186" s="150"/>
      <c r="T186" s="150"/>
      <c r="U186" s="150"/>
      <c r="V186" s="150">
        <f>SUM(V187:V356)</f>
        <v>1361.07</v>
      </c>
      <c r="W186" s="150"/>
      <c r="AG186" t="s">
        <v>188</v>
      </c>
    </row>
    <row r="187" spans="1:60" outlineLevel="1" x14ac:dyDescent="0.2">
      <c r="A187" s="157">
        <v>25</v>
      </c>
      <c r="B187" s="158" t="s">
        <v>1965</v>
      </c>
      <c r="C187" s="174" t="s">
        <v>1966</v>
      </c>
      <c r="D187" s="159" t="s">
        <v>224</v>
      </c>
      <c r="E187" s="160">
        <v>1</v>
      </c>
      <c r="F187" s="161"/>
      <c r="G187" s="162">
        <f>ROUND(E187*F187,2)</f>
        <v>0</v>
      </c>
      <c r="H187" s="161"/>
      <c r="I187" s="162">
        <f>ROUND(E187*H187,2)</f>
        <v>0</v>
      </c>
      <c r="J187" s="161"/>
      <c r="K187" s="162">
        <f>ROUND(E187*J187,2)</f>
        <v>0</v>
      </c>
      <c r="L187" s="162">
        <v>21</v>
      </c>
      <c r="M187" s="162">
        <f>G187*(1+L187/100)</f>
        <v>0</v>
      </c>
      <c r="N187" s="162">
        <v>2.2000000000000001E-4</v>
      </c>
      <c r="O187" s="162">
        <f>ROUND(E187*N187,2)</f>
        <v>0</v>
      </c>
      <c r="P187" s="162">
        <v>0</v>
      </c>
      <c r="Q187" s="163">
        <f>ROUND(E187*P187,2)</f>
        <v>0</v>
      </c>
      <c r="R187" s="145"/>
      <c r="S187" s="145" t="s">
        <v>254</v>
      </c>
      <c r="T187" s="145" t="s">
        <v>255</v>
      </c>
      <c r="U187" s="145">
        <v>1.2210000000000001</v>
      </c>
      <c r="V187" s="145">
        <f>ROUND(E187*U187,2)</f>
        <v>1.22</v>
      </c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194</v>
      </c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5" t="s">
        <v>204</v>
      </c>
      <c r="D188" s="146"/>
      <c r="E188" s="147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outlineLevel="1" x14ac:dyDescent="0.2">
      <c r="A189" s="143"/>
      <c r="B189" s="144"/>
      <c r="C189" s="175" t="s">
        <v>205</v>
      </c>
      <c r="D189" s="146"/>
      <c r="E189" s="147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199</v>
      </c>
      <c r="AH189" s="136">
        <v>0</v>
      </c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outlineLevel="1" x14ac:dyDescent="0.2">
      <c r="A190" s="143"/>
      <c r="B190" s="144"/>
      <c r="C190" s="175" t="s">
        <v>1967</v>
      </c>
      <c r="D190" s="146"/>
      <c r="E190" s="147">
        <v>1</v>
      </c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199</v>
      </c>
      <c r="AH190" s="136">
        <v>0</v>
      </c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outlineLevel="1" x14ac:dyDescent="0.2">
      <c r="A191" s="143"/>
      <c r="B191" s="144"/>
      <c r="C191" s="176" t="s">
        <v>201</v>
      </c>
      <c r="D191" s="148"/>
      <c r="E191" s="149">
        <v>1</v>
      </c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199</v>
      </c>
      <c r="AH191" s="136">
        <v>1</v>
      </c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outlineLevel="1" x14ac:dyDescent="0.2">
      <c r="A192" s="157">
        <v>26</v>
      </c>
      <c r="B192" s="158" t="s">
        <v>1968</v>
      </c>
      <c r="C192" s="174" t="s">
        <v>1969</v>
      </c>
      <c r="D192" s="159" t="s">
        <v>224</v>
      </c>
      <c r="E192" s="160">
        <v>2</v>
      </c>
      <c r="F192" s="161"/>
      <c r="G192" s="162">
        <f>ROUND(E192*F192,2)</f>
        <v>0</v>
      </c>
      <c r="H192" s="161"/>
      <c r="I192" s="162">
        <f>ROUND(E192*H192,2)</f>
        <v>0</v>
      </c>
      <c r="J192" s="161"/>
      <c r="K192" s="162">
        <f>ROUND(E192*J192,2)</f>
        <v>0</v>
      </c>
      <c r="L192" s="162">
        <v>21</v>
      </c>
      <c r="M192" s="162">
        <f>G192*(1+L192/100)</f>
        <v>0</v>
      </c>
      <c r="N192" s="162">
        <v>4.1000000000000005E-4</v>
      </c>
      <c r="O192" s="162">
        <f>ROUND(E192*N192,2)</f>
        <v>0</v>
      </c>
      <c r="P192" s="162">
        <v>0</v>
      </c>
      <c r="Q192" s="163">
        <f>ROUND(E192*P192,2)</f>
        <v>0</v>
      </c>
      <c r="R192" s="145"/>
      <c r="S192" s="145" t="s">
        <v>254</v>
      </c>
      <c r="T192" s="145" t="s">
        <v>255</v>
      </c>
      <c r="U192" s="145">
        <v>1.3180000000000001</v>
      </c>
      <c r="V192" s="145">
        <f>ROUND(E192*U192,2)</f>
        <v>2.64</v>
      </c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194</v>
      </c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43"/>
      <c r="B193" s="144"/>
      <c r="C193" s="175" t="s">
        <v>204</v>
      </c>
      <c r="D193" s="146"/>
      <c r="E193" s="147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199</v>
      </c>
      <c r="AH193" s="136">
        <v>0</v>
      </c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43"/>
      <c r="B194" s="144"/>
      <c r="C194" s="175" t="s">
        <v>205</v>
      </c>
      <c r="D194" s="146"/>
      <c r="E194" s="147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199</v>
      </c>
      <c r="AH194" s="136">
        <v>0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75" t="s">
        <v>1970</v>
      </c>
      <c r="D195" s="146"/>
      <c r="E195" s="147">
        <v>2</v>
      </c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199</v>
      </c>
      <c r="AH195" s="136">
        <v>0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43"/>
      <c r="B196" s="144"/>
      <c r="C196" s="176" t="s">
        <v>201</v>
      </c>
      <c r="D196" s="148"/>
      <c r="E196" s="149">
        <v>2</v>
      </c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199</v>
      </c>
      <c r="AH196" s="136">
        <v>1</v>
      </c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57">
        <v>27</v>
      </c>
      <c r="B197" s="158" t="s">
        <v>1971</v>
      </c>
      <c r="C197" s="174" t="s">
        <v>1972</v>
      </c>
      <c r="D197" s="159" t="s">
        <v>224</v>
      </c>
      <c r="E197" s="160">
        <v>386.3</v>
      </c>
      <c r="F197" s="161"/>
      <c r="G197" s="162">
        <f>ROUND(E197*F197,2)</f>
        <v>0</v>
      </c>
      <c r="H197" s="161"/>
      <c r="I197" s="162">
        <f>ROUND(E197*H197,2)</f>
        <v>0</v>
      </c>
      <c r="J197" s="161"/>
      <c r="K197" s="162">
        <f>ROUND(E197*J197,2)</f>
        <v>0</v>
      </c>
      <c r="L197" s="162">
        <v>21</v>
      </c>
      <c r="M197" s="162">
        <f>G197*(1+L197/100)</f>
        <v>0</v>
      </c>
      <c r="N197" s="162">
        <v>5.0500000000000007E-3</v>
      </c>
      <c r="O197" s="162">
        <f>ROUND(E197*N197,2)</f>
        <v>1.95</v>
      </c>
      <c r="P197" s="162">
        <v>0</v>
      </c>
      <c r="Q197" s="163">
        <f>ROUND(E197*P197,2)</f>
        <v>0</v>
      </c>
      <c r="R197" s="145"/>
      <c r="S197" s="145" t="s">
        <v>254</v>
      </c>
      <c r="T197" s="145" t="s">
        <v>255</v>
      </c>
      <c r="U197" s="145">
        <v>2.399</v>
      </c>
      <c r="V197" s="145">
        <f>ROUND(E197*U197,2)</f>
        <v>926.73</v>
      </c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194</v>
      </c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outlineLevel="1" x14ac:dyDescent="0.2">
      <c r="A198" s="143"/>
      <c r="B198" s="144"/>
      <c r="C198" s="175" t="s">
        <v>204</v>
      </c>
      <c r="D198" s="146"/>
      <c r="E198" s="147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199</v>
      </c>
      <c r="AH198" s="136">
        <v>0</v>
      </c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outlineLevel="1" x14ac:dyDescent="0.2">
      <c r="A199" s="143"/>
      <c r="B199" s="144"/>
      <c r="C199" s="175" t="s">
        <v>205</v>
      </c>
      <c r="D199" s="146"/>
      <c r="E199" s="147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199</v>
      </c>
      <c r="AH199" s="136">
        <v>0</v>
      </c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outlineLevel="1" x14ac:dyDescent="0.2">
      <c r="A200" s="143"/>
      <c r="B200" s="144"/>
      <c r="C200" s="175" t="s">
        <v>1973</v>
      </c>
      <c r="D200" s="146"/>
      <c r="E200" s="147">
        <v>386.3</v>
      </c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 t="s">
        <v>199</v>
      </c>
      <c r="AH200" s="136">
        <v>0</v>
      </c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outlineLevel="1" x14ac:dyDescent="0.2">
      <c r="A201" s="143"/>
      <c r="B201" s="144"/>
      <c r="C201" s="176" t="s">
        <v>201</v>
      </c>
      <c r="D201" s="148"/>
      <c r="E201" s="149">
        <v>386.3</v>
      </c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199</v>
      </c>
      <c r="AH201" s="136">
        <v>1</v>
      </c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57">
        <v>28</v>
      </c>
      <c r="B202" s="158" t="s">
        <v>1974</v>
      </c>
      <c r="C202" s="174" t="s">
        <v>1975</v>
      </c>
      <c r="D202" s="159" t="s">
        <v>224</v>
      </c>
      <c r="E202" s="160">
        <v>3</v>
      </c>
      <c r="F202" s="161"/>
      <c r="G202" s="162">
        <f>ROUND(E202*F202,2)</f>
        <v>0</v>
      </c>
      <c r="H202" s="161"/>
      <c r="I202" s="162">
        <f>ROUND(E202*H202,2)</f>
        <v>0</v>
      </c>
      <c r="J202" s="161"/>
      <c r="K202" s="162">
        <f>ROUND(E202*J202,2)</f>
        <v>0</v>
      </c>
      <c r="L202" s="162">
        <v>21</v>
      </c>
      <c r="M202" s="162">
        <f>G202*(1+L202/100)</f>
        <v>0</v>
      </c>
      <c r="N202" s="162">
        <v>5.0500000000000007E-3</v>
      </c>
      <c r="O202" s="162">
        <f>ROUND(E202*N202,2)</f>
        <v>0.02</v>
      </c>
      <c r="P202" s="162">
        <v>0</v>
      </c>
      <c r="Q202" s="163">
        <f>ROUND(E202*P202,2)</f>
        <v>0</v>
      </c>
      <c r="R202" s="145"/>
      <c r="S202" s="145" t="s">
        <v>254</v>
      </c>
      <c r="T202" s="145" t="s">
        <v>255</v>
      </c>
      <c r="U202" s="145">
        <v>1.627</v>
      </c>
      <c r="V202" s="145">
        <f>ROUND(E202*U202,2)</f>
        <v>4.88</v>
      </c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194</v>
      </c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43"/>
      <c r="B203" s="144"/>
      <c r="C203" s="175" t="s">
        <v>204</v>
      </c>
      <c r="D203" s="146"/>
      <c r="E203" s="147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199</v>
      </c>
      <c r="AH203" s="136">
        <v>0</v>
      </c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43"/>
      <c r="B204" s="144"/>
      <c r="C204" s="175" t="s">
        <v>205</v>
      </c>
      <c r="D204" s="146"/>
      <c r="E204" s="147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 t="s">
        <v>199</v>
      </c>
      <c r="AH204" s="136">
        <v>0</v>
      </c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outlineLevel="1" x14ac:dyDescent="0.2">
      <c r="A205" s="143"/>
      <c r="B205" s="144"/>
      <c r="C205" s="175" t="s">
        <v>1976</v>
      </c>
      <c r="D205" s="146"/>
      <c r="E205" s="147">
        <v>3</v>
      </c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199</v>
      </c>
      <c r="AH205" s="136">
        <v>0</v>
      </c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outlineLevel="1" x14ac:dyDescent="0.2">
      <c r="A206" s="143"/>
      <c r="B206" s="144"/>
      <c r="C206" s="176" t="s">
        <v>201</v>
      </c>
      <c r="D206" s="148"/>
      <c r="E206" s="149">
        <v>3</v>
      </c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 t="s">
        <v>199</v>
      </c>
      <c r="AH206" s="136">
        <v>1</v>
      </c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outlineLevel="1" x14ac:dyDescent="0.2">
      <c r="A207" s="157">
        <v>29</v>
      </c>
      <c r="B207" s="158" t="s">
        <v>1977</v>
      </c>
      <c r="C207" s="174" t="s">
        <v>1978</v>
      </c>
      <c r="D207" s="159" t="s">
        <v>224</v>
      </c>
      <c r="E207" s="160">
        <v>1</v>
      </c>
      <c r="F207" s="161"/>
      <c r="G207" s="162">
        <f>ROUND(E207*F207,2)</f>
        <v>0</v>
      </c>
      <c r="H207" s="161"/>
      <c r="I207" s="162">
        <f>ROUND(E207*H207,2)</f>
        <v>0</v>
      </c>
      <c r="J207" s="161"/>
      <c r="K207" s="162">
        <f>ROUND(E207*J207,2)</f>
        <v>0</v>
      </c>
      <c r="L207" s="162">
        <v>21</v>
      </c>
      <c r="M207" s="162">
        <f>G207*(1+L207/100)</f>
        <v>0</v>
      </c>
      <c r="N207" s="162">
        <v>0</v>
      </c>
      <c r="O207" s="162">
        <f>ROUND(E207*N207,2)</f>
        <v>0</v>
      </c>
      <c r="P207" s="162">
        <v>0</v>
      </c>
      <c r="Q207" s="163">
        <f>ROUND(E207*P207,2)</f>
        <v>0</v>
      </c>
      <c r="R207" s="145"/>
      <c r="S207" s="145" t="s">
        <v>254</v>
      </c>
      <c r="T207" s="145" t="s">
        <v>255</v>
      </c>
      <c r="U207" s="145">
        <v>1.2216</v>
      </c>
      <c r="V207" s="145">
        <f>ROUND(E207*U207,2)</f>
        <v>1.22</v>
      </c>
      <c r="W207" s="145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 t="s">
        <v>194</v>
      </c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outlineLevel="1" x14ac:dyDescent="0.2">
      <c r="A208" s="143"/>
      <c r="B208" s="144"/>
      <c r="C208" s="175" t="s">
        <v>204</v>
      </c>
      <c r="D208" s="146"/>
      <c r="E208" s="147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 t="s">
        <v>199</v>
      </c>
      <c r="AH208" s="136">
        <v>0</v>
      </c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60" outlineLevel="1" x14ac:dyDescent="0.2">
      <c r="A209" s="143"/>
      <c r="B209" s="144"/>
      <c r="C209" s="175" t="s">
        <v>205</v>
      </c>
      <c r="D209" s="146"/>
      <c r="E209" s="147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 t="s">
        <v>199</v>
      </c>
      <c r="AH209" s="136">
        <v>0</v>
      </c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</row>
    <row r="210" spans="1:60" outlineLevel="1" x14ac:dyDescent="0.2">
      <c r="A210" s="143"/>
      <c r="B210" s="144"/>
      <c r="C210" s="175" t="s">
        <v>1979</v>
      </c>
      <c r="D210" s="146"/>
      <c r="E210" s="147">
        <v>1</v>
      </c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 t="s">
        <v>199</v>
      </c>
      <c r="AH210" s="136">
        <v>0</v>
      </c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</row>
    <row r="211" spans="1:60" outlineLevel="1" x14ac:dyDescent="0.2">
      <c r="A211" s="143"/>
      <c r="B211" s="144"/>
      <c r="C211" s="176" t="s">
        <v>201</v>
      </c>
      <c r="D211" s="148"/>
      <c r="E211" s="149">
        <v>1</v>
      </c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 t="s">
        <v>199</v>
      </c>
      <c r="AH211" s="136">
        <v>1</v>
      </c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</row>
    <row r="212" spans="1:60" outlineLevel="1" x14ac:dyDescent="0.2">
      <c r="A212" s="157">
        <v>30</v>
      </c>
      <c r="B212" s="158" t="s">
        <v>1980</v>
      </c>
      <c r="C212" s="174" t="s">
        <v>1981</v>
      </c>
      <c r="D212" s="159" t="s">
        <v>224</v>
      </c>
      <c r="E212" s="160">
        <v>3</v>
      </c>
      <c r="F212" s="161"/>
      <c r="G212" s="162">
        <f>ROUND(E212*F212,2)</f>
        <v>0</v>
      </c>
      <c r="H212" s="161"/>
      <c r="I212" s="162">
        <f>ROUND(E212*H212,2)</f>
        <v>0</v>
      </c>
      <c r="J212" s="161"/>
      <c r="K212" s="162">
        <f>ROUND(E212*J212,2)</f>
        <v>0</v>
      </c>
      <c r="L212" s="162">
        <v>21</v>
      </c>
      <c r="M212" s="162">
        <f>G212*(1+L212/100)</f>
        <v>0</v>
      </c>
      <c r="N212" s="162">
        <v>0</v>
      </c>
      <c r="O212" s="162">
        <f>ROUND(E212*N212,2)</f>
        <v>0</v>
      </c>
      <c r="P212" s="162">
        <v>0</v>
      </c>
      <c r="Q212" s="163">
        <f>ROUND(E212*P212,2)</f>
        <v>0</v>
      </c>
      <c r="R212" s="145"/>
      <c r="S212" s="145" t="s">
        <v>254</v>
      </c>
      <c r="T212" s="145" t="s">
        <v>255</v>
      </c>
      <c r="U212" s="145">
        <v>1.2736000000000001</v>
      </c>
      <c r="V212" s="145">
        <f>ROUND(E212*U212,2)</f>
        <v>3.82</v>
      </c>
      <c r="W212" s="145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 t="s">
        <v>194</v>
      </c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</row>
    <row r="213" spans="1:60" outlineLevel="1" x14ac:dyDescent="0.2">
      <c r="A213" s="143"/>
      <c r="B213" s="144"/>
      <c r="C213" s="175" t="s">
        <v>204</v>
      </c>
      <c r="D213" s="146"/>
      <c r="E213" s="147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 t="s">
        <v>199</v>
      </c>
      <c r="AH213" s="136">
        <v>0</v>
      </c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</row>
    <row r="214" spans="1:60" outlineLevel="1" x14ac:dyDescent="0.2">
      <c r="A214" s="143"/>
      <c r="B214" s="144"/>
      <c r="C214" s="175" t="s">
        <v>205</v>
      </c>
      <c r="D214" s="146"/>
      <c r="E214" s="147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 t="s">
        <v>199</v>
      </c>
      <c r="AH214" s="136">
        <v>0</v>
      </c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</row>
    <row r="215" spans="1:60" outlineLevel="1" x14ac:dyDescent="0.2">
      <c r="A215" s="143"/>
      <c r="B215" s="144"/>
      <c r="C215" s="175" t="s">
        <v>1982</v>
      </c>
      <c r="D215" s="146"/>
      <c r="E215" s="147">
        <v>1</v>
      </c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 t="s">
        <v>199</v>
      </c>
      <c r="AH215" s="136">
        <v>0</v>
      </c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</row>
    <row r="216" spans="1:60" outlineLevel="1" x14ac:dyDescent="0.2">
      <c r="A216" s="143"/>
      <c r="B216" s="144"/>
      <c r="C216" s="175" t="s">
        <v>1983</v>
      </c>
      <c r="D216" s="146"/>
      <c r="E216" s="147">
        <v>2</v>
      </c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 t="s">
        <v>199</v>
      </c>
      <c r="AH216" s="136">
        <v>0</v>
      </c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</row>
    <row r="217" spans="1:60" outlineLevel="1" x14ac:dyDescent="0.2">
      <c r="A217" s="143"/>
      <c r="B217" s="144"/>
      <c r="C217" s="176" t="s">
        <v>201</v>
      </c>
      <c r="D217" s="148"/>
      <c r="E217" s="149">
        <v>3</v>
      </c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 t="s">
        <v>199</v>
      </c>
      <c r="AH217" s="136">
        <v>1</v>
      </c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</row>
    <row r="218" spans="1:60" outlineLevel="1" x14ac:dyDescent="0.2">
      <c r="A218" s="157">
        <v>31</v>
      </c>
      <c r="B218" s="158" t="s">
        <v>1984</v>
      </c>
      <c r="C218" s="174" t="s">
        <v>1985</v>
      </c>
      <c r="D218" s="159" t="s">
        <v>224</v>
      </c>
      <c r="E218" s="160">
        <v>8</v>
      </c>
      <c r="F218" s="161"/>
      <c r="G218" s="162">
        <f>ROUND(E218*F218,2)</f>
        <v>0</v>
      </c>
      <c r="H218" s="161"/>
      <c r="I218" s="162">
        <f>ROUND(E218*H218,2)</f>
        <v>0</v>
      </c>
      <c r="J218" s="161"/>
      <c r="K218" s="162">
        <f>ROUND(E218*J218,2)</f>
        <v>0</v>
      </c>
      <c r="L218" s="162">
        <v>21</v>
      </c>
      <c r="M218" s="162">
        <f>G218*(1+L218/100)</f>
        <v>0</v>
      </c>
      <c r="N218" s="162">
        <v>0</v>
      </c>
      <c r="O218" s="162">
        <f>ROUND(E218*N218,2)</f>
        <v>0</v>
      </c>
      <c r="P218" s="162">
        <v>0</v>
      </c>
      <c r="Q218" s="163">
        <f>ROUND(E218*P218,2)</f>
        <v>0</v>
      </c>
      <c r="R218" s="145"/>
      <c r="S218" s="145" t="s">
        <v>254</v>
      </c>
      <c r="T218" s="145" t="s">
        <v>255</v>
      </c>
      <c r="U218" s="145">
        <v>2.9672000000000001</v>
      </c>
      <c r="V218" s="145">
        <f>ROUND(E218*U218,2)</f>
        <v>23.74</v>
      </c>
      <c r="W218" s="145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 t="s">
        <v>194</v>
      </c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</row>
    <row r="219" spans="1:60" outlineLevel="1" x14ac:dyDescent="0.2">
      <c r="A219" s="143"/>
      <c r="B219" s="144"/>
      <c r="C219" s="175" t="s">
        <v>204</v>
      </c>
      <c r="D219" s="146"/>
      <c r="E219" s="147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 t="s">
        <v>199</v>
      </c>
      <c r="AH219" s="136">
        <v>0</v>
      </c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</row>
    <row r="220" spans="1:60" outlineLevel="1" x14ac:dyDescent="0.2">
      <c r="A220" s="143"/>
      <c r="B220" s="144"/>
      <c r="C220" s="175" t="s">
        <v>205</v>
      </c>
      <c r="D220" s="146"/>
      <c r="E220" s="147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 t="s">
        <v>199</v>
      </c>
      <c r="AH220" s="136">
        <v>0</v>
      </c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</row>
    <row r="221" spans="1:60" outlineLevel="1" x14ac:dyDescent="0.2">
      <c r="A221" s="143"/>
      <c r="B221" s="144"/>
      <c r="C221" s="175" t="s">
        <v>1983</v>
      </c>
      <c r="D221" s="146"/>
      <c r="E221" s="147">
        <v>2</v>
      </c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 t="s">
        <v>199</v>
      </c>
      <c r="AH221" s="136">
        <v>0</v>
      </c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</row>
    <row r="222" spans="1:60" outlineLevel="1" x14ac:dyDescent="0.2">
      <c r="A222" s="143"/>
      <c r="B222" s="144"/>
      <c r="C222" s="175" t="s">
        <v>1986</v>
      </c>
      <c r="D222" s="146"/>
      <c r="E222" s="147">
        <v>2</v>
      </c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 t="s">
        <v>199</v>
      </c>
      <c r="AH222" s="136">
        <v>0</v>
      </c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</row>
    <row r="223" spans="1:60" outlineLevel="1" x14ac:dyDescent="0.2">
      <c r="A223" s="143"/>
      <c r="B223" s="144"/>
      <c r="C223" s="175" t="s">
        <v>1987</v>
      </c>
      <c r="D223" s="146"/>
      <c r="E223" s="147">
        <v>1</v>
      </c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 t="s">
        <v>199</v>
      </c>
      <c r="AH223" s="136">
        <v>0</v>
      </c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</row>
    <row r="224" spans="1:60" outlineLevel="1" x14ac:dyDescent="0.2">
      <c r="A224" s="143"/>
      <c r="B224" s="144"/>
      <c r="C224" s="175" t="s">
        <v>1988</v>
      </c>
      <c r="D224" s="146"/>
      <c r="E224" s="147">
        <v>1</v>
      </c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 t="s">
        <v>199</v>
      </c>
      <c r="AH224" s="136">
        <v>0</v>
      </c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</row>
    <row r="225" spans="1:60" outlineLevel="1" x14ac:dyDescent="0.2">
      <c r="A225" s="143"/>
      <c r="B225" s="144"/>
      <c r="C225" s="175" t="s">
        <v>1989</v>
      </c>
      <c r="D225" s="146"/>
      <c r="E225" s="147">
        <v>1</v>
      </c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 t="s">
        <v>199</v>
      </c>
      <c r="AH225" s="136">
        <v>0</v>
      </c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</row>
    <row r="226" spans="1:60" outlineLevel="1" x14ac:dyDescent="0.2">
      <c r="A226" s="143"/>
      <c r="B226" s="144"/>
      <c r="C226" s="175" t="s">
        <v>1990</v>
      </c>
      <c r="D226" s="146"/>
      <c r="E226" s="147">
        <v>1</v>
      </c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 t="s">
        <v>199</v>
      </c>
      <c r="AH226" s="136">
        <v>0</v>
      </c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</row>
    <row r="227" spans="1:60" outlineLevel="1" x14ac:dyDescent="0.2">
      <c r="A227" s="143"/>
      <c r="B227" s="144"/>
      <c r="C227" s="176" t="s">
        <v>201</v>
      </c>
      <c r="D227" s="148"/>
      <c r="E227" s="149">
        <v>8</v>
      </c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 t="s">
        <v>199</v>
      </c>
      <c r="AH227" s="136">
        <v>1</v>
      </c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</row>
    <row r="228" spans="1:60" outlineLevel="1" x14ac:dyDescent="0.2">
      <c r="A228" s="157">
        <v>32</v>
      </c>
      <c r="B228" s="158" t="s">
        <v>1991</v>
      </c>
      <c r="C228" s="174" t="s">
        <v>1992</v>
      </c>
      <c r="D228" s="159" t="s">
        <v>224</v>
      </c>
      <c r="E228" s="160">
        <v>3</v>
      </c>
      <c r="F228" s="161"/>
      <c r="G228" s="162">
        <f>ROUND(E228*F228,2)</f>
        <v>0</v>
      </c>
      <c r="H228" s="161"/>
      <c r="I228" s="162">
        <f>ROUND(E228*H228,2)</f>
        <v>0</v>
      </c>
      <c r="J228" s="161"/>
      <c r="K228" s="162">
        <f>ROUND(E228*J228,2)</f>
        <v>0</v>
      </c>
      <c r="L228" s="162">
        <v>21</v>
      </c>
      <c r="M228" s="162">
        <f>G228*(1+L228/100)</f>
        <v>0</v>
      </c>
      <c r="N228" s="162">
        <v>2.5300000000000001E-3</v>
      </c>
      <c r="O228" s="162">
        <f>ROUND(E228*N228,2)</f>
        <v>0.01</v>
      </c>
      <c r="P228" s="162">
        <v>0</v>
      </c>
      <c r="Q228" s="163">
        <f>ROUND(E228*P228,2)</f>
        <v>0</v>
      </c>
      <c r="R228" s="145"/>
      <c r="S228" s="145" t="s">
        <v>254</v>
      </c>
      <c r="T228" s="145" t="s">
        <v>255</v>
      </c>
      <c r="U228" s="145">
        <v>3.5588000000000002</v>
      </c>
      <c r="V228" s="145">
        <f>ROUND(E228*U228,2)</f>
        <v>10.68</v>
      </c>
      <c r="W228" s="145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 t="s">
        <v>194</v>
      </c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</row>
    <row r="229" spans="1:60" outlineLevel="1" x14ac:dyDescent="0.2">
      <c r="A229" s="143"/>
      <c r="B229" s="144"/>
      <c r="C229" s="175" t="s">
        <v>204</v>
      </c>
      <c r="D229" s="146"/>
      <c r="E229" s="147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 t="s">
        <v>199</v>
      </c>
      <c r="AH229" s="136">
        <v>0</v>
      </c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</row>
    <row r="230" spans="1:60" outlineLevel="1" x14ac:dyDescent="0.2">
      <c r="A230" s="143"/>
      <c r="B230" s="144"/>
      <c r="C230" s="175" t="s">
        <v>205</v>
      </c>
      <c r="D230" s="146"/>
      <c r="E230" s="147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 t="s">
        <v>199</v>
      </c>
      <c r="AH230" s="136">
        <v>0</v>
      </c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</row>
    <row r="231" spans="1:60" outlineLevel="1" x14ac:dyDescent="0.2">
      <c r="A231" s="143"/>
      <c r="B231" s="144"/>
      <c r="C231" s="175" t="s">
        <v>1993</v>
      </c>
      <c r="D231" s="146"/>
      <c r="E231" s="147">
        <v>1</v>
      </c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 t="s">
        <v>199</v>
      </c>
      <c r="AH231" s="136">
        <v>0</v>
      </c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</row>
    <row r="232" spans="1:60" outlineLevel="1" x14ac:dyDescent="0.2">
      <c r="A232" s="143"/>
      <c r="B232" s="144"/>
      <c r="C232" s="175" t="s">
        <v>1994</v>
      </c>
      <c r="D232" s="146"/>
      <c r="E232" s="147">
        <v>2</v>
      </c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 t="s">
        <v>199</v>
      </c>
      <c r="AH232" s="136">
        <v>0</v>
      </c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</row>
    <row r="233" spans="1:60" outlineLevel="1" x14ac:dyDescent="0.2">
      <c r="A233" s="143"/>
      <c r="B233" s="144"/>
      <c r="C233" s="176" t="s">
        <v>201</v>
      </c>
      <c r="D233" s="148"/>
      <c r="E233" s="149">
        <v>3</v>
      </c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 t="s">
        <v>199</v>
      </c>
      <c r="AH233" s="136">
        <v>1</v>
      </c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</row>
    <row r="234" spans="1:60" outlineLevel="1" x14ac:dyDescent="0.2">
      <c r="A234" s="157">
        <v>33</v>
      </c>
      <c r="B234" s="158" t="s">
        <v>1995</v>
      </c>
      <c r="C234" s="174" t="s">
        <v>1996</v>
      </c>
      <c r="D234" s="159" t="s">
        <v>224</v>
      </c>
      <c r="E234" s="160">
        <v>11</v>
      </c>
      <c r="F234" s="161"/>
      <c r="G234" s="162">
        <f>ROUND(E234*F234,2)</f>
        <v>0</v>
      </c>
      <c r="H234" s="161"/>
      <c r="I234" s="162">
        <f>ROUND(E234*H234,2)</f>
        <v>0</v>
      </c>
      <c r="J234" s="161"/>
      <c r="K234" s="162">
        <f>ROUND(E234*J234,2)</f>
        <v>0</v>
      </c>
      <c r="L234" s="162">
        <v>21</v>
      </c>
      <c r="M234" s="162">
        <f>G234*(1+L234/100)</f>
        <v>0</v>
      </c>
      <c r="N234" s="162">
        <v>2.0000000000000002E-5</v>
      </c>
      <c r="O234" s="162">
        <f>ROUND(E234*N234,2)</f>
        <v>0</v>
      </c>
      <c r="P234" s="162">
        <v>0</v>
      </c>
      <c r="Q234" s="163">
        <f>ROUND(E234*P234,2)</f>
        <v>0</v>
      </c>
      <c r="R234" s="145"/>
      <c r="S234" s="145" t="s">
        <v>254</v>
      </c>
      <c r="T234" s="145" t="s">
        <v>255</v>
      </c>
      <c r="U234" s="145">
        <v>0.38400000000000001</v>
      </c>
      <c r="V234" s="145">
        <f>ROUND(E234*U234,2)</f>
        <v>4.22</v>
      </c>
      <c r="W234" s="145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 t="s">
        <v>194</v>
      </c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</row>
    <row r="235" spans="1:60" outlineLevel="1" x14ac:dyDescent="0.2">
      <c r="A235" s="143"/>
      <c r="B235" s="144"/>
      <c r="C235" s="175" t="s">
        <v>204</v>
      </c>
      <c r="D235" s="146"/>
      <c r="E235" s="147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 t="s">
        <v>199</v>
      </c>
      <c r="AH235" s="136">
        <v>0</v>
      </c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</row>
    <row r="236" spans="1:60" outlineLevel="1" x14ac:dyDescent="0.2">
      <c r="A236" s="143"/>
      <c r="B236" s="144"/>
      <c r="C236" s="175" t="s">
        <v>205</v>
      </c>
      <c r="D236" s="146"/>
      <c r="E236" s="147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 t="s">
        <v>199</v>
      </c>
      <c r="AH236" s="136">
        <v>0</v>
      </c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</row>
    <row r="237" spans="1:60" outlineLevel="1" x14ac:dyDescent="0.2">
      <c r="A237" s="143"/>
      <c r="B237" s="144"/>
      <c r="C237" s="175" t="s">
        <v>482</v>
      </c>
      <c r="D237" s="146"/>
      <c r="E237" s="147">
        <v>11</v>
      </c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 t="s">
        <v>199</v>
      </c>
      <c r="AH237" s="136">
        <v>0</v>
      </c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</row>
    <row r="238" spans="1:60" outlineLevel="1" x14ac:dyDescent="0.2">
      <c r="A238" s="143"/>
      <c r="B238" s="144"/>
      <c r="C238" s="176" t="s">
        <v>201</v>
      </c>
      <c r="D238" s="148"/>
      <c r="E238" s="149">
        <v>11</v>
      </c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 t="s">
        <v>199</v>
      </c>
      <c r="AH238" s="136">
        <v>1</v>
      </c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</row>
    <row r="239" spans="1:60" outlineLevel="1" x14ac:dyDescent="0.2">
      <c r="A239" s="157">
        <v>34</v>
      </c>
      <c r="B239" s="158" t="s">
        <v>1997</v>
      </c>
      <c r="C239" s="174" t="s">
        <v>1998</v>
      </c>
      <c r="D239" s="159" t="s">
        <v>224</v>
      </c>
      <c r="E239" s="160">
        <v>1</v>
      </c>
      <c r="F239" s="161"/>
      <c r="G239" s="162">
        <f>ROUND(E239*F239,2)</f>
        <v>0</v>
      </c>
      <c r="H239" s="161"/>
      <c r="I239" s="162">
        <f>ROUND(E239*H239,2)</f>
        <v>0</v>
      </c>
      <c r="J239" s="161"/>
      <c r="K239" s="162">
        <f>ROUND(E239*J239,2)</f>
        <v>0</v>
      </c>
      <c r="L239" s="162">
        <v>21</v>
      </c>
      <c r="M239" s="162">
        <f>G239*(1+L239/100)</f>
        <v>0</v>
      </c>
      <c r="N239" s="162">
        <v>2.0000000000000002E-5</v>
      </c>
      <c r="O239" s="162">
        <f>ROUND(E239*N239,2)</f>
        <v>0</v>
      </c>
      <c r="P239" s="162">
        <v>0</v>
      </c>
      <c r="Q239" s="163">
        <f>ROUND(E239*P239,2)</f>
        <v>0</v>
      </c>
      <c r="R239" s="145"/>
      <c r="S239" s="145" t="s">
        <v>254</v>
      </c>
      <c r="T239" s="145" t="s">
        <v>255</v>
      </c>
      <c r="U239" s="145">
        <v>0.43200000000000005</v>
      </c>
      <c r="V239" s="145">
        <f>ROUND(E239*U239,2)</f>
        <v>0.43</v>
      </c>
      <c r="W239" s="145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 t="s">
        <v>194</v>
      </c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</row>
    <row r="240" spans="1:60" outlineLevel="1" x14ac:dyDescent="0.2">
      <c r="A240" s="143"/>
      <c r="B240" s="144"/>
      <c r="C240" s="175" t="s">
        <v>204</v>
      </c>
      <c r="D240" s="146"/>
      <c r="E240" s="147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 t="s">
        <v>199</v>
      </c>
      <c r="AH240" s="136">
        <v>0</v>
      </c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</row>
    <row r="241" spans="1:60" outlineLevel="1" x14ac:dyDescent="0.2">
      <c r="A241" s="143"/>
      <c r="B241" s="144"/>
      <c r="C241" s="175" t="s">
        <v>205</v>
      </c>
      <c r="D241" s="146"/>
      <c r="E241" s="147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 t="s">
        <v>199</v>
      </c>
      <c r="AH241" s="136">
        <v>0</v>
      </c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</row>
    <row r="242" spans="1:60" outlineLevel="1" x14ac:dyDescent="0.2">
      <c r="A242" s="143"/>
      <c r="B242" s="144"/>
      <c r="C242" s="175" t="s">
        <v>133</v>
      </c>
      <c r="D242" s="146"/>
      <c r="E242" s="147">
        <v>1</v>
      </c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 t="s">
        <v>199</v>
      </c>
      <c r="AH242" s="136">
        <v>0</v>
      </c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</row>
    <row r="243" spans="1:60" outlineLevel="1" x14ac:dyDescent="0.2">
      <c r="A243" s="143"/>
      <c r="B243" s="144"/>
      <c r="C243" s="176" t="s">
        <v>201</v>
      </c>
      <c r="D243" s="148"/>
      <c r="E243" s="149">
        <v>1</v>
      </c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 t="s">
        <v>199</v>
      </c>
      <c r="AH243" s="136">
        <v>1</v>
      </c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</row>
    <row r="244" spans="1:60" outlineLevel="1" x14ac:dyDescent="0.2">
      <c r="A244" s="157">
        <v>35</v>
      </c>
      <c r="B244" s="158" t="s">
        <v>1999</v>
      </c>
      <c r="C244" s="174" t="s">
        <v>2000</v>
      </c>
      <c r="D244" s="159" t="s">
        <v>224</v>
      </c>
      <c r="E244" s="160">
        <v>1</v>
      </c>
      <c r="F244" s="161"/>
      <c r="G244" s="162">
        <f>ROUND(E244*F244,2)</f>
        <v>0</v>
      </c>
      <c r="H244" s="161"/>
      <c r="I244" s="162">
        <f>ROUND(E244*H244,2)</f>
        <v>0</v>
      </c>
      <c r="J244" s="161"/>
      <c r="K244" s="162">
        <f>ROUND(E244*J244,2)</f>
        <v>0</v>
      </c>
      <c r="L244" s="162">
        <v>21</v>
      </c>
      <c r="M244" s="162">
        <f>G244*(1+L244/100)</f>
        <v>0</v>
      </c>
      <c r="N244" s="162">
        <v>2.0000000000000002E-5</v>
      </c>
      <c r="O244" s="162">
        <f>ROUND(E244*N244,2)</f>
        <v>0</v>
      </c>
      <c r="P244" s="162">
        <v>0</v>
      </c>
      <c r="Q244" s="163">
        <f>ROUND(E244*P244,2)</f>
        <v>0</v>
      </c>
      <c r="R244" s="145"/>
      <c r="S244" s="145" t="s">
        <v>254</v>
      </c>
      <c r="T244" s="145" t="s">
        <v>255</v>
      </c>
      <c r="U244" s="145">
        <v>0.6120000000000001</v>
      </c>
      <c r="V244" s="145">
        <f>ROUND(E244*U244,2)</f>
        <v>0.61</v>
      </c>
      <c r="W244" s="145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 t="s">
        <v>194</v>
      </c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</row>
    <row r="245" spans="1:60" outlineLevel="1" x14ac:dyDescent="0.2">
      <c r="A245" s="143"/>
      <c r="B245" s="144"/>
      <c r="C245" s="175" t="s">
        <v>204</v>
      </c>
      <c r="D245" s="146"/>
      <c r="E245" s="147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 t="s">
        <v>199</v>
      </c>
      <c r="AH245" s="136">
        <v>0</v>
      </c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</row>
    <row r="246" spans="1:60" outlineLevel="1" x14ac:dyDescent="0.2">
      <c r="A246" s="143"/>
      <c r="B246" s="144"/>
      <c r="C246" s="175" t="s">
        <v>205</v>
      </c>
      <c r="D246" s="146"/>
      <c r="E246" s="147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 t="s">
        <v>199</v>
      </c>
      <c r="AH246" s="136">
        <v>0</v>
      </c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</row>
    <row r="247" spans="1:60" outlineLevel="1" x14ac:dyDescent="0.2">
      <c r="A247" s="143"/>
      <c r="B247" s="144"/>
      <c r="C247" s="175" t="s">
        <v>133</v>
      </c>
      <c r="D247" s="146"/>
      <c r="E247" s="147">
        <v>1</v>
      </c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 t="s">
        <v>199</v>
      </c>
      <c r="AH247" s="136">
        <v>0</v>
      </c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</row>
    <row r="248" spans="1:60" outlineLevel="1" x14ac:dyDescent="0.2">
      <c r="A248" s="143"/>
      <c r="B248" s="144"/>
      <c r="C248" s="176" t="s">
        <v>201</v>
      </c>
      <c r="D248" s="148"/>
      <c r="E248" s="149">
        <v>1</v>
      </c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 t="s">
        <v>199</v>
      </c>
      <c r="AH248" s="136">
        <v>1</v>
      </c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</row>
    <row r="249" spans="1:60" outlineLevel="1" x14ac:dyDescent="0.2">
      <c r="A249" s="157">
        <v>36</v>
      </c>
      <c r="B249" s="158" t="s">
        <v>2001</v>
      </c>
      <c r="C249" s="174" t="s">
        <v>2002</v>
      </c>
      <c r="D249" s="159" t="s">
        <v>224</v>
      </c>
      <c r="E249" s="160">
        <v>1</v>
      </c>
      <c r="F249" s="161"/>
      <c r="G249" s="162">
        <f>ROUND(E249*F249,2)</f>
        <v>0</v>
      </c>
      <c r="H249" s="161"/>
      <c r="I249" s="162">
        <f>ROUND(E249*H249,2)</f>
        <v>0</v>
      </c>
      <c r="J249" s="161"/>
      <c r="K249" s="162">
        <f>ROUND(E249*J249,2)</f>
        <v>0</v>
      </c>
      <c r="L249" s="162">
        <v>21</v>
      </c>
      <c r="M249" s="162">
        <f>G249*(1+L249/100)</f>
        <v>0</v>
      </c>
      <c r="N249" s="162">
        <v>2.2000000000000001E-4</v>
      </c>
      <c r="O249" s="162">
        <f>ROUND(E249*N249,2)</f>
        <v>0</v>
      </c>
      <c r="P249" s="162">
        <v>0</v>
      </c>
      <c r="Q249" s="163">
        <f>ROUND(E249*P249,2)</f>
        <v>0</v>
      </c>
      <c r="R249" s="145"/>
      <c r="S249" s="145" t="s">
        <v>254</v>
      </c>
      <c r="T249" s="145" t="s">
        <v>255</v>
      </c>
      <c r="U249" s="145">
        <v>1.554</v>
      </c>
      <c r="V249" s="145">
        <f>ROUND(E249*U249,2)</f>
        <v>1.55</v>
      </c>
      <c r="W249" s="145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 t="s">
        <v>194</v>
      </c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</row>
    <row r="250" spans="1:60" outlineLevel="1" x14ac:dyDescent="0.2">
      <c r="A250" s="143"/>
      <c r="B250" s="144"/>
      <c r="C250" s="175" t="s">
        <v>204</v>
      </c>
      <c r="D250" s="146"/>
      <c r="E250" s="147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 t="s">
        <v>199</v>
      </c>
      <c r="AH250" s="136">
        <v>0</v>
      </c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</row>
    <row r="251" spans="1:60" outlineLevel="1" x14ac:dyDescent="0.2">
      <c r="A251" s="143"/>
      <c r="B251" s="144"/>
      <c r="C251" s="175" t="s">
        <v>205</v>
      </c>
      <c r="D251" s="146"/>
      <c r="E251" s="147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 t="s">
        <v>199</v>
      </c>
      <c r="AH251" s="136">
        <v>0</v>
      </c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</row>
    <row r="252" spans="1:60" outlineLevel="1" x14ac:dyDescent="0.2">
      <c r="A252" s="143"/>
      <c r="B252" s="144"/>
      <c r="C252" s="175" t="s">
        <v>133</v>
      </c>
      <c r="D252" s="146"/>
      <c r="E252" s="147">
        <v>1</v>
      </c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 t="s">
        <v>199</v>
      </c>
      <c r="AH252" s="136">
        <v>0</v>
      </c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</row>
    <row r="253" spans="1:60" outlineLevel="1" x14ac:dyDescent="0.2">
      <c r="A253" s="143"/>
      <c r="B253" s="144"/>
      <c r="C253" s="176" t="s">
        <v>201</v>
      </c>
      <c r="D253" s="148"/>
      <c r="E253" s="149">
        <v>1</v>
      </c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 t="s">
        <v>199</v>
      </c>
      <c r="AH253" s="136">
        <v>1</v>
      </c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</row>
    <row r="254" spans="1:60" outlineLevel="1" x14ac:dyDescent="0.2">
      <c r="A254" s="157">
        <v>37</v>
      </c>
      <c r="B254" s="158" t="s">
        <v>2003</v>
      </c>
      <c r="C254" s="174" t="s">
        <v>2004</v>
      </c>
      <c r="D254" s="159" t="s">
        <v>224</v>
      </c>
      <c r="E254" s="160">
        <v>1</v>
      </c>
      <c r="F254" s="161"/>
      <c r="G254" s="162">
        <f>ROUND(E254*F254,2)</f>
        <v>0</v>
      </c>
      <c r="H254" s="161"/>
      <c r="I254" s="162">
        <f>ROUND(E254*H254,2)</f>
        <v>0</v>
      </c>
      <c r="J254" s="161"/>
      <c r="K254" s="162">
        <f>ROUND(E254*J254,2)</f>
        <v>0</v>
      </c>
      <c r="L254" s="162">
        <v>21</v>
      </c>
      <c r="M254" s="162">
        <f>G254*(1+L254/100)</f>
        <v>0</v>
      </c>
      <c r="N254" s="162">
        <v>1.1E-4</v>
      </c>
      <c r="O254" s="162">
        <f>ROUND(E254*N254,2)</f>
        <v>0</v>
      </c>
      <c r="P254" s="162">
        <v>0</v>
      </c>
      <c r="Q254" s="163">
        <f>ROUND(E254*P254,2)</f>
        <v>0</v>
      </c>
      <c r="R254" s="145"/>
      <c r="S254" s="145" t="s">
        <v>254</v>
      </c>
      <c r="T254" s="145" t="s">
        <v>255</v>
      </c>
      <c r="U254" s="145">
        <v>0.70800000000000007</v>
      </c>
      <c r="V254" s="145">
        <f>ROUND(E254*U254,2)</f>
        <v>0.71</v>
      </c>
      <c r="W254" s="145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 t="s">
        <v>194</v>
      </c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</row>
    <row r="255" spans="1:60" outlineLevel="1" x14ac:dyDescent="0.2">
      <c r="A255" s="143"/>
      <c r="B255" s="144"/>
      <c r="C255" s="175" t="s">
        <v>204</v>
      </c>
      <c r="D255" s="146"/>
      <c r="E255" s="147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 t="s">
        <v>199</v>
      </c>
      <c r="AH255" s="136">
        <v>0</v>
      </c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</row>
    <row r="256" spans="1:60" outlineLevel="1" x14ac:dyDescent="0.2">
      <c r="A256" s="143"/>
      <c r="B256" s="144"/>
      <c r="C256" s="175" t="s">
        <v>205</v>
      </c>
      <c r="D256" s="146"/>
      <c r="E256" s="147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 t="s">
        <v>199</v>
      </c>
      <c r="AH256" s="136">
        <v>0</v>
      </c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</row>
    <row r="257" spans="1:60" outlineLevel="1" x14ac:dyDescent="0.2">
      <c r="A257" s="143"/>
      <c r="B257" s="144"/>
      <c r="C257" s="175" t="s">
        <v>133</v>
      </c>
      <c r="D257" s="146"/>
      <c r="E257" s="147">
        <v>1</v>
      </c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 t="s">
        <v>199</v>
      </c>
      <c r="AH257" s="136">
        <v>0</v>
      </c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</row>
    <row r="258" spans="1:60" outlineLevel="1" x14ac:dyDescent="0.2">
      <c r="A258" s="143"/>
      <c r="B258" s="144"/>
      <c r="C258" s="176" t="s">
        <v>201</v>
      </c>
      <c r="D258" s="148"/>
      <c r="E258" s="149">
        <v>1</v>
      </c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 t="s">
        <v>199</v>
      </c>
      <c r="AH258" s="136">
        <v>1</v>
      </c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</row>
    <row r="259" spans="1:60" outlineLevel="1" x14ac:dyDescent="0.2">
      <c r="A259" s="157">
        <v>38</v>
      </c>
      <c r="B259" s="158" t="s">
        <v>2005</v>
      </c>
      <c r="C259" s="174" t="s">
        <v>2006</v>
      </c>
      <c r="D259" s="159" t="s">
        <v>224</v>
      </c>
      <c r="E259" s="160">
        <v>1</v>
      </c>
      <c r="F259" s="161"/>
      <c r="G259" s="162">
        <f>ROUND(E259*F259,2)</f>
        <v>0</v>
      </c>
      <c r="H259" s="161"/>
      <c r="I259" s="162">
        <f>ROUND(E259*H259,2)</f>
        <v>0</v>
      </c>
      <c r="J259" s="161"/>
      <c r="K259" s="162">
        <f>ROUND(E259*J259,2)</f>
        <v>0</v>
      </c>
      <c r="L259" s="162">
        <v>21</v>
      </c>
      <c r="M259" s="162">
        <f>G259*(1+L259/100)</f>
        <v>0</v>
      </c>
      <c r="N259" s="162">
        <v>2.7700000000000003E-3</v>
      </c>
      <c r="O259" s="162">
        <f>ROUND(E259*N259,2)</f>
        <v>0</v>
      </c>
      <c r="P259" s="162">
        <v>0</v>
      </c>
      <c r="Q259" s="163">
        <f>ROUND(E259*P259,2)</f>
        <v>0</v>
      </c>
      <c r="R259" s="145"/>
      <c r="S259" s="145" t="s">
        <v>254</v>
      </c>
      <c r="T259" s="145" t="s">
        <v>255</v>
      </c>
      <c r="U259" s="145">
        <v>1.663</v>
      </c>
      <c r="V259" s="145">
        <f>ROUND(E259*U259,2)</f>
        <v>1.66</v>
      </c>
      <c r="W259" s="145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 t="s">
        <v>194</v>
      </c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</row>
    <row r="260" spans="1:60" outlineLevel="1" x14ac:dyDescent="0.2">
      <c r="A260" s="143"/>
      <c r="B260" s="144"/>
      <c r="C260" s="175" t="s">
        <v>204</v>
      </c>
      <c r="D260" s="146"/>
      <c r="E260" s="147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 t="s">
        <v>199</v>
      </c>
      <c r="AH260" s="136">
        <v>0</v>
      </c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</row>
    <row r="261" spans="1:60" outlineLevel="1" x14ac:dyDescent="0.2">
      <c r="A261" s="143"/>
      <c r="B261" s="144"/>
      <c r="C261" s="175" t="s">
        <v>205</v>
      </c>
      <c r="D261" s="146"/>
      <c r="E261" s="147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 t="s">
        <v>199</v>
      </c>
      <c r="AH261" s="136">
        <v>0</v>
      </c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</row>
    <row r="262" spans="1:60" outlineLevel="1" x14ac:dyDescent="0.2">
      <c r="A262" s="143"/>
      <c r="B262" s="144"/>
      <c r="C262" s="175" t="s">
        <v>133</v>
      </c>
      <c r="D262" s="146"/>
      <c r="E262" s="147">
        <v>1</v>
      </c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 t="s">
        <v>199</v>
      </c>
      <c r="AH262" s="136">
        <v>0</v>
      </c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</row>
    <row r="263" spans="1:60" outlineLevel="1" x14ac:dyDescent="0.2">
      <c r="A263" s="143"/>
      <c r="B263" s="144"/>
      <c r="C263" s="176" t="s">
        <v>201</v>
      </c>
      <c r="D263" s="148"/>
      <c r="E263" s="149">
        <v>1</v>
      </c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 t="s">
        <v>199</v>
      </c>
      <c r="AH263" s="136">
        <v>1</v>
      </c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</row>
    <row r="264" spans="1:60" outlineLevel="1" x14ac:dyDescent="0.2">
      <c r="A264" s="157">
        <v>39</v>
      </c>
      <c r="B264" s="158" t="s">
        <v>2007</v>
      </c>
      <c r="C264" s="174" t="s">
        <v>2008</v>
      </c>
      <c r="D264" s="159" t="s">
        <v>224</v>
      </c>
      <c r="E264" s="160">
        <v>1</v>
      </c>
      <c r="F264" s="161"/>
      <c r="G264" s="162">
        <f>ROUND(E264*F264,2)</f>
        <v>0</v>
      </c>
      <c r="H264" s="161"/>
      <c r="I264" s="162">
        <f>ROUND(E264*H264,2)</f>
        <v>0</v>
      </c>
      <c r="J264" s="161"/>
      <c r="K264" s="162">
        <f>ROUND(E264*J264,2)</f>
        <v>0</v>
      </c>
      <c r="L264" s="162">
        <v>21</v>
      </c>
      <c r="M264" s="162">
        <f>G264*(1+L264/100)</f>
        <v>0</v>
      </c>
      <c r="N264" s="162">
        <v>4.1000000000000005E-4</v>
      </c>
      <c r="O264" s="162">
        <f>ROUND(E264*N264,2)</f>
        <v>0</v>
      </c>
      <c r="P264" s="162">
        <v>0</v>
      </c>
      <c r="Q264" s="163">
        <f>ROUND(E264*P264,2)</f>
        <v>0</v>
      </c>
      <c r="R264" s="145"/>
      <c r="S264" s="145" t="s">
        <v>254</v>
      </c>
      <c r="T264" s="145" t="s">
        <v>255</v>
      </c>
      <c r="U264" s="145">
        <v>1.8660000000000001</v>
      </c>
      <c r="V264" s="145">
        <f>ROUND(E264*U264,2)</f>
        <v>1.87</v>
      </c>
      <c r="W264" s="145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 t="s">
        <v>194</v>
      </c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</row>
    <row r="265" spans="1:60" outlineLevel="1" x14ac:dyDescent="0.2">
      <c r="A265" s="143"/>
      <c r="B265" s="144"/>
      <c r="C265" s="175" t="s">
        <v>204</v>
      </c>
      <c r="D265" s="146"/>
      <c r="E265" s="147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 t="s">
        <v>199</v>
      </c>
      <c r="AH265" s="136">
        <v>0</v>
      </c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</row>
    <row r="266" spans="1:60" outlineLevel="1" x14ac:dyDescent="0.2">
      <c r="A266" s="143"/>
      <c r="B266" s="144"/>
      <c r="C266" s="175" t="s">
        <v>205</v>
      </c>
      <c r="D266" s="146"/>
      <c r="E266" s="147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 t="s">
        <v>199</v>
      </c>
      <c r="AH266" s="136">
        <v>0</v>
      </c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</row>
    <row r="267" spans="1:60" outlineLevel="1" x14ac:dyDescent="0.2">
      <c r="A267" s="143"/>
      <c r="B267" s="144"/>
      <c r="C267" s="175" t="s">
        <v>133</v>
      </c>
      <c r="D267" s="146"/>
      <c r="E267" s="147">
        <v>1</v>
      </c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 t="s">
        <v>199</v>
      </c>
      <c r="AH267" s="136">
        <v>0</v>
      </c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</row>
    <row r="268" spans="1:60" outlineLevel="1" x14ac:dyDescent="0.2">
      <c r="A268" s="143"/>
      <c r="B268" s="144"/>
      <c r="C268" s="176" t="s">
        <v>201</v>
      </c>
      <c r="D268" s="148"/>
      <c r="E268" s="149">
        <v>1</v>
      </c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 t="s">
        <v>199</v>
      </c>
      <c r="AH268" s="136">
        <v>1</v>
      </c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</row>
    <row r="269" spans="1:60" outlineLevel="1" x14ac:dyDescent="0.2">
      <c r="A269" s="157">
        <v>40</v>
      </c>
      <c r="B269" s="158" t="s">
        <v>2009</v>
      </c>
      <c r="C269" s="174" t="s">
        <v>2010</v>
      </c>
      <c r="D269" s="159" t="s">
        <v>224</v>
      </c>
      <c r="E269" s="160">
        <v>2</v>
      </c>
      <c r="F269" s="161"/>
      <c r="G269" s="162">
        <f>ROUND(E269*F269,2)</f>
        <v>0</v>
      </c>
      <c r="H269" s="161"/>
      <c r="I269" s="162">
        <f>ROUND(E269*H269,2)</f>
        <v>0</v>
      </c>
      <c r="J269" s="161"/>
      <c r="K269" s="162">
        <f>ROUND(E269*J269,2)</f>
        <v>0</v>
      </c>
      <c r="L269" s="162">
        <v>21</v>
      </c>
      <c r="M269" s="162">
        <f>G269*(1+L269/100)</f>
        <v>0</v>
      </c>
      <c r="N269" s="162">
        <v>2.7800000000000004E-3</v>
      </c>
      <c r="O269" s="162">
        <f>ROUND(E269*N269,2)</f>
        <v>0.01</v>
      </c>
      <c r="P269" s="162">
        <v>0</v>
      </c>
      <c r="Q269" s="163">
        <f>ROUND(E269*P269,2)</f>
        <v>0</v>
      </c>
      <c r="R269" s="145"/>
      <c r="S269" s="145" t="s">
        <v>254</v>
      </c>
      <c r="T269" s="145" t="s">
        <v>255</v>
      </c>
      <c r="U269" s="145">
        <v>2.1280000000000001</v>
      </c>
      <c r="V269" s="145">
        <f>ROUND(E269*U269,2)</f>
        <v>4.26</v>
      </c>
      <c r="W269" s="145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 t="s">
        <v>194</v>
      </c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</row>
    <row r="270" spans="1:60" outlineLevel="1" x14ac:dyDescent="0.2">
      <c r="A270" s="143"/>
      <c r="B270" s="144"/>
      <c r="C270" s="175" t="s">
        <v>204</v>
      </c>
      <c r="D270" s="146"/>
      <c r="E270" s="147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 t="s">
        <v>199</v>
      </c>
      <c r="AH270" s="136">
        <v>0</v>
      </c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</row>
    <row r="271" spans="1:60" outlineLevel="1" x14ac:dyDescent="0.2">
      <c r="A271" s="143"/>
      <c r="B271" s="144"/>
      <c r="C271" s="175" t="s">
        <v>205</v>
      </c>
      <c r="D271" s="146"/>
      <c r="E271" s="147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 t="s">
        <v>199</v>
      </c>
      <c r="AH271" s="136">
        <v>0</v>
      </c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</row>
    <row r="272" spans="1:60" outlineLevel="1" x14ac:dyDescent="0.2">
      <c r="A272" s="143"/>
      <c r="B272" s="144"/>
      <c r="C272" s="175" t="s">
        <v>135</v>
      </c>
      <c r="D272" s="146"/>
      <c r="E272" s="147">
        <v>2</v>
      </c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 t="s">
        <v>199</v>
      </c>
      <c r="AH272" s="136">
        <v>0</v>
      </c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</row>
    <row r="273" spans="1:60" outlineLevel="1" x14ac:dyDescent="0.2">
      <c r="A273" s="143"/>
      <c r="B273" s="144"/>
      <c r="C273" s="176" t="s">
        <v>201</v>
      </c>
      <c r="D273" s="148"/>
      <c r="E273" s="149">
        <v>2</v>
      </c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 t="s">
        <v>199</v>
      </c>
      <c r="AH273" s="136">
        <v>1</v>
      </c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</row>
    <row r="274" spans="1:60" outlineLevel="1" x14ac:dyDescent="0.2">
      <c r="A274" s="157">
        <v>41</v>
      </c>
      <c r="B274" s="158" t="s">
        <v>2011</v>
      </c>
      <c r="C274" s="174" t="s">
        <v>2012</v>
      </c>
      <c r="D274" s="159" t="s">
        <v>224</v>
      </c>
      <c r="E274" s="160">
        <v>2</v>
      </c>
      <c r="F274" s="161"/>
      <c r="G274" s="162">
        <f>ROUND(E274*F274,2)</f>
        <v>0</v>
      </c>
      <c r="H274" s="161"/>
      <c r="I274" s="162">
        <f>ROUND(E274*H274,2)</f>
        <v>0</v>
      </c>
      <c r="J274" s="161"/>
      <c r="K274" s="162">
        <f>ROUND(E274*J274,2)</f>
        <v>0</v>
      </c>
      <c r="L274" s="162">
        <v>21</v>
      </c>
      <c r="M274" s="162">
        <f>G274*(1+L274/100)</f>
        <v>0</v>
      </c>
      <c r="N274" s="162">
        <v>5.0500000000000007E-3</v>
      </c>
      <c r="O274" s="162">
        <f>ROUND(E274*N274,2)</f>
        <v>0.01</v>
      </c>
      <c r="P274" s="162">
        <v>0</v>
      </c>
      <c r="Q274" s="163">
        <f>ROUND(E274*P274,2)</f>
        <v>0</v>
      </c>
      <c r="R274" s="145"/>
      <c r="S274" s="145" t="s">
        <v>254</v>
      </c>
      <c r="T274" s="145" t="s">
        <v>255</v>
      </c>
      <c r="U274" s="145">
        <v>3.4600000000000004</v>
      </c>
      <c r="V274" s="145">
        <f>ROUND(E274*U274,2)</f>
        <v>6.92</v>
      </c>
      <c r="W274" s="145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 t="s">
        <v>194</v>
      </c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</row>
    <row r="275" spans="1:60" outlineLevel="1" x14ac:dyDescent="0.2">
      <c r="A275" s="143"/>
      <c r="B275" s="144"/>
      <c r="C275" s="175" t="s">
        <v>204</v>
      </c>
      <c r="D275" s="146"/>
      <c r="E275" s="147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 t="s">
        <v>199</v>
      </c>
      <c r="AH275" s="136">
        <v>0</v>
      </c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</row>
    <row r="276" spans="1:60" outlineLevel="1" x14ac:dyDescent="0.2">
      <c r="A276" s="143"/>
      <c r="B276" s="144"/>
      <c r="C276" s="175" t="s">
        <v>205</v>
      </c>
      <c r="D276" s="146"/>
      <c r="E276" s="147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 t="s">
        <v>199</v>
      </c>
      <c r="AH276" s="136">
        <v>0</v>
      </c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</row>
    <row r="277" spans="1:60" outlineLevel="1" x14ac:dyDescent="0.2">
      <c r="A277" s="143"/>
      <c r="B277" s="144"/>
      <c r="C277" s="175" t="s">
        <v>135</v>
      </c>
      <c r="D277" s="146"/>
      <c r="E277" s="147">
        <v>2</v>
      </c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 t="s">
        <v>199</v>
      </c>
      <c r="AH277" s="136">
        <v>0</v>
      </c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</row>
    <row r="278" spans="1:60" outlineLevel="1" x14ac:dyDescent="0.2">
      <c r="A278" s="143"/>
      <c r="B278" s="144"/>
      <c r="C278" s="176" t="s">
        <v>201</v>
      </c>
      <c r="D278" s="148"/>
      <c r="E278" s="149">
        <v>2</v>
      </c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 t="s">
        <v>199</v>
      </c>
      <c r="AH278" s="136">
        <v>1</v>
      </c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</row>
    <row r="279" spans="1:60" outlineLevel="1" x14ac:dyDescent="0.2">
      <c r="A279" s="157">
        <v>42</v>
      </c>
      <c r="B279" s="158" t="s">
        <v>2013</v>
      </c>
      <c r="C279" s="174" t="s">
        <v>2014</v>
      </c>
      <c r="D279" s="159" t="s">
        <v>224</v>
      </c>
      <c r="E279" s="160">
        <v>13</v>
      </c>
      <c r="F279" s="161"/>
      <c r="G279" s="162">
        <f>ROUND(E279*F279,2)</f>
        <v>0</v>
      </c>
      <c r="H279" s="161"/>
      <c r="I279" s="162">
        <f>ROUND(E279*H279,2)</f>
        <v>0</v>
      </c>
      <c r="J279" s="161"/>
      <c r="K279" s="162">
        <f>ROUND(E279*J279,2)</f>
        <v>0</v>
      </c>
      <c r="L279" s="162">
        <v>21</v>
      </c>
      <c r="M279" s="162">
        <f>G279*(1+L279/100)</f>
        <v>0</v>
      </c>
      <c r="N279" s="162">
        <v>0</v>
      </c>
      <c r="O279" s="162">
        <f>ROUND(E279*N279,2)</f>
        <v>0</v>
      </c>
      <c r="P279" s="162">
        <v>0</v>
      </c>
      <c r="Q279" s="163">
        <f>ROUND(E279*P279,2)</f>
        <v>0</v>
      </c>
      <c r="R279" s="145"/>
      <c r="S279" s="145" t="s">
        <v>254</v>
      </c>
      <c r="T279" s="145" t="s">
        <v>255</v>
      </c>
      <c r="U279" s="145">
        <v>3.8560000000000003</v>
      </c>
      <c r="V279" s="145">
        <f>ROUND(E279*U279,2)</f>
        <v>50.13</v>
      </c>
      <c r="W279" s="145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 t="s">
        <v>194</v>
      </c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</row>
    <row r="280" spans="1:60" outlineLevel="1" x14ac:dyDescent="0.2">
      <c r="A280" s="143"/>
      <c r="B280" s="144"/>
      <c r="C280" s="175" t="s">
        <v>204</v>
      </c>
      <c r="D280" s="146"/>
      <c r="E280" s="147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 t="s">
        <v>199</v>
      </c>
      <c r="AH280" s="136">
        <v>0</v>
      </c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</row>
    <row r="281" spans="1:60" outlineLevel="1" x14ac:dyDescent="0.2">
      <c r="A281" s="143"/>
      <c r="B281" s="144"/>
      <c r="C281" s="175" t="s">
        <v>205</v>
      </c>
      <c r="D281" s="146"/>
      <c r="E281" s="147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 t="s">
        <v>199</v>
      </c>
      <c r="AH281" s="136">
        <v>0</v>
      </c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</row>
    <row r="282" spans="1:60" outlineLevel="1" x14ac:dyDescent="0.2">
      <c r="A282" s="143"/>
      <c r="B282" s="144"/>
      <c r="C282" s="175" t="s">
        <v>2015</v>
      </c>
      <c r="D282" s="146"/>
      <c r="E282" s="147">
        <v>11</v>
      </c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 t="s">
        <v>199</v>
      </c>
      <c r="AH282" s="136">
        <v>0</v>
      </c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</row>
    <row r="283" spans="1:60" outlineLevel="1" x14ac:dyDescent="0.2">
      <c r="A283" s="143"/>
      <c r="B283" s="144"/>
      <c r="C283" s="175" t="s">
        <v>2016</v>
      </c>
      <c r="D283" s="146"/>
      <c r="E283" s="147">
        <v>2</v>
      </c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 t="s">
        <v>199</v>
      </c>
      <c r="AH283" s="136">
        <v>0</v>
      </c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</row>
    <row r="284" spans="1:60" outlineLevel="1" x14ac:dyDescent="0.2">
      <c r="A284" s="143"/>
      <c r="B284" s="144"/>
      <c r="C284" s="176" t="s">
        <v>201</v>
      </c>
      <c r="D284" s="148"/>
      <c r="E284" s="149">
        <v>13</v>
      </c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 t="s">
        <v>199</v>
      </c>
      <c r="AH284" s="136">
        <v>1</v>
      </c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</row>
    <row r="285" spans="1:60" outlineLevel="1" x14ac:dyDescent="0.2">
      <c r="A285" s="157">
        <v>43</v>
      </c>
      <c r="B285" s="158" t="s">
        <v>2017</v>
      </c>
      <c r="C285" s="174" t="s">
        <v>2018</v>
      </c>
      <c r="D285" s="159" t="s">
        <v>224</v>
      </c>
      <c r="E285" s="160">
        <v>13</v>
      </c>
      <c r="F285" s="161"/>
      <c r="G285" s="162">
        <f>ROUND(E285*F285,2)</f>
        <v>0</v>
      </c>
      <c r="H285" s="161"/>
      <c r="I285" s="162">
        <f>ROUND(E285*H285,2)</f>
        <v>0</v>
      </c>
      <c r="J285" s="161"/>
      <c r="K285" s="162">
        <f>ROUND(E285*J285,2)</f>
        <v>0</v>
      </c>
      <c r="L285" s="162">
        <v>21</v>
      </c>
      <c r="M285" s="162">
        <f>G285*(1+L285/100)</f>
        <v>0</v>
      </c>
      <c r="N285" s="162">
        <v>6.3830000000000012E-2</v>
      </c>
      <c r="O285" s="162">
        <f>ROUND(E285*N285,2)</f>
        <v>0.83</v>
      </c>
      <c r="P285" s="162">
        <v>0</v>
      </c>
      <c r="Q285" s="163">
        <f>ROUND(E285*P285,2)</f>
        <v>0</v>
      </c>
      <c r="R285" s="145"/>
      <c r="S285" s="145" t="s">
        <v>254</v>
      </c>
      <c r="T285" s="145" t="s">
        <v>255</v>
      </c>
      <c r="U285" s="145">
        <v>0.77200000000000002</v>
      </c>
      <c r="V285" s="145">
        <f>ROUND(E285*U285,2)</f>
        <v>10.039999999999999</v>
      </c>
      <c r="W285" s="145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 t="s">
        <v>194</v>
      </c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</row>
    <row r="286" spans="1:60" outlineLevel="1" x14ac:dyDescent="0.2">
      <c r="A286" s="143"/>
      <c r="B286" s="144"/>
      <c r="C286" s="175" t="s">
        <v>204</v>
      </c>
      <c r="D286" s="146"/>
      <c r="E286" s="147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 t="s">
        <v>199</v>
      </c>
      <c r="AH286" s="136">
        <v>0</v>
      </c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</row>
    <row r="287" spans="1:60" outlineLevel="1" x14ac:dyDescent="0.2">
      <c r="A287" s="143"/>
      <c r="B287" s="144"/>
      <c r="C287" s="175" t="s">
        <v>205</v>
      </c>
      <c r="D287" s="146"/>
      <c r="E287" s="147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 t="s">
        <v>199</v>
      </c>
      <c r="AH287" s="136">
        <v>0</v>
      </c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</row>
    <row r="288" spans="1:60" outlineLevel="1" x14ac:dyDescent="0.2">
      <c r="A288" s="143"/>
      <c r="B288" s="144"/>
      <c r="C288" s="175" t="s">
        <v>2019</v>
      </c>
      <c r="D288" s="146"/>
      <c r="E288" s="147">
        <v>13</v>
      </c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 t="s">
        <v>199</v>
      </c>
      <c r="AH288" s="136">
        <v>0</v>
      </c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</row>
    <row r="289" spans="1:60" outlineLevel="1" x14ac:dyDescent="0.2">
      <c r="A289" s="143"/>
      <c r="B289" s="144"/>
      <c r="C289" s="176" t="s">
        <v>201</v>
      </c>
      <c r="D289" s="148"/>
      <c r="E289" s="149">
        <v>13</v>
      </c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 t="s">
        <v>199</v>
      </c>
      <c r="AH289" s="136">
        <v>1</v>
      </c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</row>
    <row r="290" spans="1:60" outlineLevel="1" x14ac:dyDescent="0.2">
      <c r="A290" s="157">
        <v>44</v>
      </c>
      <c r="B290" s="158" t="s">
        <v>2020</v>
      </c>
      <c r="C290" s="174" t="s">
        <v>2021</v>
      </c>
      <c r="D290" s="159" t="s">
        <v>224</v>
      </c>
      <c r="E290" s="160">
        <v>6</v>
      </c>
      <c r="F290" s="161"/>
      <c r="G290" s="162">
        <f>ROUND(E290*F290,2)</f>
        <v>0</v>
      </c>
      <c r="H290" s="161"/>
      <c r="I290" s="162">
        <f>ROUND(E290*H290,2)</f>
        <v>0</v>
      </c>
      <c r="J290" s="161"/>
      <c r="K290" s="162">
        <f>ROUND(E290*J290,2)</f>
        <v>0</v>
      </c>
      <c r="L290" s="162">
        <v>21</v>
      </c>
      <c r="M290" s="162">
        <f>G290*(1+L290/100)</f>
        <v>0</v>
      </c>
      <c r="N290" s="162">
        <v>0.12303</v>
      </c>
      <c r="O290" s="162">
        <f>ROUND(E290*N290,2)</f>
        <v>0.74</v>
      </c>
      <c r="P290" s="162">
        <v>0</v>
      </c>
      <c r="Q290" s="163">
        <f>ROUND(E290*P290,2)</f>
        <v>0</v>
      </c>
      <c r="R290" s="145"/>
      <c r="S290" s="145" t="s">
        <v>254</v>
      </c>
      <c r="T290" s="145" t="s">
        <v>255</v>
      </c>
      <c r="U290" s="145">
        <v>0.8630000000000001</v>
      </c>
      <c r="V290" s="145">
        <f>ROUND(E290*U290,2)</f>
        <v>5.18</v>
      </c>
      <c r="W290" s="145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 t="s">
        <v>194</v>
      </c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</row>
    <row r="291" spans="1:60" outlineLevel="1" x14ac:dyDescent="0.2">
      <c r="A291" s="143"/>
      <c r="B291" s="144"/>
      <c r="C291" s="175" t="s">
        <v>204</v>
      </c>
      <c r="D291" s="146"/>
      <c r="E291" s="147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 t="s">
        <v>199</v>
      </c>
      <c r="AH291" s="136">
        <v>0</v>
      </c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</row>
    <row r="292" spans="1:60" outlineLevel="1" x14ac:dyDescent="0.2">
      <c r="A292" s="143"/>
      <c r="B292" s="144"/>
      <c r="C292" s="175" t="s">
        <v>205</v>
      </c>
      <c r="D292" s="146"/>
      <c r="E292" s="147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 t="s">
        <v>199</v>
      </c>
      <c r="AH292" s="136">
        <v>0</v>
      </c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</row>
    <row r="293" spans="1:60" outlineLevel="1" x14ac:dyDescent="0.2">
      <c r="A293" s="143"/>
      <c r="B293" s="144"/>
      <c r="C293" s="175" t="s">
        <v>2022</v>
      </c>
      <c r="D293" s="146"/>
      <c r="E293" s="147">
        <v>6</v>
      </c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 t="s">
        <v>199</v>
      </c>
      <c r="AH293" s="136">
        <v>0</v>
      </c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</row>
    <row r="294" spans="1:60" outlineLevel="1" x14ac:dyDescent="0.2">
      <c r="A294" s="143"/>
      <c r="B294" s="144"/>
      <c r="C294" s="176" t="s">
        <v>201</v>
      </c>
      <c r="D294" s="148"/>
      <c r="E294" s="149">
        <v>6</v>
      </c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 t="s">
        <v>199</v>
      </c>
      <c r="AH294" s="136">
        <v>1</v>
      </c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</row>
    <row r="295" spans="1:60" outlineLevel="1" x14ac:dyDescent="0.2">
      <c r="A295" s="157">
        <v>45</v>
      </c>
      <c r="B295" s="158" t="s">
        <v>2023</v>
      </c>
      <c r="C295" s="174" t="s">
        <v>2024</v>
      </c>
      <c r="D295" s="159" t="s">
        <v>224</v>
      </c>
      <c r="E295" s="160">
        <v>1</v>
      </c>
      <c r="F295" s="161"/>
      <c r="G295" s="162">
        <f>ROUND(E295*F295,2)</f>
        <v>0</v>
      </c>
      <c r="H295" s="161"/>
      <c r="I295" s="162">
        <f>ROUND(E295*H295,2)</f>
        <v>0</v>
      </c>
      <c r="J295" s="161"/>
      <c r="K295" s="162">
        <f>ROUND(E295*J295,2)</f>
        <v>0</v>
      </c>
      <c r="L295" s="162">
        <v>21</v>
      </c>
      <c r="M295" s="162">
        <f>G295*(1+L295/100)</f>
        <v>0</v>
      </c>
      <c r="N295" s="162">
        <v>0.32906000000000002</v>
      </c>
      <c r="O295" s="162">
        <f>ROUND(E295*N295,2)</f>
        <v>0.33</v>
      </c>
      <c r="P295" s="162">
        <v>0</v>
      </c>
      <c r="Q295" s="163">
        <f>ROUND(E295*P295,2)</f>
        <v>0</v>
      </c>
      <c r="R295" s="145"/>
      <c r="S295" s="145" t="s">
        <v>254</v>
      </c>
      <c r="T295" s="145" t="s">
        <v>255</v>
      </c>
      <c r="U295" s="145">
        <v>1.1820000000000002</v>
      </c>
      <c r="V295" s="145">
        <f>ROUND(E295*U295,2)</f>
        <v>1.18</v>
      </c>
      <c r="W295" s="145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 t="s">
        <v>194</v>
      </c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</row>
    <row r="296" spans="1:60" outlineLevel="1" x14ac:dyDescent="0.2">
      <c r="A296" s="143"/>
      <c r="B296" s="144"/>
      <c r="C296" s="175" t="s">
        <v>204</v>
      </c>
      <c r="D296" s="146"/>
      <c r="E296" s="147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 t="s">
        <v>199</v>
      </c>
      <c r="AH296" s="136">
        <v>0</v>
      </c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</row>
    <row r="297" spans="1:60" outlineLevel="1" x14ac:dyDescent="0.2">
      <c r="A297" s="143"/>
      <c r="B297" s="144"/>
      <c r="C297" s="175" t="s">
        <v>205</v>
      </c>
      <c r="D297" s="146"/>
      <c r="E297" s="147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 t="s">
        <v>199</v>
      </c>
      <c r="AH297" s="136">
        <v>0</v>
      </c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</row>
    <row r="298" spans="1:60" outlineLevel="1" x14ac:dyDescent="0.2">
      <c r="A298" s="143"/>
      <c r="B298" s="144"/>
      <c r="C298" s="175" t="s">
        <v>133</v>
      </c>
      <c r="D298" s="146"/>
      <c r="E298" s="147">
        <v>1</v>
      </c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 t="s">
        <v>199</v>
      </c>
      <c r="AH298" s="136">
        <v>0</v>
      </c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</row>
    <row r="299" spans="1:60" outlineLevel="1" x14ac:dyDescent="0.2">
      <c r="A299" s="143"/>
      <c r="B299" s="144"/>
      <c r="C299" s="176" t="s">
        <v>201</v>
      </c>
      <c r="D299" s="148"/>
      <c r="E299" s="149">
        <v>1</v>
      </c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 t="s">
        <v>199</v>
      </c>
      <c r="AH299" s="136">
        <v>1</v>
      </c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</row>
    <row r="300" spans="1:60" outlineLevel="1" x14ac:dyDescent="0.2">
      <c r="A300" s="164">
        <v>46</v>
      </c>
      <c r="B300" s="165" t="s">
        <v>2025</v>
      </c>
      <c r="C300" s="173" t="s">
        <v>2026</v>
      </c>
      <c r="D300" s="166" t="s">
        <v>197</v>
      </c>
      <c r="E300" s="167">
        <v>391.5</v>
      </c>
      <c r="F300" s="168"/>
      <c r="G300" s="169">
        <f>ROUND(E300*F300,2)</f>
        <v>0</v>
      </c>
      <c r="H300" s="168"/>
      <c r="I300" s="169">
        <f>ROUND(E300*H300,2)</f>
        <v>0</v>
      </c>
      <c r="J300" s="168"/>
      <c r="K300" s="169">
        <f>ROUND(E300*J300,2)</f>
        <v>0</v>
      </c>
      <c r="L300" s="169">
        <v>21</v>
      </c>
      <c r="M300" s="169">
        <f>G300*(1+L300/100)</f>
        <v>0</v>
      </c>
      <c r="N300" s="169">
        <v>0</v>
      </c>
      <c r="O300" s="169">
        <f>ROUND(E300*N300,2)</f>
        <v>0</v>
      </c>
      <c r="P300" s="169">
        <v>0</v>
      </c>
      <c r="Q300" s="170">
        <f>ROUND(E300*P300,2)</f>
        <v>0</v>
      </c>
      <c r="R300" s="145"/>
      <c r="S300" s="145" t="s">
        <v>254</v>
      </c>
      <c r="T300" s="145" t="s">
        <v>255</v>
      </c>
      <c r="U300" s="145">
        <v>6.6000000000000003E-2</v>
      </c>
      <c r="V300" s="145">
        <f>ROUND(E300*U300,2)</f>
        <v>25.84</v>
      </c>
      <c r="W300" s="145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 t="s">
        <v>194</v>
      </c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</row>
    <row r="301" spans="1:60" outlineLevel="1" x14ac:dyDescent="0.2">
      <c r="A301" s="164">
        <v>47</v>
      </c>
      <c r="B301" s="165" t="s">
        <v>2027</v>
      </c>
      <c r="C301" s="173" t="s">
        <v>2028</v>
      </c>
      <c r="D301" s="166" t="s">
        <v>197</v>
      </c>
      <c r="E301" s="167">
        <v>391.5</v>
      </c>
      <c r="F301" s="168"/>
      <c r="G301" s="169">
        <f>ROUND(E301*F301,2)</f>
        <v>0</v>
      </c>
      <c r="H301" s="168"/>
      <c r="I301" s="169">
        <f>ROUND(E301*H301,2)</f>
        <v>0</v>
      </c>
      <c r="J301" s="168"/>
      <c r="K301" s="169">
        <f>ROUND(E301*J301,2)</f>
        <v>0</v>
      </c>
      <c r="L301" s="169">
        <v>21</v>
      </c>
      <c r="M301" s="169">
        <f>G301*(1+L301/100)</f>
        <v>0</v>
      </c>
      <c r="N301" s="169">
        <v>0</v>
      </c>
      <c r="O301" s="169">
        <f>ROUND(E301*N301,2)</f>
        <v>0</v>
      </c>
      <c r="P301" s="169">
        <v>0</v>
      </c>
      <c r="Q301" s="170">
        <f>ROUND(E301*P301,2)</f>
        <v>0</v>
      </c>
      <c r="R301" s="145"/>
      <c r="S301" s="145" t="s">
        <v>254</v>
      </c>
      <c r="T301" s="145" t="s">
        <v>255</v>
      </c>
      <c r="U301" s="145">
        <v>0.58000000000000007</v>
      </c>
      <c r="V301" s="145">
        <f>ROUND(E301*U301,2)</f>
        <v>227.07</v>
      </c>
      <c r="W301" s="145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 t="s">
        <v>194</v>
      </c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</row>
    <row r="302" spans="1:60" outlineLevel="1" x14ac:dyDescent="0.2">
      <c r="A302" s="164">
        <v>48</v>
      </c>
      <c r="B302" s="165" t="s">
        <v>2029</v>
      </c>
      <c r="C302" s="173" t="s">
        <v>2030</v>
      </c>
      <c r="D302" s="166" t="s">
        <v>471</v>
      </c>
      <c r="E302" s="167">
        <v>2</v>
      </c>
      <c r="F302" s="168"/>
      <c r="G302" s="169">
        <f>ROUND(E302*F302,2)</f>
        <v>0</v>
      </c>
      <c r="H302" s="168"/>
      <c r="I302" s="169">
        <f>ROUND(E302*H302,2)</f>
        <v>0</v>
      </c>
      <c r="J302" s="168"/>
      <c r="K302" s="169">
        <f>ROUND(E302*J302,2)</f>
        <v>0</v>
      </c>
      <c r="L302" s="169">
        <v>21</v>
      </c>
      <c r="M302" s="169">
        <f>G302*(1+L302/100)</f>
        <v>0</v>
      </c>
      <c r="N302" s="169">
        <v>3.5030000000000006E-2</v>
      </c>
      <c r="O302" s="169">
        <f>ROUND(E302*N302,2)</f>
        <v>7.0000000000000007E-2</v>
      </c>
      <c r="P302" s="169">
        <v>0</v>
      </c>
      <c r="Q302" s="170">
        <f>ROUND(E302*P302,2)</f>
        <v>0</v>
      </c>
      <c r="R302" s="145"/>
      <c r="S302" s="145" t="s">
        <v>254</v>
      </c>
      <c r="T302" s="145" t="s">
        <v>255</v>
      </c>
      <c r="U302" s="145">
        <v>10.130000000000001</v>
      </c>
      <c r="V302" s="145">
        <f>ROUND(E302*U302,2)</f>
        <v>20.260000000000002</v>
      </c>
      <c r="W302" s="145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 t="s">
        <v>194</v>
      </c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</row>
    <row r="303" spans="1:60" outlineLevel="1" x14ac:dyDescent="0.2">
      <c r="A303" s="157">
        <v>49</v>
      </c>
      <c r="B303" s="158" t="s">
        <v>2031</v>
      </c>
      <c r="C303" s="174" t="s">
        <v>2032</v>
      </c>
      <c r="D303" s="159" t="s">
        <v>197</v>
      </c>
      <c r="E303" s="160">
        <v>391.5</v>
      </c>
      <c r="F303" s="161"/>
      <c r="G303" s="162">
        <f>ROUND(E303*F303,2)</f>
        <v>0</v>
      </c>
      <c r="H303" s="161"/>
      <c r="I303" s="162">
        <f>ROUND(E303*H303,2)</f>
        <v>0</v>
      </c>
      <c r="J303" s="161"/>
      <c r="K303" s="162">
        <f>ROUND(E303*J303,2)</f>
        <v>0</v>
      </c>
      <c r="L303" s="162">
        <v>21</v>
      </c>
      <c r="M303" s="162">
        <f>G303*(1+L303/100)</f>
        <v>0</v>
      </c>
      <c r="N303" s="162">
        <v>0</v>
      </c>
      <c r="O303" s="162">
        <f>ROUND(E303*N303,2)</f>
        <v>0</v>
      </c>
      <c r="P303" s="162">
        <v>0</v>
      </c>
      <c r="Q303" s="163">
        <f>ROUND(E303*P303,2)</f>
        <v>0</v>
      </c>
      <c r="R303" s="145"/>
      <c r="S303" s="145" t="s">
        <v>254</v>
      </c>
      <c r="T303" s="145" t="s">
        <v>255</v>
      </c>
      <c r="U303" s="145">
        <v>2.6000000000000002E-2</v>
      </c>
      <c r="V303" s="145">
        <f>ROUND(E303*U303,2)</f>
        <v>10.18</v>
      </c>
      <c r="W303" s="145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 t="s">
        <v>194</v>
      </c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</row>
    <row r="304" spans="1:60" outlineLevel="1" x14ac:dyDescent="0.2">
      <c r="A304" s="143"/>
      <c r="B304" s="144"/>
      <c r="C304" s="175" t="s">
        <v>204</v>
      </c>
      <c r="D304" s="146"/>
      <c r="E304" s="147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 t="s">
        <v>199</v>
      </c>
      <c r="AH304" s="136">
        <v>0</v>
      </c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</row>
    <row r="305" spans="1:60" outlineLevel="1" x14ac:dyDescent="0.2">
      <c r="A305" s="143"/>
      <c r="B305" s="144"/>
      <c r="C305" s="175" t="s">
        <v>205</v>
      </c>
      <c r="D305" s="146"/>
      <c r="E305" s="147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 t="s">
        <v>199</v>
      </c>
      <c r="AH305" s="136">
        <v>0</v>
      </c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</row>
    <row r="306" spans="1:60" outlineLevel="1" x14ac:dyDescent="0.2">
      <c r="A306" s="143"/>
      <c r="B306" s="144"/>
      <c r="C306" s="175" t="s">
        <v>2033</v>
      </c>
      <c r="D306" s="146"/>
      <c r="E306" s="147">
        <v>391.5</v>
      </c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 t="s">
        <v>199</v>
      </c>
      <c r="AH306" s="136">
        <v>0</v>
      </c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</row>
    <row r="307" spans="1:60" outlineLevel="1" x14ac:dyDescent="0.2">
      <c r="A307" s="143"/>
      <c r="B307" s="144"/>
      <c r="C307" s="176" t="s">
        <v>201</v>
      </c>
      <c r="D307" s="148"/>
      <c r="E307" s="149">
        <v>391.5</v>
      </c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 t="s">
        <v>199</v>
      </c>
      <c r="AH307" s="136">
        <v>1</v>
      </c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</row>
    <row r="308" spans="1:60" outlineLevel="1" x14ac:dyDescent="0.2">
      <c r="A308" s="157">
        <v>50</v>
      </c>
      <c r="B308" s="158" t="s">
        <v>2034</v>
      </c>
      <c r="C308" s="174" t="s">
        <v>2035</v>
      </c>
      <c r="D308" s="159" t="s">
        <v>197</v>
      </c>
      <c r="E308" s="160">
        <v>412.5</v>
      </c>
      <c r="F308" s="161"/>
      <c r="G308" s="162">
        <f>ROUND(E308*F308,2)</f>
        <v>0</v>
      </c>
      <c r="H308" s="161"/>
      <c r="I308" s="162">
        <f>ROUND(E308*H308,2)</f>
        <v>0</v>
      </c>
      <c r="J308" s="161"/>
      <c r="K308" s="162">
        <f>ROUND(E308*J308,2)</f>
        <v>0</v>
      </c>
      <c r="L308" s="162">
        <v>21</v>
      </c>
      <c r="M308" s="162">
        <f>G308*(1+L308/100)</f>
        <v>0</v>
      </c>
      <c r="N308" s="162">
        <v>5.0000000000000002E-5</v>
      </c>
      <c r="O308" s="162">
        <f>ROUND(E308*N308,2)</f>
        <v>0.02</v>
      </c>
      <c r="P308" s="162">
        <v>0</v>
      </c>
      <c r="Q308" s="163">
        <f>ROUND(E308*P308,2)</f>
        <v>0</v>
      </c>
      <c r="R308" s="145"/>
      <c r="S308" s="145" t="s">
        <v>254</v>
      </c>
      <c r="T308" s="145" t="s">
        <v>255</v>
      </c>
      <c r="U308" s="145">
        <v>3.4000000000000002E-2</v>
      </c>
      <c r="V308" s="145">
        <f>ROUND(E308*U308,2)</f>
        <v>14.03</v>
      </c>
      <c r="W308" s="145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 t="s">
        <v>194</v>
      </c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</row>
    <row r="309" spans="1:60" outlineLevel="1" x14ac:dyDescent="0.2">
      <c r="A309" s="143"/>
      <c r="B309" s="144"/>
      <c r="C309" s="175" t="s">
        <v>204</v>
      </c>
      <c r="D309" s="146"/>
      <c r="E309" s="147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 t="s">
        <v>199</v>
      </c>
      <c r="AH309" s="136">
        <v>0</v>
      </c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</row>
    <row r="310" spans="1:60" outlineLevel="1" x14ac:dyDescent="0.2">
      <c r="A310" s="143"/>
      <c r="B310" s="144"/>
      <c r="C310" s="175" t="s">
        <v>205</v>
      </c>
      <c r="D310" s="146"/>
      <c r="E310" s="147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 t="s">
        <v>199</v>
      </c>
      <c r="AH310" s="136">
        <v>0</v>
      </c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</row>
    <row r="311" spans="1:60" outlineLevel="1" x14ac:dyDescent="0.2">
      <c r="A311" s="143"/>
      <c r="B311" s="144"/>
      <c r="C311" s="175" t="s">
        <v>2036</v>
      </c>
      <c r="D311" s="146"/>
      <c r="E311" s="147">
        <v>412.5</v>
      </c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 t="s">
        <v>199</v>
      </c>
      <c r="AH311" s="136">
        <v>0</v>
      </c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</row>
    <row r="312" spans="1:60" outlineLevel="1" x14ac:dyDescent="0.2">
      <c r="A312" s="143"/>
      <c r="B312" s="144"/>
      <c r="C312" s="176" t="s">
        <v>201</v>
      </c>
      <c r="D312" s="148"/>
      <c r="E312" s="149">
        <v>412.5</v>
      </c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 t="s">
        <v>199</v>
      </c>
      <c r="AH312" s="136">
        <v>1</v>
      </c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</row>
    <row r="313" spans="1:60" outlineLevel="1" x14ac:dyDescent="0.2">
      <c r="A313" s="164">
        <v>51</v>
      </c>
      <c r="B313" s="165" t="s">
        <v>2037</v>
      </c>
      <c r="C313" s="173" t="s">
        <v>2038</v>
      </c>
      <c r="D313" s="166" t="s">
        <v>2039</v>
      </c>
      <c r="E313" s="167">
        <v>1</v>
      </c>
      <c r="F313" s="168"/>
      <c r="G313" s="169">
        <f t="shared" ref="G313:G356" si="0">ROUND(E313*F313,2)</f>
        <v>0</v>
      </c>
      <c r="H313" s="168"/>
      <c r="I313" s="169">
        <f t="shared" ref="I313:I356" si="1">ROUND(E313*H313,2)</f>
        <v>0</v>
      </c>
      <c r="J313" s="168"/>
      <c r="K313" s="169">
        <f t="shared" ref="K313:K356" si="2">ROUND(E313*J313,2)</f>
        <v>0</v>
      </c>
      <c r="L313" s="169">
        <v>21</v>
      </c>
      <c r="M313" s="169">
        <f t="shared" ref="M313:M356" si="3">G313*(1+L313/100)</f>
        <v>0</v>
      </c>
      <c r="N313" s="169">
        <v>6.8000000000000005E-2</v>
      </c>
      <c r="O313" s="169">
        <f t="shared" ref="O313:O356" si="4">ROUND(E313*N313,2)</f>
        <v>7.0000000000000007E-2</v>
      </c>
      <c r="P313" s="169">
        <v>0</v>
      </c>
      <c r="Q313" s="170">
        <f t="shared" ref="Q313:Q356" si="5">ROUND(E313*P313,2)</f>
        <v>0</v>
      </c>
      <c r="R313" s="145"/>
      <c r="S313" s="145" t="s">
        <v>192</v>
      </c>
      <c r="T313" s="145" t="s">
        <v>193</v>
      </c>
      <c r="U313" s="145">
        <v>0</v>
      </c>
      <c r="V313" s="145">
        <f t="shared" ref="V313:V356" si="6">ROUND(E313*U313,2)</f>
        <v>0</v>
      </c>
      <c r="W313" s="145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 t="s">
        <v>404</v>
      </c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</row>
    <row r="314" spans="1:60" ht="22.5" outlineLevel="1" x14ac:dyDescent="0.2">
      <c r="A314" s="164">
        <v>52</v>
      </c>
      <c r="B314" s="165" t="s">
        <v>2040</v>
      </c>
      <c r="C314" s="173" t="s">
        <v>2041</v>
      </c>
      <c r="D314" s="166" t="s">
        <v>2039</v>
      </c>
      <c r="E314" s="167">
        <v>1</v>
      </c>
      <c r="F314" s="168"/>
      <c r="G314" s="169">
        <f t="shared" si="0"/>
        <v>0</v>
      </c>
      <c r="H314" s="168"/>
      <c r="I314" s="169">
        <f t="shared" si="1"/>
        <v>0</v>
      </c>
      <c r="J314" s="168"/>
      <c r="K314" s="169">
        <f t="shared" si="2"/>
        <v>0</v>
      </c>
      <c r="L314" s="169">
        <v>21</v>
      </c>
      <c r="M314" s="169">
        <f t="shared" si="3"/>
        <v>0</v>
      </c>
      <c r="N314" s="169">
        <v>3.95E-2</v>
      </c>
      <c r="O314" s="169">
        <f t="shared" si="4"/>
        <v>0.04</v>
      </c>
      <c r="P314" s="169">
        <v>0</v>
      </c>
      <c r="Q314" s="170">
        <f t="shared" si="5"/>
        <v>0</v>
      </c>
      <c r="R314" s="145"/>
      <c r="S314" s="145" t="s">
        <v>192</v>
      </c>
      <c r="T314" s="145" t="s">
        <v>193</v>
      </c>
      <c r="U314" s="145">
        <v>0</v>
      </c>
      <c r="V314" s="145">
        <f t="shared" si="6"/>
        <v>0</v>
      </c>
      <c r="W314" s="145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 t="s">
        <v>404</v>
      </c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</row>
    <row r="315" spans="1:60" outlineLevel="1" x14ac:dyDescent="0.2">
      <c r="A315" s="164">
        <v>53</v>
      </c>
      <c r="B315" s="165" t="s">
        <v>2042</v>
      </c>
      <c r="C315" s="173" t="s">
        <v>2043</v>
      </c>
      <c r="D315" s="166" t="s">
        <v>2039</v>
      </c>
      <c r="E315" s="167">
        <v>1</v>
      </c>
      <c r="F315" s="168"/>
      <c r="G315" s="169">
        <f t="shared" si="0"/>
        <v>0</v>
      </c>
      <c r="H315" s="168"/>
      <c r="I315" s="169">
        <f t="shared" si="1"/>
        <v>0</v>
      </c>
      <c r="J315" s="168"/>
      <c r="K315" s="169">
        <f t="shared" si="2"/>
        <v>0</v>
      </c>
      <c r="L315" s="169">
        <v>21</v>
      </c>
      <c r="M315" s="169">
        <f t="shared" si="3"/>
        <v>0</v>
      </c>
      <c r="N315" s="169">
        <v>1.847E-2</v>
      </c>
      <c r="O315" s="169">
        <f t="shared" si="4"/>
        <v>0.02</v>
      </c>
      <c r="P315" s="169">
        <v>0</v>
      </c>
      <c r="Q315" s="170">
        <f t="shared" si="5"/>
        <v>0</v>
      </c>
      <c r="R315" s="145"/>
      <c r="S315" s="145" t="s">
        <v>192</v>
      </c>
      <c r="T315" s="145" t="s">
        <v>193</v>
      </c>
      <c r="U315" s="145">
        <v>0</v>
      </c>
      <c r="V315" s="145">
        <f t="shared" si="6"/>
        <v>0</v>
      </c>
      <c r="W315" s="145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 t="s">
        <v>404</v>
      </c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</row>
    <row r="316" spans="1:60" outlineLevel="1" x14ac:dyDescent="0.2">
      <c r="A316" s="164">
        <v>54</v>
      </c>
      <c r="B316" s="165" t="s">
        <v>2044</v>
      </c>
      <c r="C316" s="173" t="s">
        <v>2045</v>
      </c>
      <c r="D316" s="166" t="s">
        <v>2039</v>
      </c>
      <c r="E316" s="167">
        <v>1</v>
      </c>
      <c r="F316" s="168"/>
      <c r="G316" s="169">
        <f t="shared" si="0"/>
        <v>0</v>
      </c>
      <c r="H316" s="168"/>
      <c r="I316" s="169">
        <f t="shared" si="1"/>
        <v>0</v>
      </c>
      <c r="J316" s="168"/>
      <c r="K316" s="169">
        <f t="shared" si="2"/>
        <v>0</v>
      </c>
      <c r="L316" s="169">
        <v>21</v>
      </c>
      <c r="M316" s="169">
        <f t="shared" si="3"/>
        <v>0</v>
      </c>
      <c r="N316" s="169">
        <v>2.4440000000000003E-2</v>
      </c>
      <c r="O316" s="169">
        <f t="shared" si="4"/>
        <v>0.02</v>
      </c>
      <c r="P316" s="169">
        <v>0</v>
      </c>
      <c r="Q316" s="170">
        <f t="shared" si="5"/>
        <v>0</v>
      </c>
      <c r="R316" s="145"/>
      <c r="S316" s="145" t="s">
        <v>192</v>
      </c>
      <c r="T316" s="145" t="s">
        <v>193</v>
      </c>
      <c r="U316" s="145">
        <v>0</v>
      </c>
      <c r="V316" s="145">
        <f t="shared" si="6"/>
        <v>0</v>
      </c>
      <c r="W316" s="145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 t="s">
        <v>404</v>
      </c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</row>
    <row r="317" spans="1:60" outlineLevel="1" x14ac:dyDescent="0.2">
      <c r="A317" s="164">
        <v>55</v>
      </c>
      <c r="B317" s="165" t="s">
        <v>2046</v>
      </c>
      <c r="C317" s="173" t="s">
        <v>2047</v>
      </c>
      <c r="D317" s="166" t="s">
        <v>2039</v>
      </c>
      <c r="E317" s="167">
        <v>2</v>
      </c>
      <c r="F317" s="168"/>
      <c r="G317" s="169">
        <f t="shared" si="0"/>
        <v>0</v>
      </c>
      <c r="H317" s="168"/>
      <c r="I317" s="169">
        <f t="shared" si="1"/>
        <v>0</v>
      </c>
      <c r="J317" s="168"/>
      <c r="K317" s="169">
        <f t="shared" si="2"/>
        <v>0</v>
      </c>
      <c r="L317" s="169">
        <v>21</v>
      </c>
      <c r="M317" s="169">
        <f t="shared" si="3"/>
        <v>0</v>
      </c>
      <c r="N317" s="169">
        <v>4.0250000000000001E-2</v>
      </c>
      <c r="O317" s="169">
        <f t="shared" si="4"/>
        <v>0.08</v>
      </c>
      <c r="P317" s="169">
        <v>0</v>
      </c>
      <c r="Q317" s="170">
        <f t="shared" si="5"/>
        <v>0</v>
      </c>
      <c r="R317" s="145"/>
      <c r="S317" s="145" t="s">
        <v>192</v>
      </c>
      <c r="T317" s="145" t="s">
        <v>193</v>
      </c>
      <c r="U317" s="145">
        <v>0</v>
      </c>
      <c r="V317" s="145">
        <f t="shared" si="6"/>
        <v>0</v>
      </c>
      <c r="W317" s="145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 t="s">
        <v>404</v>
      </c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</row>
    <row r="318" spans="1:60" outlineLevel="1" x14ac:dyDescent="0.2">
      <c r="A318" s="164">
        <v>56</v>
      </c>
      <c r="B318" s="165" t="s">
        <v>2048</v>
      </c>
      <c r="C318" s="173" t="s">
        <v>2049</v>
      </c>
      <c r="D318" s="166" t="s">
        <v>2039</v>
      </c>
      <c r="E318" s="167">
        <v>2</v>
      </c>
      <c r="F318" s="168"/>
      <c r="G318" s="169">
        <f t="shared" si="0"/>
        <v>0</v>
      </c>
      <c r="H318" s="168"/>
      <c r="I318" s="169">
        <f t="shared" si="1"/>
        <v>0</v>
      </c>
      <c r="J318" s="168"/>
      <c r="K318" s="169">
        <f t="shared" si="2"/>
        <v>0</v>
      </c>
      <c r="L318" s="169">
        <v>21</v>
      </c>
      <c r="M318" s="169">
        <f t="shared" si="3"/>
        <v>0</v>
      </c>
      <c r="N318" s="169">
        <v>0.14700000000000002</v>
      </c>
      <c r="O318" s="169">
        <f t="shared" si="4"/>
        <v>0.28999999999999998</v>
      </c>
      <c r="P318" s="169">
        <v>0</v>
      </c>
      <c r="Q318" s="170">
        <f t="shared" si="5"/>
        <v>0</v>
      </c>
      <c r="R318" s="145"/>
      <c r="S318" s="145" t="s">
        <v>192</v>
      </c>
      <c r="T318" s="145" t="s">
        <v>193</v>
      </c>
      <c r="U318" s="145">
        <v>0</v>
      </c>
      <c r="V318" s="145">
        <f t="shared" si="6"/>
        <v>0</v>
      </c>
      <c r="W318" s="145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 t="s">
        <v>404</v>
      </c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</row>
    <row r="319" spans="1:60" outlineLevel="1" x14ac:dyDescent="0.2">
      <c r="A319" s="164">
        <v>57</v>
      </c>
      <c r="B319" s="165" t="s">
        <v>2050</v>
      </c>
      <c r="C319" s="173" t="s">
        <v>2051</v>
      </c>
      <c r="D319" s="166" t="s">
        <v>2039</v>
      </c>
      <c r="E319" s="167">
        <v>2</v>
      </c>
      <c r="F319" s="168"/>
      <c r="G319" s="169">
        <f t="shared" si="0"/>
        <v>0</v>
      </c>
      <c r="H319" s="168"/>
      <c r="I319" s="169">
        <f t="shared" si="1"/>
        <v>0</v>
      </c>
      <c r="J319" s="168"/>
      <c r="K319" s="169">
        <f t="shared" si="2"/>
        <v>0</v>
      </c>
      <c r="L319" s="169">
        <v>21</v>
      </c>
      <c r="M319" s="169">
        <f t="shared" si="3"/>
        <v>0</v>
      </c>
      <c r="N319" s="169">
        <v>1.34E-2</v>
      </c>
      <c r="O319" s="169">
        <f t="shared" si="4"/>
        <v>0.03</v>
      </c>
      <c r="P319" s="169">
        <v>0</v>
      </c>
      <c r="Q319" s="170">
        <f t="shared" si="5"/>
        <v>0</v>
      </c>
      <c r="R319" s="145"/>
      <c r="S319" s="145" t="s">
        <v>192</v>
      </c>
      <c r="T319" s="145" t="s">
        <v>193</v>
      </c>
      <c r="U319" s="145">
        <v>0</v>
      </c>
      <c r="V319" s="145">
        <f t="shared" si="6"/>
        <v>0</v>
      </c>
      <c r="W319" s="145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 t="s">
        <v>404</v>
      </c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</row>
    <row r="320" spans="1:60" outlineLevel="1" x14ac:dyDescent="0.2">
      <c r="A320" s="164">
        <v>58</v>
      </c>
      <c r="B320" s="165" t="s">
        <v>2052</v>
      </c>
      <c r="C320" s="173" t="s">
        <v>2053</v>
      </c>
      <c r="D320" s="166" t="s">
        <v>2039</v>
      </c>
      <c r="E320" s="167">
        <v>1</v>
      </c>
      <c r="F320" s="168"/>
      <c r="G320" s="169">
        <f t="shared" si="0"/>
        <v>0</v>
      </c>
      <c r="H320" s="168"/>
      <c r="I320" s="169">
        <f t="shared" si="1"/>
        <v>0</v>
      </c>
      <c r="J320" s="168"/>
      <c r="K320" s="169">
        <f t="shared" si="2"/>
        <v>0</v>
      </c>
      <c r="L320" s="169">
        <v>21</v>
      </c>
      <c r="M320" s="169">
        <f t="shared" si="3"/>
        <v>0</v>
      </c>
      <c r="N320" s="169">
        <v>9.2000000000000012E-2</v>
      </c>
      <c r="O320" s="169">
        <f t="shared" si="4"/>
        <v>0.09</v>
      </c>
      <c r="P320" s="169">
        <v>0</v>
      </c>
      <c r="Q320" s="170">
        <f t="shared" si="5"/>
        <v>0</v>
      </c>
      <c r="R320" s="145"/>
      <c r="S320" s="145" t="s">
        <v>192</v>
      </c>
      <c r="T320" s="145" t="s">
        <v>193</v>
      </c>
      <c r="U320" s="145">
        <v>0</v>
      </c>
      <c r="V320" s="145">
        <f t="shared" si="6"/>
        <v>0</v>
      </c>
      <c r="W320" s="145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 t="s">
        <v>404</v>
      </c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</row>
    <row r="321" spans="1:60" outlineLevel="1" x14ac:dyDescent="0.2">
      <c r="A321" s="164">
        <v>59</v>
      </c>
      <c r="B321" s="165" t="s">
        <v>2054</v>
      </c>
      <c r="C321" s="173" t="s">
        <v>2055</v>
      </c>
      <c r="D321" s="166" t="s">
        <v>2039</v>
      </c>
      <c r="E321" s="167">
        <v>2</v>
      </c>
      <c r="F321" s="168"/>
      <c r="G321" s="169">
        <f t="shared" si="0"/>
        <v>0</v>
      </c>
      <c r="H321" s="168"/>
      <c r="I321" s="169">
        <f t="shared" si="1"/>
        <v>0</v>
      </c>
      <c r="J321" s="168"/>
      <c r="K321" s="169">
        <f t="shared" si="2"/>
        <v>0</v>
      </c>
      <c r="L321" s="169">
        <v>21</v>
      </c>
      <c r="M321" s="169">
        <f t="shared" si="3"/>
        <v>0</v>
      </c>
      <c r="N321" s="169">
        <v>0.10100000000000001</v>
      </c>
      <c r="O321" s="169">
        <f t="shared" si="4"/>
        <v>0.2</v>
      </c>
      <c r="P321" s="169">
        <v>0</v>
      </c>
      <c r="Q321" s="170">
        <f t="shared" si="5"/>
        <v>0</v>
      </c>
      <c r="R321" s="145"/>
      <c r="S321" s="145" t="s">
        <v>192</v>
      </c>
      <c r="T321" s="145" t="s">
        <v>193</v>
      </c>
      <c r="U321" s="145">
        <v>0</v>
      </c>
      <c r="V321" s="145">
        <f t="shared" si="6"/>
        <v>0</v>
      </c>
      <c r="W321" s="145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 t="s">
        <v>404</v>
      </c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</row>
    <row r="322" spans="1:60" outlineLevel="1" x14ac:dyDescent="0.2">
      <c r="A322" s="164">
        <v>60</v>
      </c>
      <c r="B322" s="165" t="s">
        <v>2056</v>
      </c>
      <c r="C322" s="173" t="s">
        <v>2057</v>
      </c>
      <c r="D322" s="166" t="s">
        <v>2039</v>
      </c>
      <c r="E322" s="167">
        <v>1</v>
      </c>
      <c r="F322" s="168"/>
      <c r="G322" s="169">
        <f t="shared" si="0"/>
        <v>0</v>
      </c>
      <c r="H322" s="168"/>
      <c r="I322" s="169">
        <f t="shared" si="1"/>
        <v>0</v>
      </c>
      <c r="J322" s="168"/>
      <c r="K322" s="169">
        <f t="shared" si="2"/>
        <v>0</v>
      </c>
      <c r="L322" s="169">
        <v>21</v>
      </c>
      <c r="M322" s="169">
        <f t="shared" si="3"/>
        <v>0</v>
      </c>
      <c r="N322" s="169">
        <v>7.3000000000000001E-3</v>
      </c>
      <c r="O322" s="169">
        <f t="shared" si="4"/>
        <v>0.01</v>
      </c>
      <c r="P322" s="169">
        <v>0</v>
      </c>
      <c r="Q322" s="170">
        <f t="shared" si="5"/>
        <v>0</v>
      </c>
      <c r="R322" s="145"/>
      <c r="S322" s="145" t="s">
        <v>192</v>
      </c>
      <c r="T322" s="145" t="s">
        <v>193</v>
      </c>
      <c r="U322" s="145">
        <v>0</v>
      </c>
      <c r="V322" s="145">
        <f t="shared" si="6"/>
        <v>0</v>
      </c>
      <c r="W322" s="145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 t="s">
        <v>404</v>
      </c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</row>
    <row r="323" spans="1:60" outlineLevel="1" x14ac:dyDescent="0.2">
      <c r="A323" s="164">
        <v>61</v>
      </c>
      <c r="B323" s="165" t="s">
        <v>2058</v>
      </c>
      <c r="C323" s="173" t="s">
        <v>2059</v>
      </c>
      <c r="D323" s="166" t="s">
        <v>2039</v>
      </c>
      <c r="E323" s="167">
        <v>1</v>
      </c>
      <c r="F323" s="168"/>
      <c r="G323" s="169">
        <f t="shared" si="0"/>
        <v>0</v>
      </c>
      <c r="H323" s="168"/>
      <c r="I323" s="169">
        <f t="shared" si="1"/>
        <v>0</v>
      </c>
      <c r="J323" s="168"/>
      <c r="K323" s="169">
        <f t="shared" si="2"/>
        <v>0</v>
      </c>
      <c r="L323" s="169">
        <v>21</v>
      </c>
      <c r="M323" s="169">
        <f t="shared" si="3"/>
        <v>0</v>
      </c>
      <c r="N323" s="169">
        <v>7.3000000000000001E-3</v>
      </c>
      <c r="O323" s="169">
        <f t="shared" si="4"/>
        <v>0.01</v>
      </c>
      <c r="P323" s="169">
        <v>0</v>
      </c>
      <c r="Q323" s="170">
        <f t="shared" si="5"/>
        <v>0</v>
      </c>
      <c r="R323" s="145"/>
      <c r="S323" s="145" t="s">
        <v>192</v>
      </c>
      <c r="T323" s="145" t="s">
        <v>193</v>
      </c>
      <c r="U323" s="145">
        <v>0</v>
      </c>
      <c r="V323" s="145">
        <f t="shared" si="6"/>
        <v>0</v>
      </c>
      <c r="W323" s="145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 t="s">
        <v>404</v>
      </c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</row>
    <row r="324" spans="1:60" outlineLevel="1" x14ac:dyDescent="0.2">
      <c r="A324" s="164">
        <v>62</v>
      </c>
      <c r="B324" s="165" t="s">
        <v>2060</v>
      </c>
      <c r="C324" s="173" t="s">
        <v>2061</v>
      </c>
      <c r="D324" s="166" t="s">
        <v>2039</v>
      </c>
      <c r="E324" s="167">
        <v>2</v>
      </c>
      <c r="F324" s="168"/>
      <c r="G324" s="169">
        <f t="shared" si="0"/>
        <v>0</v>
      </c>
      <c r="H324" s="168"/>
      <c r="I324" s="169">
        <f t="shared" si="1"/>
        <v>0</v>
      </c>
      <c r="J324" s="168"/>
      <c r="K324" s="169">
        <f t="shared" si="2"/>
        <v>0</v>
      </c>
      <c r="L324" s="169">
        <v>21</v>
      </c>
      <c r="M324" s="169">
        <f t="shared" si="3"/>
        <v>0</v>
      </c>
      <c r="N324" s="169">
        <v>8.9000000000000017E-3</v>
      </c>
      <c r="O324" s="169">
        <f t="shared" si="4"/>
        <v>0.02</v>
      </c>
      <c r="P324" s="169">
        <v>0</v>
      </c>
      <c r="Q324" s="170">
        <f t="shared" si="5"/>
        <v>0</v>
      </c>
      <c r="R324" s="145"/>
      <c r="S324" s="145" t="s">
        <v>192</v>
      </c>
      <c r="T324" s="145" t="s">
        <v>193</v>
      </c>
      <c r="U324" s="145">
        <v>0</v>
      </c>
      <c r="V324" s="145">
        <f t="shared" si="6"/>
        <v>0</v>
      </c>
      <c r="W324" s="145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 t="s">
        <v>404</v>
      </c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</row>
    <row r="325" spans="1:60" outlineLevel="1" x14ac:dyDescent="0.2">
      <c r="A325" s="164">
        <v>63</v>
      </c>
      <c r="B325" s="165" t="s">
        <v>2062</v>
      </c>
      <c r="C325" s="173" t="s">
        <v>2063</v>
      </c>
      <c r="D325" s="166" t="s">
        <v>2039</v>
      </c>
      <c r="E325" s="167">
        <v>2</v>
      </c>
      <c r="F325" s="168"/>
      <c r="G325" s="169">
        <f t="shared" si="0"/>
        <v>0</v>
      </c>
      <c r="H325" s="168"/>
      <c r="I325" s="169">
        <f t="shared" si="1"/>
        <v>0</v>
      </c>
      <c r="J325" s="168"/>
      <c r="K325" s="169">
        <f t="shared" si="2"/>
        <v>0</v>
      </c>
      <c r="L325" s="169">
        <v>21</v>
      </c>
      <c r="M325" s="169">
        <f t="shared" si="3"/>
        <v>0</v>
      </c>
      <c r="N325" s="169">
        <v>1.0200000000000001E-2</v>
      </c>
      <c r="O325" s="169">
        <f t="shared" si="4"/>
        <v>0.02</v>
      </c>
      <c r="P325" s="169">
        <v>0</v>
      </c>
      <c r="Q325" s="170">
        <f t="shared" si="5"/>
        <v>0</v>
      </c>
      <c r="R325" s="145"/>
      <c r="S325" s="145" t="s">
        <v>192</v>
      </c>
      <c r="T325" s="145" t="s">
        <v>193</v>
      </c>
      <c r="U325" s="145">
        <v>0</v>
      </c>
      <c r="V325" s="145">
        <f t="shared" si="6"/>
        <v>0</v>
      </c>
      <c r="W325" s="145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 t="s">
        <v>404</v>
      </c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</row>
    <row r="326" spans="1:60" outlineLevel="1" x14ac:dyDescent="0.2">
      <c r="A326" s="164">
        <v>64</v>
      </c>
      <c r="B326" s="165" t="s">
        <v>2064</v>
      </c>
      <c r="C326" s="173" t="s">
        <v>2065</v>
      </c>
      <c r="D326" s="166" t="s">
        <v>2039</v>
      </c>
      <c r="E326" s="167">
        <v>6</v>
      </c>
      <c r="F326" s="168"/>
      <c r="G326" s="169">
        <f t="shared" si="0"/>
        <v>0</v>
      </c>
      <c r="H326" s="168"/>
      <c r="I326" s="169">
        <f t="shared" si="1"/>
        <v>0</v>
      </c>
      <c r="J326" s="168"/>
      <c r="K326" s="169">
        <f t="shared" si="2"/>
        <v>0</v>
      </c>
      <c r="L326" s="169">
        <v>21</v>
      </c>
      <c r="M326" s="169">
        <f t="shared" si="3"/>
        <v>0</v>
      </c>
      <c r="N326" s="169">
        <v>1.3000000000000001E-2</v>
      </c>
      <c r="O326" s="169">
        <f t="shared" si="4"/>
        <v>0.08</v>
      </c>
      <c r="P326" s="169">
        <v>0</v>
      </c>
      <c r="Q326" s="170">
        <f t="shared" si="5"/>
        <v>0</v>
      </c>
      <c r="R326" s="145"/>
      <c r="S326" s="145" t="s">
        <v>192</v>
      </c>
      <c r="T326" s="145" t="s">
        <v>193</v>
      </c>
      <c r="U326" s="145">
        <v>0</v>
      </c>
      <c r="V326" s="145">
        <f t="shared" si="6"/>
        <v>0</v>
      </c>
      <c r="W326" s="145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 t="s">
        <v>404</v>
      </c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</row>
    <row r="327" spans="1:60" outlineLevel="1" x14ac:dyDescent="0.2">
      <c r="A327" s="164">
        <v>65</v>
      </c>
      <c r="B327" s="165" t="s">
        <v>2066</v>
      </c>
      <c r="C327" s="173" t="s">
        <v>2065</v>
      </c>
      <c r="D327" s="166" t="s">
        <v>2039</v>
      </c>
      <c r="E327" s="167">
        <v>1</v>
      </c>
      <c r="F327" s="168"/>
      <c r="G327" s="169">
        <f t="shared" si="0"/>
        <v>0</v>
      </c>
      <c r="H327" s="168"/>
      <c r="I327" s="169">
        <f t="shared" si="1"/>
        <v>0</v>
      </c>
      <c r="J327" s="168"/>
      <c r="K327" s="169">
        <f t="shared" si="2"/>
        <v>0</v>
      </c>
      <c r="L327" s="169">
        <v>21</v>
      </c>
      <c r="M327" s="169">
        <f t="shared" si="3"/>
        <v>0</v>
      </c>
      <c r="N327" s="169">
        <v>2.4E-2</v>
      </c>
      <c r="O327" s="169">
        <f t="shared" si="4"/>
        <v>0.02</v>
      </c>
      <c r="P327" s="169">
        <v>0</v>
      </c>
      <c r="Q327" s="170">
        <f t="shared" si="5"/>
        <v>0</v>
      </c>
      <c r="R327" s="145"/>
      <c r="S327" s="145" t="s">
        <v>192</v>
      </c>
      <c r="T327" s="145" t="s">
        <v>193</v>
      </c>
      <c r="U327" s="145">
        <v>0</v>
      </c>
      <c r="V327" s="145">
        <f t="shared" si="6"/>
        <v>0</v>
      </c>
      <c r="W327" s="145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 t="s">
        <v>404</v>
      </c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</row>
    <row r="328" spans="1:60" outlineLevel="1" x14ac:dyDescent="0.2">
      <c r="A328" s="164">
        <v>66</v>
      </c>
      <c r="B328" s="165" t="s">
        <v>2067</v>
      </c>
      <c r="C328" s="173" t="s">
        <v>2068</v>
      </c>
      <c r="D328" s="166" t="s">
        <v>2039</v>
      </c>
      <c r="E328" s="167">
        <v>1</v>
      </c>
      <c r="F328" s="168"/>
      <c r="G328" s="169">
        <f t="shared" si="0"/>
        <v>0</v>
      </c>
      <c r="H328" s="168"/>
      <c r="I328" s="169">
        <f t="shared" si="1"/>
        <v>0</v>
      </c>
      <c r="J328" s="168"/>
      <c r="K328" s="169">
        <f t="shared" si="2"/>
        <v>0</v>
      </c>
      <c r="L328" s="169">
        <v>21</v>
      </c>
      <c r="M328" s="169">
        <f t="shared" si="3"/>
        <v>0</v>
      </c>
      <c r="N328" s="169">
        <v>9.7000000000000003E-3</v>
      </c>
      <c r="O328" s="169">
        <f t="shared" si="4"/>
        <v>0.01</v>
      </c>
      <c r="P328" s="169">
        <v>0</v>
      </c>
      <c r="Q328" s="170">
        <f t="shared" si="5"/>
        <v>0</v>
      </c>
      <c r="R328" s="145"/>
      <c r="S328" s="145" t="s">
        <v>192</v>
      </c>
      <c r="T328" s="145" t="s">
        <v>193</v>
      </c>
      <c r="U328" s="145">
        <v>0</v>
      </c>
      <c r="V328" s="145">
        <f t="shared" si="6"/>
        <v>0</v>
      </c>
      <c r="W328" s="145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 t="s">
        <v>404</v>
      </c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</row>
    <row r="329" spans="1:60" outlineLevel="1" x14ac:dyDescent="0.2">
      <c r="A329" s="164">
        <v>67</v>
      </c>
      <c r="B329" s="165" t="s">
        <v>2069</v>
      </c>
      <c r="C329" s="173" t="s">
        <v>2070</v>
      </c>
      <c r="D329" s="166" t="s">
        <v>2039</v>
      </c>
      <c r="E329" s="167">
        <v>2</v>
      </c>
      <c r="F329" s="168"/>
      <c r="G329" s="169">
        <f t="shared" si="0"/>
        <v>0</v>
      </c>
      <c r="H329" s="168"/>
      <c r="I329" s="169">
        <f t="shared" si="1"/>
        <v>0</v>
      </c>
      <c r="J329" s="168"/>
      <c r="K329" s="169">
        <f t="shared" si="2"/>
        <v>0</v>
      </c>
      <c r="L329" s="169">
        <v>21</v>
      </c>
      <c r="M329" s="169">
        <f t="shared" si="3"/>
        <v>0</v>
      </c>
      <c r="N329" s="169">
        <v>4.2100000000000005E-2</v>
      </c>
      <c r="O329" s="169">
        <f t="shared" si="4"/>
        <v>0.08</v>
      </c>
      <c r="P329" s="169">
        <v>0</v>
      </c>
      <c r="Q329" s="170">
        <f t="shared" si="5"/>
        <v>0</v>
      </c>
      <c r="R329" s="145"/>
      <c r="S329" s="145" t="s">
        <v>192</v>
      </c>
      <c r="T329" s="145" t="s">
        <v>193</v>
      </c>
      <c r="U329" s="145">
        <v>0</v>
      </c>
      <c r="V329" s="145">
        <f t="shared" si="6"/>
        <v>0</v>
      </c>
      <c r="W329" s="145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 t="s">
        <v>404</v>
      </c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</row>
    <row r="330" spans="1:60" outlineLevel="1" x14ac:dyDescent="0.2">
      <c r="A330" s="164">
        <v>68</v>
      </c>
      <c r="B330" s="165" t="s">
        <v>2071</v>
      </c>
      <c r="C330" s="173" t="s">
        <v>2072</v>
      </c>
      <c r="D330" s="166" t="s">
        <v>2039</v>
      </c>
      <c r="E330" s="167">
        <v>2</v>
      </c>
      <c r="F330" s="168"/>
      <c r="G330" s="169">
        <f t="shared" si="0"/>
        <v>0</v>
      </c>
      <c r="H330" s="168"/>
      <c r="I330" s="169">
        <f t="shared" si="1"/>
        <v>0</v>
      </c>
      <c r="J330" s="168"/>
      <c r="K330" s="169">
        <f t="shared" si="2"/>
        <v>0</v>
      </c>
      <c r="L330" s="169">
        <v>21</v>
      </c>
      <c r="M330" s="169">
        <f t="shared" si="3"/>
        <v>0</v>
      </c>
      <c r="N330" s="169">
        <v>0.129</v>
      </c>
      <c r="O330" s="169">
        <f t="shared" si="4"/>
        <v>0.26</v>
      </c>
      <c r="P330" s="169">
        <v>0</v>
      </c>
      <c r="Q330" s="170">
        <f t="shared" si="5"/>
        <v>0</v>
      </c>
      <c r="R330" s="145"/>
      <c r="S330" s="145" t="s">
        <v>192</v>
      </c>
      <c r="T330" s="145" t="s">
        <v>193</v>
      </c>
      <c r="U330" s="145">
        <v>0</v>
      </c>
      <c r="V330" s="145">
        <f t="shared" si="6"/>
        <v>0</v>
      </c>
      <c r="W330" s="145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 t="s">
        <v>404</v>
      </c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</row>
    <row r="331" spans="1:60" outlineLevel="1" x14ac:dyDescent="0.2">
      <c r="A331" s="164">
        <v>69</v>
      </c>
      <c r="B331" s="165" t="s">
        <v>2073</v>
      </c>
      <c r="C331" s="173" t="s">
        <v>2074</v>
      </c>
      <c r="D331" s="166" t="s">
        <v>2039</v>
      </c>
      <c r="E331" s="167">
        <v>1</v>
      </c>
      <c r="F331" s="168"/>
      <c r="G331" s="169">
        <f t="shared" si="0"/>
        <v>0</v>
      </c>
      <c r="H331" s="168"/>
      <c r="I331" s="169">
        <f t="shared" si="1"/>
        <v>0</v>
      </c>
      <c r="J331" s="168"/>
      <c r="K331" s="169">
        <f t="shared" si="2"/>
        <v>0</v>
      </c>
      <c r="L331" s="169">
        <v>21</v>
      </c>
      <c r="M331" s="169">
        <f t="shared" si="3"/>
        <v>0</v>
      </c>
      <c r="N331" s="169">
        <v>1.5700000000000002E-2</v>
      </c>
      <c r="O331" s="169">
        <f t="shared" si="4"/>
        <v>0.02</v>
      </c>
      <c r="P331" s="169">
        <v>0</v>
      </c>
      <c r="Q331" s="170">
        <f t="shared" si="5"/>
        <v>0</v>
      </c>
      <c r="R331" s="145"/>
      <c r="S331" s="145" t="s">
        <v>192</v>
      </c>
      <c r="T331" s="145" t="s">
        <v>193</v>
      </c>
      <c r="U331" s="145">
        <v>0</v>
      </c>
      <c r="V331" s="145">
        <f t="shared" si="6"/>
        <v>0</v>
      </c>
      <c r="W331" s="145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 t="s">
        <v>404</v>
      </c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</row>
    <row r="332" spans="1:60" outlineLevel="1" x14ac:dyDescent="0.2">
      <c r="A332" s="164">
        <v>70</v>
      </c>
      <c r="B332" s="165" t="s">
        <v>2075</v>
      </c>
      <c r="C332" s="173" t="s">
        <v>2076</v>
      </c>
      <c r="D332" s="166" t="s">
        <v>2039</v>
      </c>
      <c r="E332" s="167">
        <v>2</v>
      </c>
      <c r="F332" s="168"/>
      <c r="G332" s="169">
        <f t="shared" si="0"/>
        <v>0</v>
      </c>
      <c r="H332" s="168"/>
      <c r="I332" s="169">
        <f t="shared" si="1"/>
        <v>0</v>
      </c>
      <c r="J332" s="168"/>
      <c r="K332" s="169">
        <f t="shared" si="2"/>
        <v>0</v>
      </c>
      <c r="L332" s="169">
        <v>21</v>
      </c>
      <c r="M332" s="169">
        <f t="shared" si="3"/>
        <v>0</v>
      </c>
      <c r="N332" s="169">
        <v>2.7000000000000003E-2</v>
      </c>
      <c r="O332" s="169">
        <f t="shared" si="4"/>
        <v>0.05</v>
      </c>
      <c r="P332" s="169">
        <v>0</v>
      </c>
      <c r="Q332" s="170">
        <f t="shared" si="5"/>
        <v>0</v>
      </c>
      <c r="R332" s="145"/>
      <c r="S332" s="145" t="s">
        <v>192</v>
      </c>
      <c r="T332" s="145" t="s">
        <v>193</v>
      </c>
      <c r="U332" s="145">
        <v>0</v>
      </c>
      <c r="V332" s="145">
        <f t="shared" si="6"/>
        <v>0</v>
      </c>
      <c r="W332" s="145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 t="s">
        <v>404</v>
      </c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</row>
    <row r="333" spans="1:60" outlineLevel="1" x14ac:dyDescent="0.2">
      <c r="A333" s="164">
        <v>71</v>
      </c>
      <c r="B333" s="165" t="s">
        <v>2077</v>
      </c>
      <c r="C333" s="173" t="s">
        <v>2078</v>
      </c>
      <c r="D333" s="166" t="s">
        <v>2039</v>
      </c>
      <c r="E333" s="167">
        <v>3</v>
      </c>
      <c r="F333" s="168"/>
      <c r="G333" s="169">
        <f t="shared" si="0"/>
        <v>0</v>
      </c>
      <c r="H333" s="168"/>
      <c r="I333" s="169">
        <f t="shared" si="1"/>
        <v>0</v>
      </c>
      <c r="J333" s="168"/>
      <c r="K333" s="169">
        <f t="shared" si="2"/>
        <v>0</v>
      </c>
      <c r="L333" s="169">
        <v>21</v>
      </c>
      <c r="M333" s="169">
        <f t="shared" si="3"/>
        <v>0</v>
      </c>
      <c r="N333" s="169">
        <v>0.10400000000000001</v>
      </c>
      <c r="O333" s="169">
        <f t="shared" si="4"/>
        <v>0.31</v>
      </c>
      <c r="P333" s="169">
        <v>0</v>
      </c>
      <c r="Q333" s="170">
        <f t="shared" si="5"/>
        <v>0</v>
      </c>
      <c r="R333" s="145"/>
      <c r="S333" s="145" t="s">
        <v>192</v>
      </c>
      <c r="T333" s="145" t="s">
        <v>193</v>
      </c>
      <c r="U333" s="145">
        <v>0</v>
      </c>
      <c r="V333" s="145">
        <f t="shared" si="6"/>
        <v>0</v>
      </c>
      <c r="W333" s="145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 t="s">
        <v>404</v>
      </c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</row>
    <row r="334" spans="1:60" ht="22.5" outlineLevel="1" x14ac:dyDescent="0.2">
      <c r="A334" s="164">
        <v>72</v>
      </c>
      <c r="B334" s="165" t="s">
        <v>2079</v>
      </c>
      <c r="C334" s="173" t="s">
        <v>2080</v>
      </c>
      <c r="D334" s="166" t="s">
        <v>2039</v>
      </c>
      <c r="E334" s="167">
        <v>1</v>
      </c>
      <c r="F334" s="168"/>
      <c r="G334" s="169">
        <f t="shared" si="0"/>
        <v>0</v>
      </c>
      <c r="H334" s="168"/>
      <c r="I334" s="169">
        <f t="shared" si="1"/>
        <v>0</v>
      </c>
      <c r="J334" s="168"/>
      <c r="K334" s="169">
        <f t="shared" si="2"/>
        <v>0</v>
      </c>
      <c r="L334" s="169">
        <v>21</v>
      </c>
      <c r="M334" s="169">
        <f t="shared" si="3"/>
        <v>0</v>
      </c>
      <c r="N334" s="169">
        <v>5.1800000000000006E-2</v>
      </c>
      <c r="O334" s="169">
        <f t="shared" si="4"/>
        <v>0.05</v>
      </c>
      <c r="P334" s="169">
        <v>0</v>
      </c>
      <c r="Q334" s="170">
        <f t="shared" si="5"/>
        <v>0</v>
      </c>
      <c r="R334" s="145"/>
      <c r="S334" s="145" t="s">
        <v>192</v>
      </c>
      <c r="T334" s="145" t="s">
        <v>193</v>
      </c>
      <c r="U334" s="145">
        <v>0</v>
      </c>
      <c r="V334" s="145">
        <f t="shared" si="6"/>
        <v>0</v>
      </c>
      <c r="W334" s="145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 t="s">
        <v>404</v>
      </c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</row>
    <row r="335" spans="1:60" ht="22.5" outlineLevel="1" x14ac:dyDescent="0.2">
      <c r="A335" s="164">
        <v>73</v>
      </c>
      <c r="B335" s="165" t="s">
        <v>2081</v>
      </c>
      <c r="C335" s="173" t="s">
        <v>2082</v>
      </c>
      <c r="D335" s="166" t="s">
        <v>2039</v>
      </c>
      <c r="E335" s="167">
        <v>1</v>
      </c>
      <c r="F335" s="168"/>
      <c r="G335" s="169">
        <f t="shared" si="0"/>
        <v>0</v>
      </c>
      <c r="H335" s="168"/>
      <c r="I335" s="169">
        <f t="shared" si="1"/>
        <v>0</v>
      </c>
      <c r="J335" s="168"/>
      <c r="K335" s="169">
        <f t="shared" si="2"/>
        <v>0</v>
      </c>
      <c r="L335" s="169">
        <v>21</v>
      </c>
      <c r="M335" s="169">
        <f t="shared" si="3"/>
        <v>0</v>
      </c>
      <c r="N335" s="169">
        <v>5.7100000000000005E-2</v>
      </c>
      <c r="O335" s="169">
        <f t="shared" si="4"/>
        <v>0.06</v>
      </c>
      <c r="P335" s="169">
        <v>0</v>
      </c>
      <c r="Q335" s="170">
        <f t="shared" si="5"/>
        <v>0</v>
      </c>
      <c r="R335" s="145"/>
      <c r="S335" s="145" t="s">
        <v>192</v>
      </c>
      <c r="T335" s="145" t="s">
        <v>193</v>
      </c>
      <c r="U335" s="145">
        <v>0</v>
      </c>
      <c r="V335" s="145">
        <f t="shared" si="6"/>
        <v>0</v>
      </c>
      <c r="W335" s="145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 t="s">
        <v>404</v>
      </c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</row>
    <row r="336" spans="1:60" outlineLevel="1" x14ac:dyDescent="0.2">
      <c r="A336" s="164">
        <v>74</v>
      </c>
      <c r="B336" s="165" t="s">
        <v>2083</v>
      </c>
      <c r="C336" s="173" t="s">
        <v>2084</v>
      </c>
      <c r="D336" s="166" t="s">
        <v>2039</v>
      </c>
      <c r="E336" s="167">
        <v>1</v>
      </c>
      <c r="F336" s="168"/>
      <c r="G336" s="169">
        <f t="shared" si="0"/>
        <v>0</v>
      </c>
      <c r="H336" s="168"/>
      <c r="I336" s="169">
        <f t="shared" si="1"/>
        <v>0</v>
      </c>
      <c r="J336" s="168"/>
      <c r="K336" s="169">
        <f t="shared" si="2"/>
        <v>0</v>
      </c>
      <c r="L336" s="169">
        <v>21</v>
      </c>
      <c r="M336" s="169">
        <f t="shared" si="3"/>
        <v>0</v>
      </c>
      <c r="N336" s="169">
        <v>6.0000000000000005E-2</v>
      </c>
      <c r="O336" s="169">
        <f t="shared" si="4"/>
        <v>0.06</v>
      </c>
      <c r="P336" s="169">
        <v>0</v>
      </c>
      <c r="Q336" s="170">
        <f t="shared" si="5"/>
        <v>0</v>
      </c>
      <c r="R336" s="145"/>
      <c r="S336" s="145" t="s">
        <v>192</v>
      </c>
      <c r="T336" s="145" t="s">
        <v>193</v>
      </c>
      <c r="U336" s="145">
        <v>0</v>
      </c>
      <c r="V336" s="145">
        <f t="shared" si="6"/>
        <v>0</v>
      </c>
      <c r="W336" s="145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 t="s">
        <v>404</v>
      </c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</row>
    <row r="337" spans="1:60" outlineLevel="1" x14ac:dyDescent="0.2">
      <c r="A337" s="164">
        <v>75</v>
      </c>
      <c r="B337" s="165" t="s">
        <v>2085</v>
      </c>
      <c r="C337" s="173" t="s">
        <v>2086</v>
      </c>
      <c r="D337" s="166" t="s">
        <v>2039</v>
      </c>
      <c r="E337" s="167">
        <v>1</v>
      </c>
      <c r="F337" s="168"/>
      <c r="G337" s="169">
        <f t="shared" si="0"/>
        <v>0</v>
      </c>
      <c r="H337" s="168"/>
      <c r="I337" s="169">
        <f t="shared" si="1"/>
        <v>0</v>
      </c>
      <c r="J337" s="168"/>
      <c r="K337" s="169">
        <f t="shared" si="2"/>
        <v>0</v>
      </c>
      <c r="L337" s="169">
        <v>21</v>
      </c>
      <c r="M337" s="169">
        <f t="shared" si="3"/>
        <v>0</v>
      </c>
      <c r="N337" s="169">
        <v>5.3000000000000005E-2</v>
      </c>
      <c r="O337" s="169">
        <f t="shared" si="4"/>
        <v>0.05</v>
      </c>
      <c r="P337" s="169">
        <v>0</v>
      </c>
      <c r="Q337" s="170">
        <f t="shared" si="5"/>
        <v>0</v>
      </c>
      <c r="R337" s="145"/>
      <c r="S337" s="145" t="s">
        <v>192</v>
      </c>
      <c r="T337" s="145" t="s">
        <v>193</v>
      </c>
      <c r="U337" s="145">
        <v>0</v>
      </c>
      <c r="V337" s="145">
        <f t="shared" si="6"/>
        <v>0</v>
      </c>
      <c r="W337" s="145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 t="s">
        <v>404</v>
      </c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</row>
    <row r="338" spans="1:60" outlineLevel="1" x14ac:dyDescent="0.2">
      <c r="A338" s="164">
        <v>76</v>
      </c>
      <c r="B338" s="165" t="s">
        <v>2087</v>
      </c>
      <c r="C338" s="173" t="s">
        <v>2088</v>
      </c>
      <c r="D338" s="166" t="s">
        <v>197</v>
      </c>
      <c r="E338" s="167">
        <v>386.3</v>
      </c>
      <c r="F338" s="168"/>
      <c r="G338" s="169">
        <f t="shared" si="0"/>
        <v>0</v>
      </c>
      <c r="H338" s="168"/>
      <c r="I338" s="169">
        <f t="shared" si="1"/>
        <v>0</v>
      </c>
      <c r="J338" s="168"/>
      <c r="K338" s="169">
        <f t="shared" si="2"/>
        <v>0</v>
      </c>
      <c r="L338" s="169">
        <v>21</v>
      </c>
      <c r="M338" s="169">
        <f t="shared" si="3"/>
        <v>0</v>
      </c>
      <c r="N338" s="169">
        <v>6.0500000000000005E-2</v>
      </c>
      <c r="O338" s="169">
        <f t="shared" si="4"/>
        <v>23.37</v>
      </c>
      <c r="P338" s="169">
        <v>0</v>
      </c>
      <c r="Q338" s="170">
        <f t="shared" si="5"/>
        <v>0</v>
      </c>
      <c r="R338" s="145"/>
      <c r="S338" s="145" t="s">
        <v>192</v>
      </c>
      <c r="T338" s="145" t="s">
        <v>193</v>
      </c>
      <c r="U338" s="145">
        <v>0</v>
      </c>
      <c r="V338" s="145">
        <f t="shared" si="6"/>
        <v>0</v>
      </c>
      <c r="W338" s="145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 t="s">
        <v>404</v>
      </c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</row>
    <row r="339" spans="1:60" outlineLevel="1" x14ac:dyDescent="0.2">
      <c r="A339" s="164">
        <v>77</v>
      </c>
      <c r="B339" s="165" t="s">
        <v>2089</v>
      </c>
      <c r="C339" s="173" t="s">
        <v>2090</v>
      </c>
      <c r="D339" s="166" t="s">
        <v>2039</v>
      </c>
      <c r="E339" s="167">
        <v>70</v>
      </c>
      <c r="F339" s="168"/>
      <c r="G339" s="169">
        <f t="shared" si="0"/>
        <v>0</v>
      </c>
      <c r="H339" s="168"/>
      <c r="I339" s="169">
        <f t="shared" si="1"/>
        <v>0</v>
      </c>
      <c r="J339" s="168"/>
      <c r="K339" s="169">
        <f t="shared" si="2"/>
        <v>0</v>
      </c>
      <c r="L339" s="169">
        <v>21</v>
      </c>
      <c r="M339" s="169">
        <f t="shared" si="3"/>
        <v>0</v>
      </c>
      <c r="N339" s="169">
        <v>1.2000000000000001E-3</v>
      </c>
      <c r="O339" s="169">
        <f t="shared" si="4"/>
        <v>0.08</v>
      </c>
      <c r="P339" s="169">
        <v>0</v>
      </c>
      <c r="Q339" s="170">
        <f t="shared" si="5"/>
        <v>0</v>
      </c>
      <c r="R339" s="145"/>
      <c r="S339" s="145" t="s">
        <v>192</v>
      </c>
      <c r="T339" s="145" t="s">
        <v>193</v>
      </c>
      <c r="U339" s="145">
        <v>0</v>
      </c>
      <c r="V339" s="145">
        <f t="shared" si="6"/>
        <v>0</v>
      </c>
      <c r="W339" s="145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 t="s">
        <v>404</v>
      </c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</row>
    <row r="340" spans="1:60" outlineLevel="1" x14ac:dyDescent="0.2">
      <c r="A340" s="164">
        <v>78</v>
      </c>
      <c r="B340" s="165" t="s">
        <v>2091</v>
      </c>
      <c r="C340" s="173" t="s">
        <v>2092</v>
      </c>
      <c r="D340" s="166" t="s">
        <v>2039</v>
      </c>
      <c r="E340" s="167">
        <v>11</v>
      </c>
      <c r="F340" s="168"/>
      <c r="G340" s="169">
        <f t="shared" si="0"/>
        <v>0</v>
      </c>
      <c r="H340" s="168"/>
      <c r="I340" s="169">
        <f t="shared" si="1"/>
        <v>0</v>
      </c>
      <c r="J340" s="168"/>
      <c r="K340" s="169">
        <f t="shared" si="2"/>
        <v>0</v>
      </c>
      <c r="L340" s="169">
        <v>21</v>
      </c>
      <c r="M340" s="169">
        <f t="shared" si="3"/>
        <v>0</v>
      </c>
      <c r="N340" s="169">
        <v>4.7000000000000002E-3</v>
      </c>
      <c r="O340" s="169">
        <f t="shared" si="4"/>
        <v>0.05</v>
      </c>
      <c r="P340" s="169">
        <v>0</v>
      </c>
      <c r="Q340" s="170">
        <f t="shared" si="5"/>
        <v>0</v>
      </c>
      <c r="R340" s="145"/>
      <c r="S340" s="145" t="s">
        <v>192</v>
      </c>
      <c r="T340" s="145" t="s">
        <v>193</v>
      </c>
      <c r="U340" s="145">
        <v>0</v>
      </c>
      <c r="V340" s="145">
        <f t="shared" si="6"/>
        <v>0</v>
      </c>
      <c r="W340" s="145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 t="s">
        <v>404</v>
      </c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</row>
    <row r="341" spans="1:60" outlineLevel="1" x14ac:dyDescent="0.2">
      <c r="A341" s="164">
        <v>79</v>
      </c>
      <c r="B341" s="165" t="s">
        <v>2093</v>
      </c>
      <c r="C341" s="173" t="s">
        <v>2094</v>
      </c>
      <c r="D341" s="166" t="s">
        <v>2039</v>
      </c>
      <c r="E341" s="167">
        <v>2</v>
      </c>
      <c r="F341" s="168"/>
      <c r="G341" s="169">
        <f t="shared" si="0"/>
        <v>0</v>
      </c>
      <c r="H341" s="168"/>
      <c r="I341" s="169">
        <f t="shared" si="1"/>
        <v>0</v>
      </c>
      <c r="J341" s="168"/>
      <c r="K341" s="169">
        <f t="shared" si="2"/>
        <v>0</v>
      </c>
      <c r="L341" s="169">
        <v>21</v>
      </c>
      <c r="M341" s="169">
        <f t="shared" si="3"/>
        <v>0</v>
      </c>
      <c r="N341" s="169">
        <v>5.1000000000000004E-3</v>
      </c>
      <c r="O341" s="169">
        <f t="shared" si="4"/>
        <v>0.01</v>
      </c>
      <c r="P341" s="169">
        <v>0</v>
      </c>
      <c r="Q341" s="170">
        <f t="shared" si="5"/>
        <v>0</v>
      </c>
      <c r="R341" s="145"/>
      <c r="S341" s="145" t="s">
        <v>192</v>
      </c>
      <c r="T341" s="145" t="s">
        <v>193</v>
      </c>
      <c r="U341" s="145">
        <v>0</v>
      </c>
      <c r="V341" s="145">
        <f t="shared" si="6"/>
        <v>0</v>
      </c>
      <c r="W341" s="145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 t="s">
        <v>404</v>
      </c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</row>
    <row r="342" spans="1:60" outlineLevel="1" x14ac:dyDescent="0.2">
      <c r="A342" s="164">
        <v>80</v>
      </c>
      <c r="B342" s="165" t="s">
        <v>2095</v>
      </c>
      <c r="C342" s="173" t="s">
        <v>2096</v>
      </c>
      <c r="D342" s="166" t="s">
        <v>2039</v>
      </c>
      <c r="E342" s="167">
        <v>11</v>
      </c>
      <c r="F342" s="168"/>
      <c r="G342" s="169">
        <f t="shared" si="0"/>
        <v>0</v>
      </c>
      <c r="H342" s="168"/>
      <c r="I342" s="169">
        <f t="shared" si="1"/>
        <v>0</v>
      </c>
      <c r="J342" s="168"/>
      <c r="K342" s="169">
        <f t="shared" si="2"/>
        <v>0</v>
      </c>
      <c r="L342" s="169">
        <v>21</v>
      </c>
      <c r="M342" s="169">
        <f t="shared" si="3"/>
        <v>0</v>
      </c>
      <c r="N342" s="169">
        <v>3.0400000000000002E-3</v>
      </c>
      <c r="O342" s="169">
        <f t="shared" si="4"/>
        <v>0.03</v>
      </c>
      <c r="P342" s="169">
        <v>0</v>
      </c>
      <c r="Q342" s="170">
        <f t="shared" si="5"/>
        <v>0</v>
      </c>
      <c r="R342" s="145"/>
      <c r="S342" s="145" t="s">
        <v>192</v>
      </c>
      <c r="T342" s="145" t="s">
        <v>193</v>
      </c>
      <c r="U342" s="145">
        <v>0</v>
      </c>
      <c r="V342" s="145">
        <f t="shared" si="6"/>
        <v>0</v>
      </c>
      <c r="W342" s="145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 t="s">
        <v>404</v>
      </c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</row>
    <row r="343" spans="1:60" outlineLevel="1" x14ac:dyDescent="0.2">
      <c r="A343" s="164">
        <v>81</v>
      </c>
      <c r="B343" s="165" t="s">
        <v>2097</v>
      </c>
      <c r="C343" s="173" t="s">
        <v>2098</v>
      </c>
      <c r="D343" s="166" t="s">
        <v>2039</v>
      </c>
      <c r="E343" s="167">
        <v>1</v>
      </c>
      <c r="F343" s="168"/>
      <c r="G343" s="169">
        <f t="shared" si="0"/>
        <v>0</v>
      </c>
      <c r="H343" s="168"/>
      <c r="I343" s="169">
        <f t="shared" si="1"/>
        <v>0</v>
      </c>
      <c r="J343" s="168"/>
      <c r="K343" s="169">
        <f t="shared" si="2"/>
        <v>0</v>
      </c>
      <c r="L343" s="169">
        <v>21</v>
      </c>
      <c r="M343" s="169">
        <f t="shared" si="3"/>
        <v>0</v>
      </c>
      <c r="N343" s="169">
        <v>3.0400000000000002E-3</v>
      </c>
      <c r="O343" s="169">
        <f t="shared" si="4"/>
        <v>0</v>
      </c>
      <c r="P343" s="169">
        <v>0</v>
      </c>
      <c r="Q343" s="170">
        <f t="shared" si="5"/>
        <v>0</v>
      </c>
      <c r="R343" s="145"/>
      <c r="S343" s="145" t="s">
        <v>192</v>
      </c>
      <c r="T343" s="145" t="s">
        <v>193</v>
      </c>
      <c r="U343" s="145">
        <v>0</v>
      </c>
      <c r="V343" s="145">
        <f t="shared" si="6"/>
        <v>0</v>
      </c>
      <c r="W343" s="145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 t="s">
        <v>404</v>
      </c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</row>
    <row r="344" spans="1:60" outlineLevel="1" x14ac:dyDescent="0.2">
      <c r="A344" s="164">
        <v>82</v>
      </c>
      <c r="B344" s="165" t="s">
        <v>2099</v>
      </c>
      <c r="C344" s="173" t="s">
        <v>2100</v>
      </c>
      <c r="D344" s="166" t="s">
        <v>2039</v>
      </c>
      <c r="E344" s="167">
        <v>1</v>
      </c>
      <c r="F344" s="168"/>
      <c r="G344" s="169">
        <f t="shared" si="0"/>
        <v>0</v>
      </c>
      <c r="H344" s="168"/>
      <c r="I344" s="169">
        <f t="shared" si="1"/>
        <v>0</v>
      </c>
      <c r="J344" s="168"/>
      <c r="K344" s="169">
        <f t="shared" si="2"/>
        <v>0</v>
      </c>
      <c r="L344" s="169">
        <v>21</v>
      </c>
      <c r="M344" s="169">
        <f t="shared" si="3"/>
        <v>0</v>
      </c>
      <c r="N344" s="169">
        <v>5.5400000000000007E-3</v>
      </c>
      <c r="O344" s="169">
        <f t="shared" si="4"/>
        <v>0.01</v>
      </c>
      <c r="P344" s="169">
        <v>0</v>
      </c>
      <c r="Q344" s="170">
        <f t="shared" si="5"/>
        <v>0</v>
      </c>
      <c r="R344" s="145"/>
      <c r="S344" s="145" t="s">
        <v>192</v>
      </c>
      <c r="T344" s="145" t="s">
        <v>193</v>
      </c>
      <c r="U344" s="145">
        <v>0</v>
      </c>
      <c r="V344" s="145">
        <f t="shared" si="6"/>
        <v>0</v>
      </c>
      <c r="W344" s="145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 t="s">
        <v>404</v>
      </c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</row>
    <row r="345" spans="1:60" outlineLevel="1" x14ac:dyDescent="0.2">
      <c r="A345" s="164">
        <v>83</v>
      </c>
      <c r="B345" s="165" t="s">
        <v>2101</v>
      </c>
      <c r="C345" s="173" t="s">
        <v>2102</v>
      </c>
      <c r="D345" s="166" t="s">
        <v>2039</v>
      </c>
      <c r="E345" s="167">
        <v>13</v>
      </c>
      <c r="F345" s="168"/>
      <c r="G345" s="169">
        <f t="shared" si="0"/>
        <v>0</v>
      </c>
      <c r="H345" s="168"/>
      <c r="I345" s="169">
        <f t="shared" si="1"/>
        <v>0</v>
      </c>
      <c r="J345" s="168"/>
      <c r="K345" s="169">
        <f t="shared" si="2"/>
        <v>0</v>
      </c>
      <c r="L345" s="169">
        <v>21</v>
      </c>
      <c r="M345" s="169">
        <f t="shared" si="3"/>
        <v>0</v>
      </c>
      <c r="N345" s="169">
        <v>3.3000000000000004E-3</v>
      </c>
      <c r="O345" s="169">
        <f t="shared" si="4"/>
        <v>0.04</v>
      </c>
      <c r="P345" s="169">
        <v>0</v>
      </c>
      <c r="Q345" s="170">
        <f t="shared" si="5"/>
        <v>0</v>
      </c>
      <c r="R345" s="145"/>
      <c r="S345" s="145" t="s">
        <v>192</v>
      </c>
      <c r="T345" s="145" t="s">
        <v>193</v>
      </c>
      <c r="U345" s="145">
        <v>0</v>
      </c>
      <c r="V345" s="145">
        <f t="shared" si="6"/>
        <v>0</v>
      </c>
      <c r="W345" s="145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 t="s">
        <v>404</v>
      </c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</row>
    <row r="346" spans="1:60" outlineLevel="1" x14ac:dyDescent="0.2">
      <c r="A346" s="164">
        <v>84</v>
      </c>
      <c r="B346" s="165" t="s">
        <v>2103</v>
      </c>
      <c r="C346" s="173" t="s">
        <v>2104</v>
      </c>
      <c r="D346" s="166" t="s">
        <v>2039</v>
      </c>
      <c r="E346" s="167">
        <v>13</v>
      </c>
      <c r="F346" s="168"/>
      <c r="G346" s="169">
        <f t="shared" si="0"/>
        <v>0</v>
      </c>
      <c r="H346" s="168"/>
      <c r="I346" s="169">
        <f t="shared" si="1"/>
        <v>0</v>
      </c>
      <c r="J346" s="168"/>
      <c r="K346" s="169">
        <f t="shared" si="2"/>
        <v>0</v>
      </c>
      <c r="L346" s="169">
        <v>21</v>
      </c>
      <c r="M346" s="169">
        <f t="shared" si="3"/>
        <v>0</v>
      </c>
      <c r="N346" s="169">
        <v>7.1000000000000004E-3</v>
      </c>
      <c r="O346" s="169">
        <f t="shared" si="4"/>
        <v>0.09</v>
      </c>
      <c r="P346" s="169">
        <v>0</v>
      </c>
      <c r="Q346" s="170">
        <f t="shared" si="5"/>
        <v>0</v>
      </c>
      <c r="R346" s="145"/>
      <c r="S346" s="145" t="s">
        <v>192</v>
      </c>
      <c r="T346" s="145" t="s">
        <v>193</v>
      </c>
      <c r="U346" s="145">
        <v>0</v>
      </c>
      <c r="V346" s="145">
        <f t="shared" si="6"/>
        <v>0</v>
      </c>
      <c r="W346" s="145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 t="s">
        <v>404</v>
      </c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</row>
    <row r="347" spans="1:60" ht="22.5" outlineLevel="1" x14ac:dyDescent="0.2">
      <c r="A347" s="164">
        <v>85</v>
      </c>
      <c r="B347" s="165" t="s">
        <v>2105</v>
      </c>
      <c r="C347" s="173" t="s">
        <v>2106</v>
      </c>
      <c r="D347" s="166" t="s">
        <v>2039</v>
      </c>
      <c r="E347" s="167">
        <v>72</v>
      </c>
      <c r="F347" s="168"/>
      <c r="G347" s="169">
        <f t="shared" si="0"/>
        <v>0</v>
      </c>
      <c r="H347" s="168"/>
      <c r="I347" s="169">
        <f t="shared" si="1"/>
        <v>0</v>
      </c>
      <c r="J347" s="168"/>
      <c r="K347" s="169">
        <f t="shared" si="2"/>
        <v>0</v>
      </c>
      <c r="L347" s="169">
        <v>21</v>
      </c>
      <c r="M347" s="169">
        <f t="shared" si="3"/>
        <v>0</v>
      </c>
      <c r="N347" s="169">
        <v>1.7000000000000001E-4</v>
      </c>
      <c r="O347" s="169">
        <f t="shared" si="4"/>
        <v>0.01</v>
      </c>
      <c r="P347" s="169">
        <v>0</v>
      </c>
      <c r="Q347" s="170">
        <f t="shared" si="5"/>
        <v>0</v>
      </c>
      <c r="R347" s="145"/>
      <c r="S347" s="145" t="s">
        <v>192</v>
      </c>
      <c r="T347" s="145" t="s">
        <v>193</v>
      </c>
      <c r="U347" s="145">
        <v>0</v>
      </c>
      <c r="V347" s="145">
        <f t="shared" si="6"/>
        <v>0</v>
      </c>
      <c r="W347" s="145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 t="s">
        <v>404</v>
      </c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</row>
    <row r="348" spans="1:60" ht="22.5" outlineLevel="1" x14ac:dyDescent="0.2">
      <c r="A348" s="164">
        <v>86</v>
      </c>
      <c r="B348" s="165" t="s">
        <v>2107</v>
      </c>
      <c r="C348" s="173" t="s">
        <v>2108</v>
      </c>
      <c r="D348" s="166" t="s">
        <v>2039</v>
      </c>
      <c r="E348" s="167">
        <v>16</v>
      </c>
      <c r="F348" s="168"/>
      <c r="G348" s="169">
        <f t="shared" si="0"/>
        <v>0</v>
      </c>
      <c r="H348" s="168"/>
      <c r="I348" s="169">
        <f t="shared" si="1"/>
        <v>0</v>
      </c>
      <c r="J348" s="168"/>
      <c r="K348" s="169">
        <f t="shared" si="2"/>
        <v>0</v>
      </c>
      <c r="L348" s="169">
        <v>21</v>
      </c>
      <c r="M348" s="169">
        <f t="shared" si="3"/>
        <v>0</v>
      </c>
      <c r="N348" s="169">
        <v>2.2000000000000001E-4</v>
      </c>
      <c r="O348" s="169">
        <f t="shared" si="4"/>
        <v>0</v>
      </c>
      <c r="P348" s="169">
        <v>0</v>
      </c>
      <c r="Q348" s="170">
        <f t="shared" si="5"/>
        <v>0</v>
      </c>
      <c r="R348" s="145"/>
      <c r="S348" s="145" t="s">
        <v>192</v>
      </c>
      <c r="T348" s="145" t="s">
        <v>193</v>
      </c>
      <c r="U348" s="145">
        <v>0</v>
      </c>
      <c r="V348" s="145">
        <f t="shared" si="6"/>
        <v>0</v>
      </c>
      <c r="W348" s="145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 t="s">
        <v>404</v>
      </c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</row>
    <row r="349" spans="1:60" ht="22.5" outlineLevel="1" x14ac:dyDescent="0.2">
      <c r="A349" s="164">
        <v>87</v>
      </c>
      <c r="B349" s="165" t="s">
        <v>2109</v>
      </c>
      <c r="C349" s="173" t="s">
        <v>2110</v>
      </c>
      <c r="D349" s="166" t="s">
        <v>2039</v>
      </c>
      <c r="E349" s="167">
        <v>144</v>
      </c>
      <c r="F349" s="168"/>
      <c r="G349" s="169">
        <f t="shared" si="0"/>
        <v>0</v>
      </c>
      <c r="H349" s="168"/>
      <c r="I349" s="169">
        <f t="shared" si="1"/>
        <v>0</v>
      </c>
      <c r="J349" s="168"/>
      <c r="K349" s="169">
        <f t="shared" si="2"/>
        <v>0</v>
      </c>
      <c r="L349" s="169">
        <v>21</v>
      </c>
      <c r="M349" s="169">
        <f t="shared" si="3"/>
        <v>0</v>
      </c>
      <c r="N349" s="169">
        <v>3.0000000000000003E-4</v>
      </c>
      <c r="O349" s="169">
        <f t="shared" si="4"/>
        <v>0.04</v>
      </c>
      <c r="P349" s="169">
        <v>0</v>
      </c>
      <c r="Q349" s="170">
        <f t="shared" si="5"/>
        <v>0</v>
      </c>
      <c r="R349" s="145"/>
      <c r="S349" s="145" t="s">
        <v>192</v>
      </c>
      <c r="T349" s="145" t="s">
        <v>193</v>
      </c>
      <c r="U349" s="145">
        <v>0</v>
      </c>
      <c r="V349" s="145">
        <f t="shared" si="6"/>
        <v>0</v>
      </c>
      <c r="W349" s="145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 t="s">
        <v>404</v>
      </c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</row>
    <row r="350" spans="1:60" outlineLevel="1" x14ac:dyDescent="0.2">
      <c r="A350" s="164">
        <v>88</v>
      </c>
      <c r="B350" s="165" t="s">
        <v>2111</v>
      </c>
      <c r="C350" s="173" t="s">
        <v>2112</v>
      </c>
      <c r="D350" s="166" t="s">
        <v>2039</v>
      </c>
      <c r="E350" s="167">
        <v>72</v>
      </c>
      <c r="F350" s="168"/>
      <c r="G350" s="169">
        <f t="shared" si="0"/>
        <v>0</v>
      </c>
      <c r="H350" s="168"/>
      <c r="I350" s="169">
        <f t="shared" si="1"/>
        <v>0</v>
      </c>
      <c r="J350" s="168"/>
      <c r="K350" s="169">
        <f t="shared" si="2"/>
        <v>0</v>
      </c>
      <c r="L350" s="169">
        <v>21</v>
      </c>
      <c r="M350" s="169">
        <f t="shared" si="3"/>
        <v>0</v>
      </c>
      <c r="N350" s="169">
        <v>1.0000000000000001E-5</v>
      </c>
      <c r="O350" s="169">
        <f t="shared" si="4"/>
        <v>0</v>
      </c>
      <c r="P350" s="169">
        <v>0</v>
      </c>
      <c r="Q350" s="170">
        <f t="shared" si="5"/>
        <v>0</v>
      </c>
      <c r="R350" s="145"/>
      <c r="S350" s="145" t="s">
        <v>192</v>
      </c>
      <c r="T350" s="145" t="s">
        <v>193</v>
      </c>
      <c r="U350" s="145">
        <v>0</v>
      </c>
      <c r="V350" s="145">
        <f t="shared" si="6"/>
        <v>0</v>
      </c>
      <c r="W350" s="145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 t="s">
        <v>404</v>
      </c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</row>
    <row r="351" spans="1:60" outlineLevel="1" x14ac:dyDescent="0.2">
      <c r="A351" s="164">
        <v>89</v>
      </c>
      <c r="B351" s="165" t="s">
        <v>2113</v>
      </c>
      <c r="C351" s="173" t="s">
        <v>2114</v>
      </c>
      <c r="D351" s="166" t="s">
        <v>2039</v>
      </c>
      <c r="E351" s="167">
        <v>160</v>
      </c>
      <c r="F351" s="168"/>
      <c r="G351" s="169">
        <f t="shared" si="0"/>
        <v>0</v>
      </c>
      <c r="H351" s="168"/>
      <c r="I351" s="169">
        <f t="shared" si="1"/>
        <v>0</v>
      </c>
      <c r="J351" s="168"/>
      <c r="K351" s="169">
        <f t="shared" si="2"/>
        <v>0</v>
      </c>
      <c r="L351" s="169">
        <v>21</v>
      </c>
      <c r="M351" s="169">
        <f t="shared" si="3"/>
        <v>0</v>
      </c>
      <c r="N351" s="169">
        <v>2.0000000000000002E-5</v>
      </c>
      <c r="O351" s="169">
        <f t="shared" si="4"/>
        <v>0</v>
      </c>
      <c r="P351" s="169">
        <v>0</v>
      </c>
      <c r="Q351" s="170">
        <f t="shared" si="5"/>
        <v>0</v>
      </c>
      <c r="R351" s="145"/>
      <c r="S351" s="145" t="s">
        <v>192</v>
      </c>
      <c r="T351" s="145" t="s">
        <v>193</v>
      </c>
      <c r="U351" s="145">
        <v>0</v>
      </c>
      <c r="V351" s="145">
        <f t="shared" si="6"/>
        <v>0</v>
      </c>
      <c r="W351" s="145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 t="s">
        <v>404</v>
      </c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</row>
    <row r="352" spans="1:60" outlineLevel="1" x14ac:dyDescent="0.2">
      <c r="A352" s="164">
        <v>90</v>
      </c>
      <c r="B352" s="165" t="s">
        <v>2115</v>
      </c>
      <c r="C352" s="173" t="s">
        <v>2116</v>
      </c>
      <c r="D352" s="166" t="s">
        <v>2039</v>
      </c>
      <c r="E352" s="167">
        <v>5</v>
      </c>
      <c r="F352" s="168"/>
      <c r="G352" s="169">
        <f t="shared" si="0"/>
        <v>0</v>
      </c>
      <c r="H352" s="168"/>
      <c r="I352" s="169">
        <f t="shared" si="1"/>
        <v>0</v>
      </c>
      <c r="J352" s="168"/>
      <c r="K352" s="169">
        <f t="shared" si="2"/>
        <v>0</v>
      </c>
      <c r="L352" s="169">
        <v>21</v>
      </c>
      <c r="M352" s="169">
        <f t="shared" si="3"/>
        <v>0</v>
      </c>
      <c r="N352" s="169">
        <v>7.0000000000000007E-5</v>
      </c>
      <c r="O352" s="169">
        <f t="shared" si="4"/>
        <v>0</v>
      </c>
      <c r="P352" s="169">
        <v>0</v>
      </c>
      <c r="Q352" s="170">
        <f t="shared" si="5"/>
        <v>0</v>
      </c>
      <c r="R352" s="145"/>
      <c r="S352" s="145" t="s">
        <v>192</v>
      </c>
      <c r="T352" s="145" t="s">
        <v>193</v>
      </c>
      <c r="U352" s="145">
        <v>0</v>
      </c>
      <c r="V352" s="145">
        <f t="shared" si="6"/>
        <v>0</v>
      </c>
      <c r="W352" s="145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 t="s">
        <v>404</v>
      </c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</row>
    <row r="353" spans="1:60" outlineLevel="1" x14ac:dyDescent="0.2">
      <c r="A353" s="164">
        <v>91</v>
      </c>
      <c r="B353" s="165" t="s">
        <v>2117</v>
      </c>
      <c r="C353" s="173" t="s">
        <v>2118</v>
      </c>
      <c r="D353" s="166" t="s">
        <v>2039</v>
      </c>
      <c r="E353" s="167">
        <v>4</v>
      </c>
      <c r="F353" s="168"/>
      <c r="G353" s="169">
        <f t="shared" si="0"/>
        <v>0</v>
      </c>
      <c r="H353" s="168"/>
      <c r="I353" s="169">
        <f t="shared" si="1"/>
        <v>0</v>
      </c>
      <c r="J353" s="168"/>
      <c r="K353" s="169">
        <f t="shared" si="2"/>
        <v>0</v>
      </c>
      <c r="L353" s="169">
        <v>21</v>
      </c>
      <c r="M353" s="169">
        <f t="shared" si="3"/>
        <v>0</v>
      </c>
      <c r="N353" s="169">
        <v>7.0000000000000007E-5</v>
      </c>
      <c r="O353" s="169">
        <f t="shared" si="4"/>
        <v>0</v>
      </c>
      <c r="P353" s="169">
        <v>0</v>
      </c>
      <c r="Q353" s="170">
        <f t="shared" si="5"/>
        <v>0</v>
      </c>
      <c r="R353" s="145"/>
      <c r="S353" s="145" t="s">
        <v>192</v>
      </c>
      <c r="T353" s="145" t="s">
        <v>193</v>
      </c>
      <c r="U353" s="145">
        <v>0</v>
      </c>
      <c r="V353" s="145">
        <f t="shared" si="6"/>
        <v>0</v>
      </c>
      <c r="W353" s="145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 t="s">
        <v>404</v>
      </c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</row>
    <row r="354" spans="1:60" outlineLevel="1" x14ac:dyDescent="0.2">
      <c r="A354" s="164">
        <v>92</v>
      </c>
      <c r="B354" s="165" t="s">
        <v>2119</v>
      </c>
      <c r="C354" s="173" t="s">
        <v>2120</v>
      </c>
      <c r="D354" s="166" t="s">
        <v>2039</v>
      </c>
      <c r="E354" s="167">
        <v>2</v>
      </c>
      <c r="F354" s="168"/>
      <c r="G354" s="169">
        <f t="shared" si="0"/>
        <v>0</v>
      </c>
      <c r="H354" s="168"/>
      <c r="I354" s="169">
        <f t="shared" si="1"/>
        <v>0</v>
      </c>
      <c r="J354" s="168"/>
      <c r="K354" s="169">
        <f t="shared" si="2"/>
        <v>0</v>
      </c>
      <c r="L354" s="169">
        <v>21</v>
      </c>
      <c r="M354" s="169">
        <f t="shared" si="3"/>
        <v>0</v>
      </c>
      <c r="N354" s="169">
        <v>1.3000000000000002E-4</v>
      </c>
      <c r="O354" s="169">
        <f t="shared" si="4"/>
        <v>0</v>
      </c>
      <c r="P354" s="169">
        <v>0</v>
      </c>
      <c r="Q354" s="170">
        <f t="shared" si="5"/>
        <v>0</v>
      </c>
      <c r="R354" s="145"/>
      <c r="S354" s="145" t="s">
        <v>192</v>
      </c>
      <c r="T354" s="145" t="s">
        <v>193</v>
      </c>
      <c r="U354" s="145">
        <v>0</v>
      </c>
      <c r="V354" s="145">
        <f t="shared" si="6"/>
        <v>0</v>
      </c>
      <c r="W354" s="145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 t="s">
        <v>404</v>
      </c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</row>
    <row r="355" spans="1:60" outlineLevel="1" x14ac:dyDescent="0.2">
      <c r="A355" s="164">
        <v>93</v>
      </c>
      <c r="B355" s="165" t="s">
        <v>2121</v>
      </c>
      <c r="C355" s="173" t="s">
        <v>2122</v>
      </c>
      <c r="D355" s="166" t="s">
        <v>2039</v>
      </c>
      <c r="E355" s="167">
        <v>12</v>
      </c>
      <c r="F355" s="168"/>
      <c r="G355" s="169">
        <f t="shared" si="0"/>
        <v>0</v>
      </c>
      <c r="H355" s="168"/>
      <c r="I355" s="169">
        <f t="shared" si="1"/>
        <v>0</v>
      </c>
      <c r="J355" s="168"/>
      <c r="K355" s="169">
        <f t="shared" si="2"/>
        <v>0</v>
      </c>
      <c r="L355" s="169">
        <v>21</v>
      </c>
      <c r="M355" s="169">
        <f t="shared" si="3"/>
        <v>0</v>
      </c>
      <c r="N355" s="169">
        <v>6.0000000000000006E-4</v>
      </c>
      <c r="O355" s="169">
        <f t="shared" si="4"/>
        <v>0.01</v>
      </c>
      <c r="P355" s="169">
        <v>0</v>
      </c>
      <c r="Q355" s="170">
        <f t="shared" si="5"/>
        <v>0</v>
      </c>
      <c r="R355" s="145"/>
      <c r="S355" s="145" t="s">
        <v>192</v>
      </c>
      <c r="T355" s="145" t="s">
        <v>193</v>
      </c>
      <c r="U355" s="145">
        <v>0</v>
      </c>
      <c r="V355" s="145">
        <f t="shared" si="6"/>
        <v>0</v>
      </c>
      <c r="W355" s="145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 t="s">
        <v>404</v>
      </c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</row>
    <row r="356" spans="1:60" outlineLevel="1" x14ac:dyDescent="0.2">
      <c r="A356" s="164">
        <v>94</v>
      </c>
      <c r="B356" s="165" t="s">
        <v>2123</v>
      </c>
      <c r="C356" s="173" t="s">
        <v>2124</v>
      </c>
      <c r="D356" s="166" t="s">
        <v>2039</v>
      </c>
      <c r="E356" s="167">
        <v>13</v>
      </c>
      <c r="F356" s="168"/>
      <c r="G356" s="169">
        <f t="shared" si="0"/>
        <v>0</v>
      </c>
      <c r="H356" s="168"/>
      <c r="I356" s="169">
        <f t="shared" si="1"/>
        <v>0</v>
      </c>
      <c r="J356" s="168"/>
      <c r="K356" s="169">
        <f t="shared" si="2"/>
        <v>0</v>
      </c>
      <c r="L356" s="169">
        <v>21</v>
      </c>
      <c r="M356" s="169">
        <f t="shared" si="3"/>
        <v>0</v>
      </c>
      <c r="N356" s="169">
        <v>2.5000000000000001E-3</v>
      </c>
      <c r="O356" s="169">
        <f t="shared" si="4"/>
        <v>0.03</v>
      </c>
      <c r="P356" s="169">
        <v>0</v>
      </c>
      <c r="Q356" s="170">
        <f t="shared" si="5"/>
        <v>0</v>
      </c>
      <c r="R356" s="145"/>
      <c r="S356" s="145" t="s">
        <v>192</v>
      </c>
      <c r="T356" s="145" t="s">
        <v>457</v>
      </c>
      <c r="U356" s="145">
        <v>0</v>
      </c>
      <c r="V356" s="145">
        <f t="shared" si="6"/>
        <v>0</v>
      </c>
      <c r="W356" s="145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 t="s">
        <v>404</v>
      </c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</row>
    <row r="357" spans="1:60" x14ac:dyDescent="0.2">
      <c r="A357" s="151" t="s">
        <v>187</v>
      </c>
      <c r="B357" s="152" t="s">
        <v>151</v>
      </c>
      <c r="C357" s="172" t="s">
        <v>152</v>
      </c>
      <c r="D357" s="153"/>
      <c r="E357" s="154"/>
      <c r="F357" s="155"/>
      <c r="G357" s="155">
        <f>SUMIF(AG358:AG358,"&lt;&gt;NOR",G358:G358)</f>
        <v>0</v>
      </c>
      <c r="H357" s="155"/>
      <c r="I357" s="155">
        <f>SUM(I358:I358)</f>
        <v>0</v>
      </c>
      <c r="J357" s="155"/>
      <c r="K357" s="155">
        <f>SUM(K358:K358)</f>
        <v>0</v>
      </c>
      <c r="L357" s="155"/>
      <c r="M357" s="155">
        <f>SUM(M358:M358)</f>
        <v>0</v>
      </c>
      <c r="N357" s="155"/>
      <c r="O357" s="155">
        <f>SUM(O358:O358)</f>
        <v>0</v>
      </c>
      <c r="P357" s="155"/>
      <c r="Q357" s="156">
        <f>SUM(Q358:Q358)</f>
        <v>0</v>
      </c>
      <c r="R357" s="150"/>
      <c r="S357" s="150"/>
      <c r="T357" s="150"/>
      <c r="U357" s="150"/>
      <c r="V357" s="150">
        <f>SUM(V358:V358)</f>
        <v>126.15</v>
      </c>
      <c r="W357" s="150"/>
      <c r="AG357" t="s">
        <v>188</v>
      </c>
    </row>
    <row r="358" spans="1:60" outlineLevel="1" x14ac:dyDescent="0.2">
      <c r="A358" s="157">
        <v>95</v>
      </c>
      <c r="B358" s="158" t="s">
        <v>2125</v>
      </c>
      <c r="C358" s="174" t="s">
        <v>2126</v>
      </c>
      <c r="D358" s="159" t="s">
        <v>403</v>
      </c>
      <c r="E358" s="160">
        <v>1207.1514400000001</v>
      </c>
      <c r="F358" s="161"/>
      <c r="G358" s="162">
        <f>ROUND(E358*F358,2)</f>
        <v>0</v>
      </c>
      <c r="H358" s="161"/>
      <c r="I358" s="162">
        <f>ROUND(E358*H358,2)</f>
        <v>0</v>
      </c>
      <c r="J358" s="161"/>
      <c r="K358" s="162">
        <f>ROUND(E358*J358,2)</f>
        <v>0</v>
      </c>
      <c r="L358" s="162">
        <v>21</v>
      </c>
      <c r="M358" s="162">
        <f>G358*(1+L358/100)</f>
        <v>0</v>
      </c>
      <c r="N358" s="162">
        <v>0</v>
      </c>
      <c r="O358" s="162">
        <f>ROUND(E358*N358,2)</f>
        <v>0</v>
      </c>
      <c r="P358" s="162">
        <v>0</v>
      </c>
      <c r="Q358" s="163">
        <f>ROUND(E358*P358,2)</f>
        <v>0</v>
      </c>
      <c r="R358" s="145"/>
      <c r="S358" s="145" t="s">
        <v>254</v>
      </c>
      <c r="T358" s="145" t="s">
        <v>255</v>
      </c>
      <c r="U358" s="145">
        <v>0.10450000000000001</v>
      </c>
      <c r="V358" s="145">
        <f>ROUND(E358*U358,2)</f>
        <v>126.15</v>
      </c>
      <c r="W358" s="145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 t="s">
        <v>560</v>
      </c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</row>
    <row r="359" spans="1:60" x14ac:dyDescent="0.2">
      <c r="A359" s="3"/>
      <c r="B359" s="4"/>
      <c r="C359" s="177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AE359">
        <v>15</v>
      </c>
      <c r="AF359">
        <v>21</v>
      </c>
    </row>
    <row r="360" spans="1:60" x14ac:dyDescent="0.2">
      <c r="A360" s="139"/>
      <c r="B360" s="140" t="s">
        <v>31</v>
      </c>
      <c r="C360" s="178"/>
      <c r="D360" s="141"/>
      <c r="E360" s="142"/>
      <c r="F360" s="142"/>
      <c r="G360" s="171">
        <f>G8+G172+G186+G357</f>
        <v>0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AE360">
        <f>SUMIF(L7:L358,AE359,G7:G358)</f>
        <v>0</v>
      </c>
      <c r="AF360">
        <f>SUMIF(L7:L358,AF359,G7:G358)</f>
        <v>0</v>
      </c>
      <c r="AG360" t="s">
        <v>247</v>
      </c>
    </row>
    <row r="361" spans="1:60" x14ac:dyDescent="0.2">
      <c r="A361" s="3"/>
      <c r="B361" s="4"/>
      <c r="C361" s="177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60" x14ac:dyDescent="0.2">
      <c r="A362" s="3"/>
      <c r="B362" s="4"/>
      <c r="C362" s="177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60" x14ac:dyDescent="0.2">
      <c r="A363" s="256" t="s">
        <v>248</v>
      </c>
      <c r="B363" s="256"/>
      <c r="C363" s="257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60" x14ac:dyDescent="0.2">
      <c r="A364" s="237"/>
      <c r="B364" s="238"/>
      <c r="C364" s="239"/>
      <c r="D364" s="238"/>
      <c r="E364" s="238"/>
      <c r="F364" s="238"/>
      <c r="G364" s="240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AG364" t="s">
        <v>249</v>
      </c>
    </row>
    <row r="365" spans="1:60" x14ac:dyDescent="0.2">
      <c r="A365" s="241"/>
      <c r="B365" s="242"/>
      <c r="C365" s="243"/>
      <c r="D365" s="242"/>
      <c r="E365" s="242"/>
      <c r="F365" s="242"/>
      <c r="G365" s="24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60" x14ac:dyDescent="0.2">
      <c r="A366" s="241"/>
      <c r="B366" s="242"/>
      <c r="C366" s="243"/>
      <c r="D366" s="242"/>
      <c r="E366" s="242"/>
      <c r="F366" s="242"/>
      <c r="G366" s="24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60" x14ac:dyDescent="0.2">
      <c r="A367" s="241"/>
      <c r="B367" s="242"/>
      <c r="C367" s="243"/>
      <c r="D367" s="242"/>
      <c r="E367" s="242"/>
      <c r="F367" s="242"/>
      <c r="G367" s="24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60" x14ac:dyDescent="0.2">
      <c r="A368" s="245"/>
      <c r="B368" s="246"/>
      <c r="C368" s="247"/>
      <c r="D368" s="246"/>
      <c r="E368" s="246"/>
      <c r="F368" s="246"/>
      <c r="G368" s="248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33" x14ac:dyDescent="0.2">
      <c r="A369" s="3"/>
      <c r="B369" s="4"/>
      <c r="C369" s="177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33" x14ac:dyDescent="0.2">
      <c r="C370" s="179"/>
      <c r="D370" s="10"/>
      <c r="AG370" t="s">
        <v>250</v>
      </c>
    </row>
    <row r="371" spans="1:33" x14ac:dyDescent="0.2">
      <c r="D371" s="10"/>
    </row>
    <row r="372" spans="1:33" x14ac:dyDescent="0.2">
      <c r="D372" s="10"/>
    </row>
    <row r="373" spans="1:33" x14ac:dyDescent="0.2">
      <c r="D373" s="10"/>
    </row>
    <row r="374" spans="1:33" x14ac:dyDescent="0.2">
      <c r="D374" s="10"/>
    </row>
    <row r="375" spans="1:33" x14ac:dyDescent="0.2">
      <c r="D375" s="10"/>
    </row>
    <row r="376" spans="1:33" x14ac:dyDescent="0.2">
      <c r="D376" s="10"/>
    </row>
    <row r="377" spans="1:33" x14ac:dyDescent="0.2">
      <c r="D377" s="10"/>
    </row>
    <row r="378" spans="1:33" x14ac:dyDescent="0.2">
      <c r="D378" s="10"/>
    </row>
    <row r="379" spans="1:33" x14ac:dyDescent="0.2">
      <c r="D379" s="10"/>
    </row>
    <row r="380" spans="1:33" x14ac:dyDescent="0.2">
      <c r="D380" s="10"/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64:G368"/>
    <mergeCell ref="A1:G1"/>
    <mergeCell ref="C2:G2"/>
    <mergeCell ref="C3:G3"/>
    <mergeCell ref="C4:G4"/>
    <mergeCell ref="A363:C36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F756F-B896-457A-9CFE-6A58DBBDDBC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109</v>
      </c>
      <c r="C3" s="250" t="s">
        <v>110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111</v>
      </c>
      <c r="C4" s="253" t="s">
        <v>112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SUMIF(AG9:AG177,"&lt;&gt;NOR",G9:G177)</f>
        <v>0</v>
      </c>
      <c r="H8" s="155"/>
      <c r="I8" s="155">
        <f>SUM(I9:I177)</f>
        <v>0</v>
      </c>
      <c r="J8" s="155"/>
      <c r="K8" s="155">
        <f>SUM(K9:K177)</f>
        <v>0</v>
      </c>
      <c r="L8" s="155"/>
      <c r="M8" s="155">
        <f>SUM(M9:M177)</f>
        <v>0</v>
      </c>
      <c r="N8" s="155"/>
      <c r="O8" s="155">
        <f>SUM(O9:O177)</f>
        <v>281</v>
      </c>
      <c r="P8" s="155"/>
      <c r="Q8" s="156">
        <f>SUM(Q9:Q177)</f>
        <v>3.71</v>
      </c>
      <c r="R8" s="150"/>
      <c r="S8" s="150"/>
      <c r="T8" s="150"/>
      <c r="U8" s="150"/>
      <c r="V8" s="150">
        <f>SUM(V9:V177)</f>
        <v>476.99</v>
      </c>
      <c r="W8" s="150"/>
      <c r="AG8" t="s">
        <v>188</v>
      </c>
    </row>
    <row r="9" spans="1:60" outlineLevel="1" x14ac:dyDescent="0.2">
      <c r="A9" s="157">
        <v>1</v>
      </c>
      <c r="B9" s="158" t="s">
        <v>264</v>
      </c>
      <c r="C9" s="174" t="s">
        <v>265</v>
      </c>
      <c r="D9" s="159" t="s">
        <v>253</v>
      </c>
      <c r="E9" s="160">
        <v>3.2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0.66</v>
      </c>
      <c r="Q9" s="163">
        <f>ROUND(E9*P9,2)</f>
        <v>2.11</v>
      </c>
      <c r="R9" s="145"/>
      <c r="S9" s="145" t="s">
        <v>254</v>
      </c>
      <c r="T9" s="145" t="s">
        <v>255</v>
      </c>
      <c r="U9" s="145">
        <v>1.0530000000000002</v>
      </c>
      <c r="V9" s="145">
        <f>ROUND(E9*U9,2)</f>
        <v>3.37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2127</v>
      </c>
      <c r="D11" s="146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ht="22.5" outlineLevel="1" x14ac:dyDescent="0.2">
      <c r="A12" s="143"/>
      <c r="B12" s="144"/>
      <c r="C12" s="175" t="s">
        <v>2128</v>
      </c>
      <c r="D12" s="146"/>
      <c r="E12" s="147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5" t="s">
        <v>2129</v>
      </c>
      <c r="D13" s="146"/>
      <c r="E13" s="147">
        <v>3.2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6" t="s">
        <v>201</v>
      </c>
      <c r="D14" s="148"/>
      <c r="E14" s="149">
        <v>3.2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1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64">
        <v>2</v>
      </c>
      <c r="B15" s="165" t="s">
        <v>996</v>
      </c>
      <c r="C15" s="173" t="s">
        <v>997</v>
      </c>
      <c r="D15" s="166" t="s">
        <v>253</v>
      </c>
      <c r="E15" s="167">
        <v>3.2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21</v>
      </c>
      <c r="M15" s="169">
        <f>G15*(1+L15/100)</f>
        <v>0</v>
      </c>
      <c r="N15" s="169">
        <v>0</v>
      </c>
      <c r="O15" s="169">
        <f>ROUND(E15*N15,2)</f>
        <v>0</v>
      </c>
      <c r="P15" s="169">
        <v>0.33</v>
      </c>
      <c r="Q15" s="170">
        <f>ROUND(E15*P15,2)</f>
        <v>1.06</v>
      </c>
      <c r="R15" s="145"/>
      <c r="S15" s="145" t="s">
        <v>254</v>
      </c>
      <c r="T15" s="145" t="s">
        <v>255</v>
      </c>
      <c r="U15" s="145">
        <v>0.16</v>
      </c>
      <c r="V15" s="145">
        <f>ROUND(E15*U15,2)</f>
        <v>0.51</v>
      </c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194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57">
        <v>3</v>
      </c>
      <c r="B16" s="158" t="s">
        <v>772</v>
      </c>
      <c r="C16" s="174" t="s">
        <v>773</v>
      </c>
      <c r="D16" s="159" t="s">
        <v>197</v>
      </c>
      <c r="E16" s="160">
        <v>2</v>
      </c>
      <c r="F16" s="161"/>
      <c r="G16" s="162">
        <f>ROUND(E16*F16,2)</f>
        <v>0</v>
      </c>
      <c r="H16" s="161"/>
      <c r="I16" s="162">
        <f>ROUND(E16*H16,2)</f>
        <v>0</v>
      </c>
      <c r="J16" s="161"/>
      <c r="K16" s="162">
        <f>ROUND(E16*J16,2)</f>
        <v>0</v>
      </c>
      <c r="L16" s="162">
        <v>21</v>
      </c>
      <c r="M16" s="162">
        <f>G16*(1+L16/100)</f>
        <v>0</v>
      </c>
      <c r="N16" s="162">
        <v>0</v>
      </c>
      <c r="O16" s="162">
        <f>ROUND(E16*N16,2)</f>
        <v>0</v>
      </c>
      <c r="P16" s="162">
        <v>0.27</v>
      </c>
      <c r="Q16" s="163">
        <f>ROUND(E16*P16,2)</f>
        <v>0.54</v>
      </c>
      <c r="R16" s="145"/>
      <c r="S16" s="145" t="s">
        <v>254</v>
      </c>
      <c r="T16" s="145" t="s">
        <v>255</v>
      </c>
      <c r="U16" s="145">
        <v>0.12300000000000001</v>
      </c>
      <c r="V16" s="145">
        <f>ROUND(E16*U16,2)</f>
        <v>0.25</v>
      </c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194</v>
      </c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5" t="s">
        <v>204</v>
      </c>
      <c r="D17" s="146"/>
      <c r="E17" s="147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43"/>
      <c r="B18" s="144"/>
      <c r="C18" s="175" t="s">
        <v>2130</v>
      </c>
      <c r="D18" s="146"/>
      <c r="E18" s="147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135</v>
      </c>
      <c r="D19" s="146"/>
      <c r="E19" s="147">
        <v>2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6" t="s">
        <v>201</v>
      </c>
      <c r="D20" s="148"/>
      <c r="E20" s="149">
        <v>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1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57">
        <v>4</v>
      </c>
      <c r="B21" s="158" t="s">
        <v>266</v>
      </c>
      <c r="C21" s="174" t="s">
        <v>267</v>
      </c>
      <c r="D21" s="159" t="s">
        <v>197</v>
      </c>
      <c r="E21" s="160">
        <v>1</v>
      </c>
      <c r="F21" s="161"/>
      <c r="G21" s="162">
        <f>ROUND(E21*F21,2)</f>
        <v>0</v>
      </c>
      <c r="H21" s="161"/>
      <c r="I21" s="162">
        <f>ROUND(E21*H21,2)</f>
        <v>0</v>
      </c>
      <c r="J21" s="161"/>
      <c r="K21" s="162">
        <f>ROUND(E21*J21,2)</f>
        <v>0</v>
      </c>
      <c r="L21" s="162">
        <v>21</v>
      </c>
      <c r="M21" s="162">
        <f>G21*(1+L21/100)</f>
        <v>0</v>
      </c>
      <c r="N21" s="162">
        <v>8.6900000000000015E-3</v>
      </c>
      <c r="O21" s="162">
        <f>ROUND(E21*N21,2)</f>
        <v>0.01</v>
      </c>
      <c r="P21" s="162">
        <v>0</v>
      </c>
      <c r="Q21" s="163">
        <f>ROUND(E21*P21,2)</f>
        <v>0</v>
      </c>
      <c r="R21" s="145"/>
      <c r="S21" s="145" t="s">
        <v>254</v>
      </c>
      <c r="T21" s="145" t="s">
        <v>255</v>
      </c>
      <c r="U21" s="145">
        <v>0.70300000000000007</v>
      </c>
      <c r="V21" s="145">
        <f>ROUND(E21*U21,2)</f>
        <v>0.7</v>
      </c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194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75" t="s">
        <v>204</v>
      </c>
      <c r="D22" s="146"/>
      <c r="E22" s="147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0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2131</v>
      </c>
      <c r="D23" s="146"/>
      <c r="E23" s="147">
        <v>1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76" t="s">
        <v>201</v>
      </c>
      <c r="D24" s="148"/>
      <c r="E24" s="149">
        <v>1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1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57">
        <v>5</v>
      </c>
      <c r="B25" s="158" t="s">
        <v>272</v>
      </c>
      <c r="C25" s="174" t="s">
        <v>273</v>
      </c>
      <c r="D25" s="159" t="s">
        <v>197</v>
      </c>
      <c r="E25" s="160">
        <v>2</v>
      </c>
      <c r="F25" s="161"/>
      <c r="G25" s="162">
        <f>ROUND(E25*F25,2)</f>
        <v>0</v>
      </c>
      <c r="H25" s="161"/>
      <c r="I25" s="162">
        <f>ROUND(E25*H25,2)</f>
        <v>0</v>
      </c>
      <c r="J25" s="161"/>
      <c r="K25" s="162">
        <f>ROUND(E25*J25,2)</f>
        <v>0</v>
      </c>
      <c r="L25" s="162">
        <v>21</v>
      </c>
      <c r="M25" s="162">
        <f>G25*(1+L25/100)</f>
        <v>0</v>
      </c>
      <c r="N25" s="162">
        <v>1.0700000000000001E-2</v>
      </c>
      <c r="O25" s="162">
        <f>ROUND(E25*N25,2)</f>
        <v>0.02</v>
      </c>
      <c r="P25" s="162">
        <v>0</v>
      </c>
      <c r="Q25" s="163">
        <f>ROUND(E25*P25,2)</f>
        <v>0</v>
      </c>
      <c r="R25" s="145"/>
      <c r="S25" s="145" t="s">
        <v>254</v>
      </c>
      <c r="T25" s="145" t="s">
        <v>255</v>
      </c>
      <c r="U25" s="145">
        <v>0.90800000000000003</v>
      </c>
      <c r="V25" s="145">
        <f>ROUND(E25*U25,2)</f>
        <v>1.82</v>
      </c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194</v>
      </c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204</v>
      </c>
      <c r="D26" s="146"/>
      <c r="E26" s="147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75" t="s">
        <v>2132</v>
      </c>
      <c r="D27" s="146"/>
      <c r="E27" s="147">
        <v>0.5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75" t="s">
        <v>2133</v>
      </c>
      <c r="D28" s="146"/>
      <c r="E28" s="147">
        <v>0.5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75" t="s">
        <v>2134</v>
      </c>
      <c r="D29" s="146"/>
      <c r="E29" s="147">
        <v>1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6" t="s">
        <v>201</v>
      </c>
      <c r="D30" s="148"/>
      <c r="E30" s="149">
        <v>2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1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57">
        <v>6</v>
      </c>
      <c r="B31" s="158" t="s">
        <v>278</v>
      </c>
      <c r="C31" s="174" t="s">
        <v>279</v>
      </c>
      <c r="D31" s="159" t="s">
        <v>197</v>
      </c>
      <c r="E31" s="160">
        <v>1</v>
      </c>
      <c r="F31" s="161"/>
      <c r="G31" s="162">
        <f>ROUND(E31*F31,2)</f>
        <v>0</v>
      </c>
      <c r="H31" s="161"/>
      <c r="I31" s="162">
        <f>ROUND(E31*H31,2)</f>
        <v>0</v>
      </c>
      <c r="J31" s="161"/>
      <c r="K31" s="162">
        <f>ROUND(E31*J31,2)</f>
        <v>0</v>
      </c>
      <c r="L31" s="162">
        <v>21</v>
      </c>
      <c r="M31" s="162">
        <f>G31*(1+L31/100)</f>
        <v>0</v>
      </c>
      <c r="N31" s="162">
        <v>1.2710000000000001E-2</v>
      </c>
      <c r="O31" s="162">
        <f>ROUND(E31*N31,2)</f>
        <v>0.01</v>
      </c>
      <c r="P31" s="162">
        <v>0</v>
      </c>
      <c r="Q31" s="163">
        <f>ROUND(E31*P31,2)</f>
        <v>0</v>
      </c>
      <c r="R31" s="145"/>
      <c r="S31" s="145" t="s">
        <v>254</v>
      </c>
      <c r="T31" s="145" t="s">
        <v>255</v>
      </c>
      <c r="U31" s="145">
        <v>1.153</v>
      </c>
      <c r="V31" s="145">
        <f>ROUND(E31*U31,2)</f>
        <v>1.1499999999999999</v>
      </c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194</v>
      </c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75" t="s">
        <v>204</v>
      </c>
      <c r="D32" s="146"/>
      <c r="E32" s="147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0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ht="22.5" outlineLevel="1" x14ac:dyDescent="0.2">
      <c r="A33" s="143"/>
      <c r="B33" s="144"/>
      <c r="C33" s="175" t="s">
        <v>2135</v>
      </c>
      <c r="D33" s="146"/>
      <c r="E33" s="147">
        <v>0.5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ht="22.5" outlineLevel="1" x14ac:dyDescent="0.2">
      <c r="A34" s="143"/>
      <c r="B34" s="144"/>
      <c r="C34" s="175" t="s">
        <v>2136</v>
      </c>
      <c r="D34" s="146"/>
      <c r="E34" s="147">
        <v>0.5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6" t="s">
        <v>201</v>
      </c>
      <c r="D35" s="148"/>
      <c r="E35" s="149">
        <v>1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1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57">
        <v>7</v>
      </c>
      <c r="B36" s="158" t="s">
        <v>285</v>
      </c>
      <c r="C36" s="174" t="s">
        <v>286</v>
      </c>
      <c r="D36" s="159" t="s">
        <v>197</v>
      </c>
      <c r="E36" s="160">
        <v>1.5</v>
      </c>
      <c r="F36" s="161"/>
      <c r="G36" s="162">
        <f>ROUND(E36*F36,2)</f>
        <v>0</v>
      </c>
      <c r="H36" s="161"/>
      <c r="I36" s="162">
        <f>ROUND(E36*H36,2)</f>
        <v>0</v>
      </c>
      <c r="J36" s="161"/>
      <c r="K36" s="162">
        <f>ROUND(E36*J36,2)</f>
        <v>0</v>
      </c>
      <c r="L36" s="162">
        <v>21</v>
      </c>
      <c r="M36" s="162">
        <f>G36*(1+L36/100)</f>
        <v>0</v>
      </c>
      <c r="N36" s="162">
        <v>6.9630000000000011E-2</v>
      </c>
      <c r="O36" s="162">
        <f>ROUND(E36*N36,2)</f>
        <v>0.1</v>
      </c>
      <c r="P36" s="162">
        <v>0</v>
      </c>
      <c r="Q36" s="163">
        <f>ROUND(E36*P36,2)</f>
        <v>0</v>
      </c>
      <c r="R36" s="145"/>
      <c r="S36" s="145" t="s">
        <v>254</v>
      </c>
      <c r="T36" s="145" t="s">
        <v>255</v>
      </c>
      <c r="U36" s="145">
        <v>1.2460000000000002</v>
      </c>
      <c r="V36" s="145">
        <f>ROUND(E36*U36,2)</f>
        <v>1.87</v>
      </c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194</v>
      </c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5" t="s">
        <v>204</v>
      </c>
      <c r="D37" s="146"/>
      <c r="E37" s="147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0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ht="22.5" outlineLevel="1" x14ac:dyDescent="0.2">
      <c r="A38" s="143"/>
      <c r="B38" s="144"/>
      <c r="C38" s="175" t="s">
        <v>2137</v>
      </c>
      <c r="D38" s="146"/>
      <c r="E38" s="147">
        <v>1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0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5" t="s">
        <v>2138</v>
      </c>
      <c r="D39" s="146"/>
      <c r="E39" s="147">
        <v>0.5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6" t="s">
        <v>201</v>
      </c>
      <c r="D40" s="148"/>
      <c r="E40" s="149">
        <v>1.5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1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57">
        <v>8</v>
      </c>
      <c r="B41" s="158" t="s">
        <v>775</v>
      </c>
      <c r="C41" s="174" t="s">
        <v>776</v>
      </c>
      <c r="D41" s="159" t="s">
        <v>292</v>
      </c>
      <c r="E41" s="160">
        <v>0.48000000000000004</v>
      </c>
      <c r="F41" s="161"/>
      <c r="G41" s="162">
        <f>ROUND(E41*F41,2)</f>
        <v>0</v>
      </c>
      <c r="H41" s="161"/>
      <c r="I41" s="162">
        <f>ROUND(E41*H41,2)</f>
        <v>0</v>
      </c>
      <c r="J41" s="161"/>
      <c r="K41" s="162">
        <f>ROUND(E41*J41,2)</f>
        <v>0</v>
      </c>
      <c r="L41" s="162">
        <v>21</v>
      </c>
      <c r="M41" s="162">
        <f>G41*(1+L41/100)</f>
        <v>0</v>
      </c>
      <c r="N41" s="162">
        <v>0</v>
      </c>
      <c r="O41" s="162">
        <f>ROUND(E41*N41,2)</f>
        <v>0</v>
      </c>
      <c r="P41" s="162">
        <v>0</v>
      </c>
      <c r="Q41" s="163">
        <f>ROUND(E41*P41,2)</f>
        <v>0</v>
      </c>
      <c r="R41" s="145"/>
      <c r="S41" s="145" t="s">
        <v>254</v>
      </c>
      <c r="T41" s="145" t="s">
        <v>255</v>
      </c>
      <c r="U41" s="145">
        <v>9.7000000000000003E-2</v>
      </c>
      <c r="V41" s="145">
        <f>ROUND(E41*U41,2)</f>
        <v>0.05</v>
      </c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194</v>
      </c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5" t="s">
        <v>2139</v>
      </c>
      <c r="D42" s="146"/>
      <c r="E42" s="147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ht="33.75" outlineLevel="1" x14ac:dyDescent="0.2">
      <c r="A43" s="143"/>
      <c r="B43" s="144"/>
      <c r="C43" s="175" t="s">
        <v>2140</v>
      </c>
      <c r="D43" s="146"/>
      <c r="E43" s="147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0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5" t="s">
        <v>2141</v>
      </c>
      <c r="D44" s="146"/>
      <c r="E44" s="147">
        <v>0.48000000000000004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6" t="s">
        <v>201</v>
      </c>
      <c r="D45" s="148"/>
      <c r="E45" s="149">
        <v>0.48000000000000004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1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ht="22.5" outlineLevel="1" x14ac:dyDescent="0.2">
      <c r="A46" s="157">
        <v>9</v>
      </c>
      <c r="B46" s="158" t="s">
        <v>290</v>
      </c>
      <c r="C46" s="174" t="s">
        <v>291</v>
      </c>
      <c r="D46" s="159" t="s">
        <v>292</v>
      </c>
      <c r="E46" s="160">
        <v>80.022000000000006</v>
      </c>
      <c r="F46" s="161"/>
      <c r="G46" s="162">
        <f>ROUND(E46*F46,2)</f>
        <v>0</v>
      </c>
      <c r="H46" s="161"/>
      <c r="I46" s="162">
        <f>ROUND(E46*H46,2)</f>
        <v>0</v>
      </c>
      <c r="J46" s="161"/>
      <c r="K46" s="162">
        <f>ROUND(E46*J46,2)</f>
        <v>0</v>
      </c>
      <c r="L46" s="162">
        <v>21</v>
      </c>
      <c r="M46" s="162">
        <f>G46*(1+L46/100)</f>
        <v>0</v>
      </c>
      <c r="N46" s="162">
        <v>0</v>
      </c>
      <c r="O46" s="162">
        <f>ROUND(E46*N46,2)</f>
        <v>0</v>
      </c>
      <c r="P46" s="162">
        <v>0</v>
      </c>
      <c r="Q46" s="163">
        <f>ROUND(E46*P46,2)</f>
        <v>0</v>
      </c>
      <c r="R46" s="145"/>
      <c r="S46" s="145" t="s">
        <v>254</v>
      </c>
      <c r="T46" s="145" t="s">
        <v>255</v>
      </c>
      <c r="U46" s="145">
        <v>0.12000000000000001</v>
      </c>
      <c r="V46" s="145">
        <f>ROUND(E46*U46,2)</f>
        <v>9.6</v>
      </c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194</v>
      </c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5" t="s">
        <v>204</v>
      </c>
      <c r="D47" s="146"/>
      <c r="E47" s="147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ht="22.5" outlineLevel="1" x14ac:dyDescent="0.2">
      <c r="A48" s="143"/>
      <c r="B48" s="144"/>
      <c r="C48" s="175" t="s">
        <v>293</v>
      </c>
      <c r="D48" s="146"/>
      <c r="E48" s="147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ht="22.5" outlineLevel="1" x14ac:dyDescent="0.2">
      <c r="A49" s="143"/>
      <c r="B49" s="144"/>
      <c r="C49" s="175" t="s">
        <v>2142</v>
      </c>
      <c r="D49" s="146"/>
      <c r="E49" s="147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0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84" t="s">
        <v>296</v>
      </c>
      <c r="D50" s="180"/>
      <c r="E50" s="181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85" t="s">
        <v>2143</v>
      </c>
      <c r="D51" s="180"/>
      <c r="E51" s="181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2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ht="33.75" outlineLevel="1" x14ac:dyDescent="0.2">
      <c r="A52" s="143"/>
      <c r="B52" s="144"/>
      <c r="C52" s="185" t="s">
        <v>574</v>
      </c>
      <c r="D52" s="180"/>
      <c r="E52" s="181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2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85" t="s">
        <v>2144</v>
      </c>
      <c r="D53" s="180"/>
      <c r="E53" s="181">
        <v>29.200000000000003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2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85" t="s">
        <v>2145</v>
      </c>
      <c r="D54" s="180"/>
      <c r="E54" s="181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2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ht="33.75" outlineLevel="1" x14ac:dyDescent="0.2">
      <c r="A55" s="143"/>
      <c r="B55" s="144"/>
      <c r="C55" s="185" t="s">
        <v>2146</v>
      </c>
      <c r="D55" s="180"/>
      <c r="E55" s="181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2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ht="33.75" outlineLevel="1" x14ac:dyDescent="0.2">
      <c r="A56" s="143"/>
      <c r="B56" s="144"/>
      <c r="C56" s="185" t="s">
        <v>577</v>
      </c>
      <c r="D56" s="180"/>
      <c r="E56" s="181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2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85" t="s">
        <v>2147</v>
      </c>
      <c r="D57" s="180"/>
      <c r="E57" s="181">
        <v>15.58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2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85" t="s">
        <v>2148</v>
      </c>
      <c r="D58" s="180"/>
      <c r="E58" s="181">
        <v>104.96000000000001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2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85" t="s">
        <v>2149</v>
      </c>
      <c r="D59" s="180"/>
      <c r="E59" s="181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2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ht="33.75" outlineLevel="1" x14ac:dyDescent="0.2">
      <c r="A60" s="143"/>
      <c r="B60" s="144"/>
      <c r="C60" s="185" t="s">
        <v>1377</v>
      </c>
      <c r="D60" s="180"/>
      <c r="E60" s="181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2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85" t="s">
        <v>2150</v>
      </c>
      <c r="D61" s="180"/>
      <c r="E61" s="181">
        <v>2.4960000000000004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2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85" t="s">
        <v>2151</v>
      </c>
      <c r="D62" s="180"/>
      <c r="E62" s="181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2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ht="33.75" outlineLevel="1" x14ac:dyDescent="0.2">
      <c r="A63" s="143"/>
      <c r="B63" s="144"/>
      <c r="C63" s="185" t="s">
        <v>2152</v>
      </c>
      <c r="D63" s="180"/>
      <c r="E63" s="181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2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85" t="s">
        <v>2153</v>
      </c>
      <c r="D64" s="180"/>
      <c r="E64" s="181">
        <v>4.32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2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85" t="s">
        <v>2154</v>
      </c>
      <c r="D65" s="180"/>
      <c r="E65" s="181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2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ht="22.5" outlineLevel="1" x14ac:dyDescent="0.2">
      <c r="A66" s="143"/>
      <c r="B66" s="144"/>
      <c r="C66" s="185" t="s">
        <v>2155</v>
      </c>
      <c r="D66" s="180"/>
      <c r="E66" s="181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2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85" t="s">
        <v>2156</v>
      </c>
      <c r="D67" s="180"/>
      <c r="E67" s="181">
        <v>3.4880000000000004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2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86" t="s">
        <v>306</v>
      </c>
      <c r="D68" s="182"/>
      <c r="E68" s="183">
        <v>160.04400000000001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3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84" t="s">
        <v>307</v>
      </c>
      <c r="D69" s="180"/>
      <c r="E69" s="181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2157</v>
      </c>
      <c r="D70" s="146"/>
      <c r="E70" s="147">
        <v>80.022000000000006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6" t="s">
        <v>201</v>
      </c>
      <c r="D71" s="148"/>
      <c r="E71" s="149">
        <v>80.022000000000006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1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57">
        <v>10</v>
      </c>
      <c r="B72" s="158" t="s">
        <v>314</v>
      </c>
      <c r="C72" s="174" t="s">
        <v>315</v>
      </c>
      <c r="D72" s="159" t="s">
        <v>292</v>
      </c>
      <c r="E72" s="160">
        <v>20.005500000000001</v>
      </c>
      <c r="F72" s="161"/>
      <c r="G72" s="162">
        <f>ROUND(E72*F72,2)</f>
        <v>0</v>
      </c>
      <c r="H72" s="161"/>
      <c r="I72" s="162">
        <f>ROUND(E72*H72,2)</f>
        <v>0</v>
      </c>
      <c r="J72" s="161"/>
      <c r="K72" s="162">
        <f>ROUND(E72*J72,2)</f>
        <v>0</v>
      </c>
      <c r="L72" s="162">
        <v>21</v>
      </c>
      <c r="M72" s="162">
        <f>G72*(1+L72/100)</f>
        <v>0</v>
      </c>
      <c r="N72" s="162">
        <v>0</v>
      </c>
      <c r="O72" s="162">
        <f>ROUND(E72*N72,2)</f>
        <v>0</v>
      </c>
      <c r="P72" s="162">
        <v>0</v>
      </c>
      <c r="Q72" s="163">
        <f>ROUND(E72*P72,2)</f>
        <v>0</v>
      </c>
      <c r="R72" s="145"/>
      <c r="S72" s="145" t="s">
        <v>254</v>
      </c>
      <c r="T72" s="145" t="s">
        <v>255</v>
      </c>
      <c r="U72" s="145">
        <v>8.4000000000000005E-2</v>
      </c>
      <c r="V72" s="145">
        <f>ROUND(E72*U72,2)</f>
        <v>1.68</v>
      </c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194</v>
      </c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2158</v>
      </c>
      <c r="D73" s="146"/>
      <c r="E73" s="147">
        <v>20.005500000000001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6" t="s">
        <v>201</v>
      </c>
      <c r="D74" s="148"/>
      <c r="E74" s="149">
        <v>20.005500000000001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1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ht="22.5" outlineLevel="1" x14ac:dyDescent="0.2">
      <c r="A75" s="157">
        <v>11</v>
      </c>
      <c r="B75" s="158" t="s">
        <v>317</v>
      </c>
      <c r="C75" s="174" t="s">
        <v>318</v>
      </c>
      <c r="D75" s="159" t="s">
        <v>292</v>
      </c>
      <c r="E75" s="160">
        <v>80.022000000000006</v>
      </c>
      <c r="F75" s="161"/>
      <c r="G75" s="162">
        <f>ROUND(E75*F75,2)</f>
        <v>0</v>
      </c>
      <c r="H75" s="161"/>
      <c r="I75" s="162">
        <f>ROUND(E75*H75,2)</f>
        <v>0</v>
      </c>
      <c r="J75" s="161"/>
      <c r="K75" s="162">
        <f>ROUND(E75*J75,2)</f>
        <v>0</v>
      </c>
      <c r="L75" s="162">
        <v>21</v>
      </c>
      <c r="M75" s="162">
        <f>G75*(1+L75/100)</f>
        <v>0</v>
      </c>
      <c r="N75" s="162">
        <v>0</v>
      </c>
      <c r="O75" s="162">
        <f>ROUND(E75*N75,2)</f>
        <v>0</v>
      </c>
      <c r="P75" s="162">
        <v>0</v>
      </c>
      <c r="Q75" s="163">
        <f>ROUND(E75*P75,2)</f>
        <v>0</v>
      </c>
      <c r="R75" s="145"/>
      <c r="S75" s="145" t="s">
        <v>254</v>
      </c>
      <c r="T75" s="145" t="s">
        <v>255</v>
      </c>
      <c r="U75" s="145">
        <v>0.25</v>
      </c>
      <c r="V75" s="145">
        <f>ROUND(E75*U75,2)</f>
        <v>20.010000000000002</v>
      </c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194</v>
      </c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5" t="s">
        <v>2159</v>
      </c>
      <c r="D76" s="146"/>
      <c r="E76" s="147">
        <v>80.022000000000006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6" t="s">
        <v>201</v>
      </c>
      <c r="D77" s="148"/>
      <c r="E77" s="149">
        <v>80.022000000000006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1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57">
        <v>12</v>
      </c>
      <c r="B78" s="158" t="s">
        <v>321</v>
      </c>
      <c r="C78" s="174" t="s">
        <v>322</v>
      </c>
      <c r="D78" s="159" t="s">
        <v>292</v>
      </c>
      <c r="E78" s="160">
        <v>20.005500000000001</v>
      </c>
      <c r="F78" s="161"/>
      <c r="G78" s="162">
        <f>ROUND(E78*F78,2)</f>
        <v>0</v>
      </c>
      <c r="H78" s="161"/>
      <c r="I78" s="162">
        <f>ROUND(E78*H78,2)</f>
        <v>0</v>
      </c>
      <c r="J78" s="161"/>
      <c r="K78" s="162">
        <f>ROUND(E78*J78,2)</f>
        <v>0</v>
      </c>
      <c r="L78" s="162">
        <v>21</v>
      </c>
      <c r="M78" s="162">
        <f>G78*(1+L78/100)</f>
        <v>0</v>
      </c>
      <c r="N78" s="162">
        <v>0</v>
      </c>
      <c r="O78" s="162">
        <f>ROUND(E78*N78,2)</f>
        <v>0</v>
      </c>
      <c r="P78" s="162">
        <v>0</v>
      </c>
      <c r="Q78" s="163">
        <f>ROUND(E78*P78,2)</f>
        <v>0</v>
      </c>
      <c r="R78" s="145"/>
      <c r="S78" s="145" t="s">
        <v>254</v>
      </c>
      <c r="T78" s="145" t="s">
        <v>255</v>
      </c>
      <c r="U78" s="145">
        <v>0.14830000000000002</v>
      </c>
      <c r="V78" s="145">
        <f>ROUND(E78*U78,2)</f>
        <v>2.97</v>
      </c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194</v>
      </c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2158</v>
      </c>
      <c r="D79" s="146"/>
      <c r="E79" s="147">
        <v>20.005500000000001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6" t="s">
        <v>201</v>
      </c>
      <c r="D80" s="148"/>
      <c r="E80" s="149">
        <v>20.005500000000001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1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57">
        <v>13</v>
      </c>
      <c r="B81" s="158" t="s">
        <v>1021</v>
      </c>
      <c r="C81" s="174" t="s">
        <v>1022</v>
      </c>
      <c r="D81" s="159" t="s">
        <v>253</v>
      </c>
      <c r="E81" s="160">
        <v>33</v>
      </c>
      <c r="F81" s="161"/>
      <c r="G81" s="162">
        <f>ROUND(E81*F81,2)</f>
        <v>0</v>
      </c>
      <c r="H81" s="161"/>
      <c r="I81" s="162">
        <f>ROUND(E81*H81,2)</f>
        <v>0</v>
      </c>
      <c r="J81" s="161"/>
      <c r="K81" s="162">
        <f>ROUND(E81*J81,2)</f>
        <v>0</v>
      </c>
      <c r="L81" s="162">
        <v>21</v>
      </c>
      <c r="M81" s="162">
        <f>G81*(1+L81/100)</f>
        <v>0</v>
      </c>
      <c r="N81" s="162">
        <v>9.9000000000000021E-4</v>
      </c>
      <c r="O81" s="162">
        <f>ROUND(E81*N81,2)</f>
        <v>0.03</v>
      </c>
      <c r="P81" s="162">
        <v>0</v>
      </c>
      <c r="Q81" s="163">
        <f>ROUND(E81*P81,2)</f>
        <v>0</v>
      </c>
      <c r="R81" s="145"/>
      <c r="S81" s="145" t="s">
        <v>254</v>
      </c>
      <c r="T81" s="145" t="s">
        <v>193</v>
      </c>
      <c r="U81" s="145">
        <v>0.23600000000000002</v>
      </c>
      <c r="V81" s="145">
        <f>ROUND(E81*U81,2)</f>
        <v>7.79</v>
      </c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194</v>
      </c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2160</v>
      </c>
      <c r="D82" s="146"/>
      <c r="E82" s="147">
        <v>33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6" t="s">
        <v>201</v>
      </c>
      <c r="D83" s="148"/>
      <c r="E83" s="149">
        <v>33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1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64">
        <v>14</v>
      </c>
      <c r="B84" s="165" t="s">
        <v>1027</v>
      </c>
      <c r="C84" s="173" t="s">
        <v>1028</v>
      </c>
      <c r="D84" s="166" t="s">
        <v>253</v>
      </c>
      <c r="E84" s="167">
        <v>33</v>
      </c>
      <c r="F84" s="168"/>
      <c r="G84" s="169">
        <f>ROUND(E84*F84,2)</f>
        <v>0</v>
      </c>
      <c r="H84" s="168"/>
      <c r="I84" s="169">
        <f>ROUND(E84*H84,2)</f>
        <v>0</v>
      </c>
      <c r="J84" s="168"/>
      <c r="K84" s="169">
        <f>ROUND(E84*J84,2)</f>
        <v>0</v>
      </c>
      <c r="L84" s="169">
        <v>21</v>
      </c>
      <c r="M84" s="169">
        <f>G84*(1+L84/100)</f>
        <v>0</v>
      </c>
      <c r="N84" s="169">
        <v>0</v>
      </c>
      <c r="O84" s="169">
        <f>ROUND(E84*N84,2)</f>
        <v>0</v>
      </c>
      <c r="P84" s="169">
        <v>0</v>
      </c>
      <c r="Q84" s="170">
        <f>ROUND(E84*P84,2)</f>
        <v>0</v>
      </c>
      <c r="R84" s="145"/>
      <c r="S84" s="145" t="s">
        <v>254</v>
      </c>
      <c r="T84" s="145" t="s">
        <v>193</v>
      </c>
      <c r="U84" s="145">
        <v>7.0000000000000007E-2</v>
      </c>
      <c r="V84" s="145">
        <f>ROUND(E84*U84,2)</f>
        <v>2.31</v>
      </c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194</v>
      </c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57">
        <v>15</v>
      </c>
      <c r="B85" s="158" t="s">
        <v>335</v>
      </c>
      <c r="C85" s="174" t="s">
        <v>336</v>
      </c>
      <c r="D85" s="159" t="s">
        <v>253</v>
      </c>
      <c r="E85" s="160">
        <v>392.70000000000005</v>
      </c>
      <c r="F85" s="161"/>
      <c r="G85" s="162">
        <f>ROUND(E85*F85,2)</f>
        <v>0</v>
      </c>
      <c r="H85" s="161"/>
      <c r="I85" s="162">
        <f>ROUND(E85*H85,2)</f>
        <v>0</v>
      </c>
      <c r="J85" s="161"/>
      <c r="K85" s="162">
        <f>ROUND(E85*J85,2)</f>
        <v>0</v>
      </c>
      <c r="L85" s="162">
        <v>21</v>
      </c>
      <c r="M85" s="162">
        <f>G85*(1+L85/100)</f>
        <v>0</v>
      </c>
      <c r="N85" s="162">
        <v>8.6000000000000009E-4</v>
      </c>
      <c r="O85" s="162">
        <f>ROUND(E85*N85,2)</f>
        <v>0.34</v>
      </c>
      <c r="P85" s="162">
        <v>0</v>
      </c>
      <c r="Q85" s="163">
        <f>ROUND(E85*P85,2)</f>
        <v>0</v>
      </c>
      <c r="R85" s="145"/>
      <c r="S85" s="145" t="s">
        <v>254</v>
      </c>
      <c r="T85" s="145" t="s">
        <v>193</v>
      </c>
      <c r="U85" s="145">
        <v>0.47900000000000004</v>
      </c>
      <c r="V85" s="145">
        <f>ROUND(E85*U85,2)</f>
        <v>188.1</v>
      </c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194</v>
      </c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2161</v>
      </c>
      <c r="D86" s="146"/>
      <c r="E86" s="147">
        <v>84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2162</v>
      </c>
      <c r="D87" s="146"/>
      <c r="E87" s="147">
        <v>39.900000000000006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2163</v>
      </c>
      <c r="D88" s="146"/>
      <c r="E88" s="147">
        <v>268.8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6" t="s">
        <v>201</v>
      </c>
      <c r="D89" s="148"/>
      <c r="E89" s="149">
        <v>392.70000000000005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1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64">
        <v>16</v>
      </c>
      <c r="B90" s="165" t="s">
        <v>341</v>
      </c>
      <c r="C90" s="173" t="s">
        <v>342</v>
      </c>
      <c r="D90" s="166" t="s">
        <v>253</v>
      </c>
      <c r="E90" s="167">
        <v>392.70000000000005</v>
      </c>
      <c r="F90" s="168"/>
      <c r="G90" s="169">
        <f>ROUND(E90*F90,2)</f>
        <v>0</v>
      </c>
      <c r="H90" s="168"/>
      <c r="I90" s="169">
        <f>ROUND(E90*H90,2)</f>
        <v>0</v>
      </c>
      <c r="J90" s="168"/>
      <c r="K90" s="169">
        <f>ROUND(E90*J90,2)</f>
        <v>0</v>
      </c>
      <c r="L90" s="169">
        <v>21</v>
      </c>
      <c r="M90" s="169">
        <f>G90*(1+L90/100)</f>
        <v>0</v>
      </c>
      <c r="N90" s="169">
        <v>0</v>
      </c>
      <c r="O90" s="169">
        <f>ROUND(E90*N90,2)</f>
        <v>0</v>
      </c>
      <c r="P90" s="169">
        <v>0</v>
      </c>
      <c r="Q90" s="170">
        <f>ROUND(E90*P90,2)</f>
        <v>0</v>
      </c>
      <c r="R90" s="145"/>
      <c r="S90" s="145" t="s">
        <v>254</v>
      </c>
      <c r="T90" s="145" t="s">
        <v>193</v>
      </c>
      <c r="U90" s="145">
        <v>0.32700000000000001</v>
      </c>
      <c r="V90" s="145">
        <f>ROUND(E90*U90,2)</f>
        <v>128.41</v>
      </c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194</v>
      </c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57">
        <v>17</v>
      </c>
      <c r="B91" s="158" t="s">
        <v>343</v>
      </c>
      <c r="C91" s="174" t="s">
        <v>344</v>
      </c>
      <c r="D91" s="159" t="s">
        <v>292</v>
      </c>
      <c r="E91" s="160">
        <v>80.022000000000006</v>
      </c>
      <c r="F91" s="161"/>
      <c r="G91" s="162">
        <f>ROUND(E91*F91,2)</f>
        <v>0</v>
      </c>
      <c r="H91" s="161"/>
      <c r="I91" s="162">
        <f>ROUND(E91*H91,2)</f>
        <v>0</v>
      </c>
      <c r="J91" s="161"/>
      <c r="K91" s="162">
        <f>ROUND(E91*J91,2)</f>
        <v>0</v>
      </c>
      <c r="L91" s="162">
        <v>21</v>
      </c>
      <c r="M91" s="162">
        <f>G91*(1+L91/100)</f>
        <v>0</v>
      </c>
      <c r="N91" s="162">
        <v>0</v>
      </c>
      <c r="O91" s="162">
        <f>ROUND(E91*N91,2)</f>
        <v>0</v>
      </c>
      <c r="P91" s="162">
        <v>0</v>
      </c>
      <c r="Q91" s="163">
        <f>ROUND(E91*P91,2)</f>
        <v>0</v>
      </c>
      <c r="R91" s="145"/>
      <c r="S91" s="145" t="s">
        <v>254</v>
      </c>
      <c r="T91" s="145" t="s">
        <v>255</v>
      </c>
      <c r="U91" s="145">
        <v>0.34500000000000003</v>
      </c>
      <c r="V91" s="145">
        <f>ROUND(E91*U91,2)</f>
        <v>27.61</v>
      </c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194</v>
      </c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2164</v>
      </c>
      <c r="D92" s="146"/>
      <c r="E92" s="147">
        <v>80.022000000000006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6" t="s">
        <v>201</v>
      </c>
      <c r="D93" s="148"/>
      <c r="E93" s="149">
        <v>80.022000000000006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1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ht="22.5" outlineLevel="1" x14ac:dyDescent="0.2">
      <c r="A94" s="164">
        <v>18</v>
      </c>
      <c r="B94" s="165" t="s">
        <v>353</v>
      </c>
      <c r="C94" s="173" t="s">
        <v>354</v>
      </c>
      <c r="D94" s="166" t="s">
        <v>292</v>
      </c>
      <c r="E94" s="167">
        <v>154.73200000000003</v>
      </c>
      <c r="F94" s="168"/>
      <c r="G94" s="169">
        <f>ROUND(E94*F94,2)</f>
        <v>0</v>
      </c>
      <c r="H94" s="168"/>
      <c r="I94" s="169">
        <f>ROUND(E94*H94,2)</f>
        <v>0</v>
      </c>
      <c r="J94" s="168"/>
      <c r="K94" s="169">
        <f>ROUND(E94*J94,2)</f>
        <v>0</v>
      </c>
      <c r="L94" s="169">
        <v>21</v>
      </c>
      <c r="M94" s="169">
        <f>G94*(1+L94/100)</f>
        <v>0</v>
      </c>
      <c r="N94" s="169">
        <v>0</v>
      </c>
      <c r="O94" s="169">
        <f>ROUND(E94*N94,2)</f>
        <v>0</v>
      </c>
      <c r="P94" s="169">
        <v>0</v>
      </c>
      <c r="Q94" s="170">
        <f>ROUND(E94*P94,2)</f>
        <v>0</v>
      </c>
      <c r="R94" s="145"/>
      <c r="S94" s="145" t="s">
        <v>254</v>
      </c>
      <c r="T94" s="145" t="s">
        <v>255</v>
      </c>
      <c r="U94" s="145">
        <v>1.1000000000000001E-2</v>
      </c>
      <c r="V94" s="145">
        <f>ROUND(E94*U94,2)</f>
        <v>1.7</v>
      </c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194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57">
        <v>19</v>
      </c>
      <c r="B95" s="158" t="s">
        <v>357</v>
      </c>
      <c r="C95" s="174" t="s">
        <v>358</v>
      </c>
      <c r="D95" s="159" t="s">
        <v>292</v>
      </c>
      <c r="E95" s="160">
        <v>773.66000000000008</v>
      </c>
      <c r="F95" s="161"/>
      <c r="G95" s="162">
        <f>ROUND(E95*F95,2)</f>
        <v>0</v>
      </c>
      <c r="H95" s="161"/>
      <c r="I95" s="162">
        <f>ROUND(E95*H95,2)</f>
        <v>0</v>
      </c>
      <c r="J95" s="161"/>
      <c r="K95" s="162">
        <f>ROUND(E95*J95,2)</f>
        <v>0</v>
      </c>
      <c r="L95" s="162">
        <v>21</v>
      </c>
      <c r="M95" s="162">
        <f>G95*(1+L95/100)</f>
        <v>0</v>
      </c>
      <c r="N95" s="162">
        <v>0</v>
      </c>
      <c r="O95" s="162">
        <f>ROUND(E95*N95,2)</f>
        <v>0</v>
      </c>
      <c r="P95" s="162">
        <v>0</v>
      </c>
      <c r="Q95" s="163">
        <f>ROUND(E95*P95,2)</f>
        <v>0</v>
      </c>
      <c r="R95" s="145"/>
      <c r="S95" s="145" t="s">
        <v>254</v>
      </c>
      <c r="T95" s="145" t="s">
        <v>255</v>
      </c>
      <c r="U95" s="145">
        <v>0</v>
      </c>
      <c r="V95" s="145">
        <f>ROUND(E95*U95,2)</f>
        <v>0</v>
      </c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194</v>
      </c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5" t="s">
        <v>204</v>
      </c>
      <c r="D96" s="146"/>
      <c r="E96" s="147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359</v>
      </c>
      <c r="D97" s="146"/>
      <c r="E97" s="147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ht="22.5" outlineLevel="1" x14ac:dyDescent="0.2">
      <c r="A98" s="143"/>
      <c r="B98" s="144"/>
      <c r="C98" s="175" t="s">
        <v>360</v>
      </c>
      <c r="D98" s="146"/>
      <c r="E98" s="147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2165</v>
      </c>
      <c r="D99" s="146"/>
      <c r="E99" s="147">
        <v>773.66000000000008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6" t="s">
        <v>201</v>
      </c>
      <c r="D100" s="148"/>
      <c r="E100" s="149">
        <v>773.66000000000008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1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57">
        <v>20</v>
      </c>
      <c r="B101" s="158" t="s">
        <v>368</v>
      </c>
      <c r="C101" s="174" t="s">
        <v>369</v>
      </c>
      <c r="D101" s="159" t="s">
        <v>292</v>
      </c>
      <c r="E101" s="160">
        <v>154.73200000000003</v>
      </c>
      <c r="F101" s="161"/>
      <c r="G101" s="162">
        <f>ROUND(E101*F101,2)</f>
        <v>0</v>
      </c>
      <c r="H101" s="161"/>
      <c r="I101" s="162">
        <f>ROUND(E101*H101,2)</f>
        <v>0</v>
      </c>
      <c r="J101" s="161"/>
      <c r="K101" s="162">
        <f>ROUND(E101*J101,2)</f>
        <v>0</v>
      </c>
      <c r="L101" s="162">
        <v>21</v>
      </c>
      <c r="M101" s="162">
        <f>G101*(1+L101/100)</f>
        <v>0</v>
      </c>
      <c r="N101" s="162">
        <v>0</v>
      </c>
      <c r="O101" s="162">
        <f>ROUND(E101*N101,2)</f>
        <v>0</v>
      </c>
      <c r="P101" s="162">
        <v>0</v>
      </c>
      <c r="Q101" s="163">
        <f>ROUND(E101*P101,2)</f>
        <v>0</v>
      </c>
      <c r="R101" s="145"/>
      <c r="S101" s="145" t="s">
        <v>254</v>
      </c>
      <c r="T101" s="145" t="s">
        <v>255</v>
      </c>
      <c r="U101" s="145">
        <v>9.0000000000000011E-3</v>
      </c>
      <c r="V101" s="145">
        <f>ROUND(E101*U101,2)</f>
        <v>1.39</v>
      </c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194</v>
      </c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2166</v>
      </c>
      <c r="D102" s="146"/>
      <c r="E102" s="147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2167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ht="22.5" outlineLevel="1" x14ac:dyDescent="0.2">
      <c r="A104" s="143"/>
      <c r="B104" s="144"/>
      <c r="C104" s="175" t="s">
        <v>2168</v>
      </c>
      <c r="D104" s="146"/>
      <c r="E104" s="147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2169</v>
      </c>
      <c r="D105" s="146"/>
      <c r="E105" s="14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5" t="s">
        <v>2170</v>
      </c>
      <c r="D106" s="146"/>
      <c r="E106" s="147">
        <v>9.5900000000000016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5" t="s">
        <v>2171</v>
      </c>
      <c r="D107" s="146"/>
      <c r="E107" s="147">
        <v>31.170190000000002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2172</v>
      </c>
      <c r="D108" s="146"/>
      <c r="E108" s="147">
        <v>3.18581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6" t="s">
        <v>201</v>
      </c>
      <c r="D109" s="148"/>
      <c r="E109" s="149">
        <v>43.946000000000005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1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2139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2127</v>
      </c>
      <c r="D111" s="146"/>
      <c r="E111" s="147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2173</v>
      </c>
      <c r="D112" s="146"/>
      <c r="E112" s="147">
        <v>0.64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5" t="s">
        <v>2174</v>
      </c>
      <c r="D113" s="146"/>
      <c r="E113" s="147">
        <v>1.8051100000000002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0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5" t="s">
        <v>2175</v>
      </c>
      <c r="D114" s="146"/>
      <c r="E114" s="147">
        <v>5.0890000000000005E-2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0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6" t="s">
        <v>201</v>
      </c>
      <c r="D115" s="148"/>
      <c r="E115" s="149">
        <v>2.4960000000000004</v>
      </c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1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376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2166</v>
      </c>
      <c r="D117" s="146"/>
      <c r="E117" s="147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2167</v>
      </c>
      <c r="D118" s="146"/>
      <c r="E118" s="147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5" t="s">
        <v>2169</v>
      </c>
      <c r="D119" s="146"/>
      <c r="E119" s="147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2176</v>
      </c>
      <c r="D120" s="146"/>
      <c r="E120" s="147">
        <v>108.29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6" t="s">
        <v>201</v>
      </c>
      <c r="D121" s="148"/>
      <c r="E121" s="149">
        <v>108.29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1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57">
        <v>21</v>
      </c>
      <c r="B122" s="158" t="s">
        <v>378</v>
      </c>
      <c r="C122" s="174" t="s">
        <v>379</v>
      </c>
      <c r="D122" s="159" t="s">
        <v>292</v>
      </c>
      <c r="E122" s="160">
        <v>113.602</v>
      </c>
      <c r="F122" s="161"/>
      <c r="G122" s="162">
        <f>ROUND(E122*F122,2)</f>
        <v>0</v>
      </c>
      <c r="H122" s="161"/>
      <c r="I122" s="162">
        <f>ROUND(E122*H122,2)</f>
        <v>0</v>
      </c>
      <c r="J122" s="161"/>
      <c r="K122" s="162">
        <f>ROUND(E122*J122,2)</f>
        <v>0</v>
      </c>
      <c r="L122" s="162">
        <v>21</v>
      </c>
      <c r="M122" s="162">
        <f>G122*(1+L122/100)</f>
        <v>0</v>
      </c>
      <c r="N122" s="162">
        <v>0</v>
      </c>
      <c r="O122" s="162">
        <f>ROUND(E122*N122,2)</f>
        <v>0</v>
      </c>
      <c r="P122" s="162">
        <v>0</v>
      </c>
      <c r="Q122" s="163">
        <f>ROUND(E122*P122,2)</f>
        <v>0</v>
      </c>
      <c r="R122" s="145"/>
      <c r="S122" s="145" t="s">
        <v>254</v>
      </c>
      <c r="T122" s="145" t="s">
        <v>255</v>
      </c>
      <c r="U122" s="145">
        <v>0.20200000000000001</v>
      </c>
      <c r="V122" s="145">
        <f>ROUND(E122*U122,2)</f>
        <v>22.95</v>
      </c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194</v>
      </c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5" t="s">
        <v>204</v>
      </c>
      <c r="D123" s="146"/>
      <c r="E123" s="147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380</v>
      </c>
      <c r="D124" s="146"/>
      <c r="E124" s="147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5" t="s">
        <v>2166</v>
      </c>
      <c r="D125" s="146"/>
      <c r="E125" s="147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ht="33.75" outlineLevel="1" x14ac:dyDescent="0.2">
      <c r="A126" s="143"/>
      <c r="B126" s="144"/>
      <c r="C126" s="175" t="s">
        <v>1939</v>
      </c>
      <c r="D126" s="146"/>
      <c r="E126" s="147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0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2167</v>
      </c>
      <c r="D127" s="146"/>
      <c r="E127" s="147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ht="33.75" outlineLevel="1" x14ac:dyDescent="0.2">
      <c r="A128" s="143"/>
      <c r="B128" s="144"/>
      <c r="C128" s="175" t="s">
        <v>1938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2169</v>
      </c>
      <c r="D129" s="146"/>
      <c r="E129" s="147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ht="33.75" outlineLevel="1" x14ac:dyDescent="0.2">
      <c r="A130" s="143"/>
      <c r="B130" s="144"/>
      <c r="C130" s="175" t="s">
        <v>2177</v>
      </c>
      <c r="D130" s="146"/>
      <c r="E130" s="147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5" t="s">
        <v>2178</v>
      </c>
      <c r="D131" s="146"/>
      <c r="E131" s="147">
        <v>152.23600000000002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0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5" t="s">
        <v>2179</v>
      </c>
      <c r="D132" s="146"/>
      <c r="E132" s="147">
        <v>-43.945999999999998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6" t="s">
        <v>201</v>
      </c>
      <c r="D133" s="148"/>
      <c r="E133" s="149">
        <v>108.29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1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5" t="s">
        <v>955</v>
      </c>
      <c r="D134" s="146"/>
      <c r="E134" s="147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5" t="s">
        <v>2139</v>
      </c>
      <c r="D135" s="146"/>
      <c r="E135" s="147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ht="33.75" outlineLevel="1" x14ac:dyDescent="0.2">
      <c r="A136" s="143"/>
      <c r="B136" s="144"/>
      <c r="C136" s="175" t="s">
        <v>2140</v>
      </c>
      <c r="D136" s="146"/>
      <c r="E136" s="147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5" t="s">
        <v>2127</v>
      </c>
      <c r="D137" s="146"/>
      <c r="E137" s="147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0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ht="22.5" outlineLevel="1" x14ac:dyDescent="0.2">
      <c r="A138" s="143"/>
      <c r="B138" s="144"/>
      <c r="C138" s="175" t="s">
        <v>2128</v>
      </c>
      <c r="D138" s="146"/>
      <c r="E138" s="147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5" t="s">
        <v>2180</v>
      </c>
      <c r="D139" s="146"/>
      <c r="E139" s="147">
        <v>7.8080000000000007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0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2181</v>
      </c>
      <c r="D140" s="146"/>
      <c r="E140" s="147">
        <v>-2.496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6" t="s">
        <v>201</v>
      </c>
      <c r="D141" s="148"/>
      <c r="E141" s="149">
        <v>5.3120000000000003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1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57">
        <v>22</v>
      </c>
      <c r="B142" s="158" t="s">
        <v>383</v>
      </c>
      <c r="C142" s="174" t="s">
        <v>384</v>
      </c>
      <c r="D142" s="159" t="s">
        <v>292</v>
      </c>
      <c r="E142" s="160">
        <v>32.975300000000004</v>
      </c>
      <c r="F142" s="161"/>
      <c r="G142" s="162">
        <f>ROUND(E142*F142,2)</f>
        <v>0</v>
      </c>
      <c r="H142" s="161"/>
      <c r="I142" s="162">
        <f>ROUND(E142*H142,2)</f>
        <v>0</v>
      </c>
      <c r="J142" s="161"/>
      <c r="K142" s="162">
        <f>ROUND(E142*J142,2)</f>
        <v>0</v>
      </c>
      <c r="L142" s="162">
        <v>21</v>
      </c>
      <c r="M142" s="162">
        <f>G142*(1+L142/100)</f>
        <v>0</v>
      </c>
      <c r="N142" s="162">
        <v>0</v>
      </c>
      <c r="O142" s="162">
        <f>ROUND(E142*N142,2)</f>
        <v>0</v>
      </c>
      <c r="P142" s="162">
        <v>0</v>
      </c>
      <c r="Q142" s="163">
        <f>ROUND(E142*P142,2)</f>
        <v>0</v>
      </c>
      <c r="R142" s="145"/>
      <c r="S142" s="145" t="s">
        <v>254</v>
      </c>
      <c r="T142" s="145" t="s">
        <v>255</v>
      </c>
      <c r="U142" s="145">
        <v>1.5870000000000002</v>
      </c>
      <c r="V142" s="145">
        <f>ROUND(E142*U142,2)</f>
        <v>52.33</v>
      </c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194</v>
      </c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5" t="s">
        <v>204</v>
      </c>
      <c r="D143" s="146"/>
      <c r="E143" s="147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0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ht="33.75" outlineLevel="1" x14ac:dyDescent="0.2">
      <c r="A144" s="143"/>
      <c r="B144" s="144"/>
      <c r="C144" s="175" t="s">
        <v>2182</v>
      </c>
      <c r="D144" s="146"/>
      <c r="E144" s="147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0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6" t="s">
        <v>201</v>
      </c>
      <c r="D145" s="148"/>
      <c r="E145" s="149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1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ht="22.5" outlineLevel="1" x14ac:dyDescent="0.2">
      <c r="A146" s="143"/>
      <c r="B146" s="144"/>
      <c r="C146" s="175" t="s">
        <v>2183</v>
      </c>
      <c r="D146" s="146"/>
      <c r="E146" s="147">
        <v>7.2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5" t="s">
        <v>2167</v>
      </c>
      <c r="D147" s="146"/>
      <c r="E147" s="147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0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ht="33.75" outlineLevel="1" x14ac:dyDescent="0.2">
      <c r="A148" s="143"/>
      <c r="B148" s="144"/>
      <c r="C148" s="175" t="s">
        <v>2184</v>
      </c>
      <c r="D148" s="146"/>
      <c r="E148" s="147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199</v>
      </c>
      <c r="AH148" s="136">
        <v>0</v>
      </c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2185</v>
      </c>
      <c r="D149" s="146"/>
      <c r="E149" s="147">
        <v>3.4200000000000004</v>
      </c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2186</v>
      </c>
      <c r="D150" s="146"/>
      <c r="E150" s="147">
        <v>23.040000000000003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5" t="s">
        <v>2187</v>
      </c>
      <c r="D151" s="146"/>
      <c r="E151" s="147">
        <v>0.69600000000000006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0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43"/>
      <c r="B152" s="144"/>
      <c r="C152" s="175" t="s">
        <v>2188</v>
      </c>
      <c r="D152" s="146"/>
      <c r="E152" s="147">
        <v>-3.1667299999999998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0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75" t="s">
        <v>2189</v>
      </c>
      <c r="D153" s="146"/>
      <c r="E153" s="147">
        <v>-1.9089999999999999E-2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0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outlineLevel="1" x14ac:dyDescent="0.2">
      <c r="A154" s="143"/>
      <c r="B154" s="144"/>
      <c r="C154" s="176" t="s">
        <v>201</v>
      </c>
      <c r="D154" s="148"/>
      <c r="E154" s="149">
        <v>31.170190000000002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199</v>
      </c>
      <c r="AH154" s="136">
        <v>1</v>
      </c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5" t="s">
        <v>2190</v>
      </c>
      <c r="D155" s="146"/>
      <c r="E155" s="147">
        <v>0.92800000000000005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5" t="s">
        <v>2191</v>
      </c>
      <c r="D156" s="146"/>
      <c r="E156" s="147">
        <v>0.92800000000000005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0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43"/>
      <c r="B157" s="144"/>
      <c r="C157" s="175" t="s">
        <v>2192</v>
      </c>
      <c r="D157" s="146"/>
      <c r="E157" s="147">
        <v>-5.0889999999999998E-2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199</v>
      </c>
      <c r="AH157" s="136">
        <v>0</v>
      </c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6" t="s">
        <v>201</v>
      </c>
      <c r="D158" s="148"/>
      <c r="E158" s="149">
        <v>1.8051100000000002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1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57">
        <v>23</v>
      </c>
      <c r="B159" s="158" t="s">
        <v>2193</v>
      </c>
      <c r="C159" s="174" t="s">
        <v>2194</v>
      </c>
      <c r="D159" s="159" t="s">
        <v>403</v>
      </c>
      <c r="E159" s="160">
        <v>63.906130000000005</v>
      </c>
      <c r="F159" s="161"/>
      <c r="G159" s="162">
        <f>ROUND(E159*F159,2)</f>
        <v>0</v>
      </c>
      <c r="H159" s="161"/>
      <c r="I159" s="162">
        <f>ROUND(E159*H159,2)</f>
        <v>0</v>
      </c>
      <c r="J159" s="161"/>
      <c r="K159" s="162">
        <f>ROUND(E159*J159,2)</f>
        <v>0</v>
      </c>
      <c r="L159" s="162">
        <v>21</v>
      </c>
      <c r="M159" s="162">
        <f>G159*(1+L159/100)</f>
        <v>0</v>
      </c>
      <c r="N159" s="162">
        <v>1</v>
      </c>
      <c r="O159" s="162">
        <f>ROUND(E159*N159,2)</f>
        <v>63.91</v>
      </c>
      <c r="P159" s="162">
        <v>0</v>
      </c>
      <c r="Q159" s="163">
        <f>ROUND(E159*P159,2)</f>
        <v>0</v>
      </c>
      <c r="R159" s="145"/>
      <c r="S159" s="145" t="s">
        <v>192</v>
      </c>
      <c r="T159" s="145" t="s">
        <v>193</v>
      </c>
      <c r="U159" s="145">
        <v>0</v>
      </c>
      <c r="V159" s="145">
        <f>ROUND(E159*U159,2)</f>
        <v>0</v>
      </c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404</v>
      </c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204</v>
      </c>
      <c r="D160" s="146"/>
      <c r="E160" s="147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ht="22.5" outlineLevel="1" x14ac:dyDescent="0.2">
      <c r="A161" s="143"/>
      <c r="B161" s="144"/>
      <c r="C161" s="175" t="s">
        <v>2195</v>
      </c>
      <c r="D161" s="146"/>
      <c r="E161" s="147">
        <v>63.906130000000005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0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43"/>
      <c r="B162" s="144"/>
      <c r="C162" s="176" t="s">
        <v>201</v>
      </c>
      <c r="D162" s="148"/>
      <c r="E162" s="149">
        <v>63.906130000000005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1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57">
        <v>24</v>
      </c>
      <c r="B163" s="158" t="s">
        <v>409</v>
      </c>
      <c r="C163" s="174" t="s">
        <v>410</v>
      </c>
      <c r="D163" s="159" t="s">
        <v>403</v>
      </c>
      <c r="E163" s="160">
        <v>216.58</v>
      </c>
      <c r="F163" s="161"/>
      <c r="G163" s="162">
        <f>ROUND(E163*F163,2)</f>
        <v>0</v>
      </c>
      <c r="H163" s="161"/>
      <c r="I163" s="162">
        <f>ROUND(E163*H163,2)</f>
        <v>0</v>
      </c>
      <c r="J163" s="161"/>
      <c r="K163" s="162">
        <f>ROUND(E163*J163,2)</f>
        <v>0</v>
      </c>
      <c r="L163" s="162">
        <v>21</v>
      </c>
      <c r="M163" s="162">
        <f>G163*(1+L163/100)</f>
        <v>0</v>
      </c>
      <c r="N163" s="162">
        <v>1</v>
      </c>
      <c r="O163" s="162">
        <f>ROUND(E163*N163,2)</f>
        <v>216.58</v>
      </c>
      <c r="P163" s="162">
        <v>0</v>
      </c>
      <c r="Q163" s="163">
        <f>ROUND(E163*P163,2)</f>
        <v>0</v>
      </c>
      <c r="R163" s="145" t="s">
        <v>411</v>
      </c>
      <c r="S163" s="145" t="s">
        <v>254</v>
      </c>
      <c r="T163" s="145" t="s">
        <v>193</v>
      </c>
      <c r="U163" s="145">
        <v>0</v>
      </c>
      <c r="V163" s="145">
        <f>ROUND(E163*U163,2)</f>
        <v>0</v>
      </c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404</v>
      </c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75" t="s">
        <v>204</v>
      </c>
      <c r="D164" s="146"/>
      <c r="E164" s="147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0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43"/>
      <c r="B165" s="144"/>
      <c r="C165" s="175" t="s">
        <v>380</v>
      </c>
      <c r="D165" s="146"/>
      <c r="E165" s="147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199</v>
      </c>
      <c r="AH165" s="136">
        <v>0</v>
      </c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75" t="s">
        <v>2166</v>
      </c>
      <c r="D166" s="146"/>
      <c r="E166" s="147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0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43"/>
      <c r="B167" s="144"/>
      <c r="C167" s="175" t="s">
        <v>2167</v>
      </c>
      <c r="D167" s="146"/>
      <c r="E167" s="147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0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5" t="s">
        <v>2169</v>
      </c>
      <c r="D168" s="146"/>
      <c r="E168" s="147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0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5" t="s">
        <v>2196</v>
      </c>
      <c r="D169" s="146"/>
      <c r="E169" s="147">
        <v>216.58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0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76" t="s">
        <v>201</v>
      </c>
      <c r="D170" s="148"/>
      <c r="E170" s="149">
        <v>216.58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199</v>
      </c>
      <c r="AH170" s="136">
        <v>1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57">
        <v>25</v>
      </c>
      <c r="B171" s="158" t="s">
        <v>397</v>
      </c>
      <c r="C171" s="174" t="s">
        <v>398</v>
      </c>
      <c r="D171" s="159" t="s">
        <v>253</v>
      </c>
      <c r="E171" s="160">
        <v>3.2</v>
      </c>
      <c r="F171" s="161"/>
      <c r="G171" s="162">
        <f>ROUND(E171*F171,2)</f>
        <v>0</v>
      </c>
      <c r="H171" s="161"/>
      <c r="I171" s="162">
        <f>ROUND(E171*H171,2)</f>
        <v>0</v>
      </c>
      <c r="J171" s="161"/>
      <c r="K171" s="162">
        <f>ROUND(E171*J171,2)</f>
        <v>0</v>
      </c>
      <c r="L171" s="162">
        <v>21</v>
      </c>
      <c r="M171" s="162">
        <f>G171*(1+L171/100)</f>
        <v>0</v>
      </c>
      <c r="N171" s="162">
        <v>0</v>
      </c>
      <c r="O171" s="162">
        <f>ROUND(E171*N171,2)</f>
        <v>0</v>
      </c>
      <c r="P171" s="162">
        <v>0</v>
      </c>
      <c r="Q171" s="163">
        <f>ROUND(E171*P171,2)</f>
        <v>0</v>
      </c>
      <c r="R171" s="145"/>
      <c r="S171" s="145" t="s">
        <v>254</v>
      </c>
      <c r="T171" s="145" t="s">
        <v>255</v>
      </c>
      <c r="U171" s="145">
        <v>0.13</v>
      </c>
      <c r="V171" s="145">
        <f>ROUND(E171*U171,2)</f>
        <v>0.42</v>
      </c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194</v>
      </c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5" t="s">
        <v>2139</v>
      </c>
      <c r="D172" s="146"/>
      <c r="E172" s="147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0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43"/>
      <c r="B173" s="144"/>
      <c r="C173" s="175" t="s">
        <v>2129</v>
      </c>
      <c r="D173" s="146"/>
      <c r="E173" s="147">
        <v>3.2</v>
      </c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199</v>
      </c>
      <c r="AH173" s="136">
        <v>0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6" t="s">
        <v>201</v>
      </c>
      <c r="D174" s="148"/>
      <c r="E174" s="149">
        <v>3.2</v>
      </c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1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57">
        <v>26</v>
      </c>
      <c r="B175" s="158" t="s">
        <v>807</v>
      </c>
      <c r="C175" s="174" t="s">
        <v>808</v>
      </c>
      <c r="D175" s="159" t="s">
        <v>809</v>
      </c>
      <c r="E175" s="160">
        <v>0.112</v>
      </c>
      <c r="F175" s="161"/>
      <c r="G175" s="162">
        <f>ROUND(E175*F175,2)</f>
        <v>0</v>
      </c>
      <c r="H175" s="161"/>
      <c r="I175" s="162">
        <f>ROUND(E175*H175,2)</f>
        <v>0</v>
      </c>
      <c r="J175" s="161"/>
      <c r="K175" s="162">
        <f>ROUND(E175*J175,2)</f>
        <v>0</v>
      </c>
      <c r="L175" s="162">
        <v>21</v>
      </c>
      <c r="M175" s="162">
        <f>G175*(1+L175/100)</f>
        <v>0</v>
      </c>
      <c r="N175" s="162">
        <v>1E-3</v>
      </c>
      <c r="O175" s="162">
        <f>ROUND(E175*N175,2)</f>
        <v>0</v>
      </c>
      <c r="P175" s="162">
        <v>0</v>
      </c>
      <c r="Q175" s="163">
        <f>ROUND(E175*P175,2)</f>
        <v>0</v>
      </c>
      <c r="R175" s="145" t="s">
        <v>411</v>
      </c>
      <c r="S175" s="145" t="s">
        <v>254</v>
      </c>
      <c r="T175" s="145" t="s">
        <v>255</v>
      </c>
      <c r="U175" s="145">
        <v>0</v>
      </c>
      <c r="V175" s="145">
        <f>ROUND(E175*U175,2)</f>
        <v>0</v>
      </c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404</v>
      </c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43"/>
      <c r="B176" s="144"/>
      <c r="C176" s="175" t="s">
        <v>2197</v>
      </c>
      <c r="D176" s="146"/>
      <c r="E176" s="147">
        <v>0.112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0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43"/>
      <c r="B177" s="144"/>
      <c r="C177" s="176" t="s">
        <v>201</v>
      </c>
      <c r="D177" s="148"/>
      <c r="E177" s="149">
        <v>0.112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199</v>
      </c>
      <c r="AH177" s="136">
        <v>1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x14ac:dyDescent="0.2">
      <c r="A178" s="151" t="s">
        <v>187</v>
      </c>
      <c r="B178" s="152" t="s">
        <v>139</v>
      </c>
      <c r="C178" s="172" t="s">
        <v>140</v>
      </c>
      <c r="D178" s="153"/>
      <c r="E178" s="154"/>
      <c r="F178" s="155"/>
      <c r="G178" s="155">
        <f>SUMIF(AG179:AG189,"&lt;&gt;NOR",G179:G189)</f>
        <v>0</v>
      </c>
      <c r="H178" s="155"/>
      <c r="I178" s="155">
        <f>SUM(I179:I189)</f>
        <v>0</v>
      </c>
      <c r="J178" s="155"/>
      <c r="K178" s="155">
        <f>SUM(K179:K189)</f>
        <v>0</v>
      </c>
      <c r="L178" s="155"/>
      <c r="M178" s="155">
        <f>SUM(M179:M189)</f>
        <v>0</v>
      </c>
      <c r="N178" s="155"/>
      <c r="O178" s="155">
        <f>SUM(O179:O189)</f>
        <v>17.43</v>
      </c>
      <c r="P178" s="155"/>
      <c r="Q178" s="156">
        <f>SUM(Q179:Q189)</f>
        <v>0</v>
      </c>
      <c r="R178" s="150"/>
      <c r="S178" s="150"/>
      <c r="T178" s="150"/>
      <c r="U178" s="150"/>
      <c r="V178" s="150">
        <f>SUM(V179:V189)</f>
        <v>13.33</v>
      </c>
      <c r="W178" s="150"/>
      <c r="AG178" t="s">
        <v>188</v>
      </c>
    </row>
    <row r="179" spans="1:60" ht="22.5" outlineLevel="1" x14ac:dyDescent="0.2">
      <c r="A179" s="157">
        <v>27</v>
      </c>
      <c r="B179" s="158" t="s">
        <v>2198</v>
      </c>
      <c r="C179" s="174" t="s">
        <v>2199</v>
      </c>
      <c r="D179" s="159" t="s">
        <v>292</v>
      </c>
      <c r="E179" s="160">
        <v>10.23</v>
      </c>
      <c r="F179" s="161"/>
      <c r="G179" s="162">
        <f>ROUND(E179*F179,2)</f>
        <v>0</v>
      </c>
      <c r="H179" s="161"/>
      <c r="I179" s="162">
        <f>ROUND(E179*H179,2)</f>
        <v>0</v>
      </c>
      <c r="J179" s="161"/>
      <c r="K179" s="162">
        <f>ROUND(E179*J179,2)</f>
        <v>0</v>
      </c>
      <c r="L179" s="162">
        <v>21</v>
      </c>
      <c r="M179" s="162">
        <f>G179*(1+L179/100)</f>
        <v>0</v>
      </c>
      <c r="N179" s="162">
        <v>1.7034</v>
      </c>
      <c r="O179" s="162">
        <f>ROUND(E179*N179,2)</f>
        <v>17.43</v>
      </c>
      <c r="P179" s="162">
        <v>0</v>
      </c>
      <c r="Q179" s="163">
        <f>ROUND(E179*P179,2)</f>
        <v>0</v>
      </c>
      <c r="R179" s="145"/>
      <c r="S179" s="145" t="s">
        <v>192</v>
      </c>
      <c r="T179" s="145" t="s">
        <v>193</v>
      </c>
      <c r="U179" s="145">
        <v>1.3030000000000002</v>
      </c>
      <c r="V179" s="145">
        <f>ROUND(E179*U179,2)</f>
        <v>13.33</v>
      </c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194</v>
      </c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43"/>
      <c r="B180" s="144"/>
      <c r="C180" s="175" t="s">
        <v>204</v>
      </c>
      <c r="D180" s="146"/>
      <c r="E180" s="147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199</v>
      </c>
      <c r="AH180" s="136">
        <v>0</v>
      </c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ht="33.75" outlineLevel="1" x14ac:dyDescent="0.2">
      <c r="A181" s="143"/>
      <c r="B181" s="144"/>
      <c r="C181" s="175" t="s">
        <v>2200</v>
      </c>
      <c r="D181" s="146"/>
      <c r="E181" s="147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5" t="s">
        <v>2201</v>
      </c>
      <c r="D182" s="146"/>
      <c r="E182" s="147">
        <v>2</v>
      </c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0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ht="22.5" outlineLevel="1" x14ac:dyDescent="0.2">
      <c r="A183" s="143"/>
      <c r="B183" s="144"/>
      <c r="C183" s="175" t="s">
        <v>2202</v>
      </c>
      <c r="D183" s="146"/>
      <c r="E183" s="147">
        <v>0.95000000000000007</v>
      </c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199</v>
      </c>
      <c r="AH183" s="136">
        <v>0</v>
      </c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43"/>
      <c r="B184" s="144"/>
      <c r="C184" s="175" t="s">
        <v>2203</v>
      </c>
      <c r="D184" s="146"/>
      <c r="E184" s="147">
        <v>6.4</v>
      </c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199</v>
      </c>
      <c r="AH184" s="136">
        <v>0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43"/>
      <c r="B185" s="144"/>
      <c r="C185" s="175" t="s">
        <v>2204</v>
      </c>
      <c r="D185" s="146"/>
      <c r="E185" s="147">
        <v>0.24000000000000002</v>
      </c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199</v>
      </c>
      <c r="AH185" s="136">
        <v>0</v>
      </c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43"/>
      <c r="B186" s="144"/>
      <c r="C186" s="176" t="s">
        <v>201</v>
      </c>
      <c r="D186" s="148"/>
      <c r="E186" s="149">
        <v>9.5900000000000016</v>
      </c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199</v>
      </c>
      <c r="AH186" s="136">
        <v>1</v>
      </c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43"/>
      <c r="B187" s="144"/>
      <c r="C187" s="175" t="s">
        <v>2205</v>
      </c>
      <c r="D187" s="146"/>
      <c r="E187" s="147">
        <v>0.32</v>
      </c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199</v>
      </c>
      <c r="AH187" s="136">
        <v>0</v>
      </c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5" t="s">
        <v>2206</v>
      </c>
      <c r="D188" s="146"/>
      <c r="E188" s="147">
        <v>0.32</v>
      </c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outlineLevel="1" x14ac:dyDescent="0.2">
      <c r="A189" s="143"/>
      <c r="B189" s="144"/>
      <c r="C189" s="176" t="s">
        <v>201</v>
      </c>
      <c r="D189" s="148"/>
      <c r="E189" s="149">
        <v>0.64</v>
      </c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199</v>
      </c>
      <c r="AH189" s="136">
        <v>1</v>
      </c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x14ac:dyDescent="0.2">
      <c r="A190" s="151" t="s">
        <v>187</v>
      </c>
      <c r="B190" s="152" t="s">
        <v>141</v>
      </c>
      <c r="C190" s="172" t="s">
        <v>142</v>
      </c>
      <c r="D190" s="153"/>
      <c r="E190" s="154"/>
      <c r="F190" s="155"/>
      <c r="G190" s="155">
        <f>SUMIF(AG191:AG199,"&lt;&gt;NOR",G191:G199)</f>
        <v>0</v>
      </c>
      <c r="H190" s="155"/>
      <c r="I190" s="155">
        <f>SUM(I191:I199)</f>
        <v>0</v>
      </c>
      <c r="J190" s="155"/>
      <c r="K190" s="155">
        <f>SUM(K191:K199)</f>
        <v>0</v>
      </c>
      <c r="L190" s="155"/>
      <c r="M190" s="155">
        <f>SUM(M191:M199)</f>
        <v>0</v>
      </c>
      <c r="N190" s="155"/>
      <c r="O190" s="155">
        <f>SUM(O191:O199)</f>
        <v>3.33</v>
      </c>
      <c r="P190" s="155"/>
      <c r="Q190" s="156">
        <f>SUM(Q191:Q199)</f>
        <v>0</v>
      </c>
      <c r="R190" s="150"/>
      <c r="S190" s="150"/>
      <c r="T190" s="150"/>
      <c r="U190" s="150"/>
      <c r="V190" s="150">
        <f>SUM(V191:V199)</f>
        <v>0.66</v>
      </c>
      <c r="W190" s="150"/>
      <c r="AG190" t="s">
        <v>188</v>
      </c>
    </row>
    <row r="191" spans="1:60" ht="22.5" outlineLevel="1" x14ac:dyDescent="0.2">
      <c r="A191" s="157">
        <v>28</v>
      </c>
      <c r="B191" s="158" t="s">
        <v>442</v>
      </c>
      <c r="C191" s="174" t="s">
        <v>443</v>
      </c>
      <c r="D191" s="159" t="s">
        <v>253</v>
      </c>
      <c r="E191" s="160">
        <v>6.4</v>
      </c>
      <c r="F191" s="161"/>
      <c r="G191" s="162">
        <f>ROUND(E191*F191,2)</f>
        <v>0</v>
      </c>
      <c r="H191" s="161"/>
      <c r="I191" s="162">
        <f>ROUND(E191*H191,2)</f>
        <v>0</v>
      </c>
      <c r="J191" s="161"/>
      <c r="K191" s="162">
        <f>ROUND(E191*J191,2)</f>
        <v>0</v>
      </c>
      <c r="L191" s="162">
        <v>21</v>
      </c>
      <c r="M191" s="162">
        <f>G191*(1+L191/100)</f>
        <v>0</v>
      </c>
      <c r="N191" s="162">
        <v>0.378</v>
      </c>
      <c r="O191" s="162">
        <f>ROUND(E191*N191,2)</f>
        <v>2.42</v>
      </c>
      <c r="P191" s="162">
        <v>0</v>
      </c>
      <c r="Q191" s="163">
        <f>ROUND(E191*P191,2)</f>
        <v>0</v>
      </c>
      <c r="R191" s="145"/>
      <c r="S191" s="145" t="s">
        <v>254</v>
      </c>
      <c r="T191" s="145" t="s">
        <v>255</v>
      </c>
      <c r="U191" s="145">
        <v>2.6000000000000002E-2</v>
      </c>
      <c r="V191" s="145">
        <f>ROUND(E191*U191,2)</f>
        <v>0.17</v>
      </c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194</v>
      </c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outlineLevel="1" x14ac:dyDescent="0.2">
      <c r="A192" s="143"/>
      <c r="B192" s="144"/>
      <c r="C192" s="175" t="s">
        <v>2207</v>
      </c>
      <c r="D192" s="146"/>
      <c r="E192" s="147">
        <v>6.4</v>
      </c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199</v>
      </c>
      <c r="AH192" s="136">
        <v>0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43"/>
      <c r="B193" s="144"/>
      <c r="C193" s="176" t="s">
        <v>201</v>
      </c>
      <c r="D193" s="148"/>
      <c r="E193" s="149">
        <v>6.4</v>
      </c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199</v>
      </c>
      <c r="AH193" s="136">
        <v>1</v>
      </c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57">
        <v>29</v>
      </c>
      <c r="B194" s="158" t="s">
        <v>1057</v>
      </c>
      <c r="C194" s="174" t="s">
        <v>1058</v>
      </c>
      <c r="D194" s="159" t="s">
        <v>253</v>
      </c>
      <c r="E194" s="160">
        <v>3.2</v>
      </c>
      <c r="F194" s="161"/>
      <c r="G194" s="162">
        <f>ROUND(E194*F194,2)</f>
        <v>0</v>
      </c>
      <c r="H194" s="161"/>
      <c r="I194" s="162">
        <f>ROUND(E194*H194,2)</f>
        <v>0</v>
      </c>
      <c r="J194" s="161"/>
      <c r="K194" s="162">
        <f>ROUND(E194*J194,2)</f>
        <v>0</v>
      </c>
      <c r="L194" s="162">
        <v>21</v>
      </c>
      <c r="M194" s="162">
        <f>G194*(1+L194/100)</f>
        <v>0</v>
      </c>
      <c r="N194" s="162">
        <v>0.12966000000000003</v>
      </c>
      <c r="O194" s="162">
        <f>ROUND(E194*N194,2)</f>
        <v>0.41</v>
      </c>
      <c r="P194" s="162">
        <v>0</v>
      </c>
      <c r="Q194" s="163">
        <f>ROUND(E194*P194,2)</f>
        <v>0</v>
      </c>
      <c r="R194" s="145"/>
      <c r="S194" s="145" t="s">
        <v>254</v>
      </c>
      <c r="T194" s="145" t="s">
        <v>255</v>
      </c>
      <c r="U194" s="145">
        <v>7.2000000000000008E-2</v>
      </c>
      <c r="V194" s="145">
        <f>ROUND(E194*U194,2)</f>
        <v>0.23</v>
      </c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194</v>
      </c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75" t="s">
        <v>204</v>
      </c>
      <c r="D195" s="146"/>
      <c r="E195" s="147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199</v>
      </c>
      <c r="AH195" s="136">
        <v>0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43"/>
      <c r="B196" s="144"/>
      <c r="C196" s="175" t="s">
        <v>2208</v>
      </c>
      <c r="D196" s="146"/>
      <c r="E196" s="147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199</v>
      </c>
      <c r="AH196" s="136">
        <v>0</v>
      </c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43"/>
      <c r="B197" s="144"/>
      <c r="C197" s="175" t="s">
        <v>2209</v>
      </c>
      <c r="D197" s="146"/>
      <c r="E197" s="147">
        <v>3.2</v>
      </c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199</v>
      </c>
      <c r="AH197" s="136">
        <v>0</v>
      </c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outlineLevel="1" x14ac:dyDescent="0.2">
      <c r="A198" s="143"/>
      <c r="B198" s="144"/>
      <c r="C198" s="176" t="s">
        <v>201</v>
      </c>
      <c r="D198" s="148"/>
      <c r="E198" s="149">
        <v>3.2</v>
      </c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199</v>
      </c>
      <c r="AH198" s="136">
        <v>1</v>
      </c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outlineLevel="1" x14ac:dyDescent="0.2">
      <c r="A199" s="164">
        <v>30</v>
      </c>
      <c r="B199" s="165" t="s">
        <v>1061</v>
      </c>
      <c r="C199" s="173" t="s">
        <v>1062</v>
      </c>
      <c r="D199" s="166" t="s">
        <v>253</v>
      </c>
      <c r="E199" s="167">
        <v>3.2</v>
      </c>
      <c r="F199" s="168"/>
      <c r="G199" s="169">
        <f>ROUND(E199*F199,2)</f>
        <v>0</v>
      </c>
      <c r="H199" s="168"/>
      <c r="I199" s="169">
        <f>ROUND(E199*H199,2)</f>
        <v>0</v>
      </c>
      <c r="J199" s="168"/>
      <c r="K199" s="169">
        <f>ROUND(E199*J199,2)</f>
        <v>0</v>
      </c>
      <c r="L199" s="169">
        <v>21</v>
      </c>
      <c r="M199" s="169">
        <f>G199*(1+L199/100)</f>
        <v>0</v>
      </c>
      <c r="N199" s="169">
        <v>0.15559000000000001</v>
      </c>
      <c r="O199" s="169">
        <f>ROUND(E199*N199,2)</f>
        <v>0.5</v>
      </c>
      <c r="P199" s="169">
        <v>0</v>
      </c>
      <c r="Q199" s="170">
        <f>ROUND(E199*P199,2)</f>
        <v>0</v>
      </c>
      <c r="R199" s="145"/>
      <c r="S199" s="145" t="s">
        <v>254</v>
      </c>
      <c r="T199" s="145" t="s">
        <v>255</v>
      </c>
      <c r="U199" s="145">
        <v>8.2000000000000003E-2</v>
      </c>
      <c r="V199" s="145">
        <f>ROUND(E199*U199,2)</f>
        <v>0.26</v>
      </c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194</v>
      </c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x14ac:dyDescent="0.2">
      <c r="A200" s="151" t="s">
        <v>187</v>
      </c>
      <c r="B200" s="152" t="s">
        <v>145</v>
      </c>
      <c r="C200" s="172" t="s">
        <v>146</v>
      </c>
      <c r="D200" s="153"/>
      <c r="E200" s="154"/>
      <c r="F200" s="155"/>
      <c r="G200" s="155">
        <f>SUMIF(AG201:AG310,"&lt;&gt;NOR",G201:G310)</f>
        <v>0</v>
      </c>
      <c r="H200" s="155"/>
      <c r="I200" s="155">
        <f>SUM(I201:I310)</f>
        <v>0</v>
      </c>
      <c r="J200" s="155"/>
      <c r="K200" s="155">
        <f>SUM(K201:K310)</f>
        <v>0</v>
      </c>
      <c r="L200" s="155"/>
      <c r="M200" s="155">
        <f>SUM(M201:M310)</f>
        <v>0</v>
      </c>
      <c r="N200" s="155"/>
      <c r="O200" s="155">
        <f>SUM(O201:O310)</f>
        <v>1.5900000000000003</v>
      </c>
      <c r="P200" s="155"/>
      <c r="Q200" s="156">
        <f>SUM(Q201:Q310)</f>
        <v>0</v>
      </c>
      <c r="R200" s="150"/>
      <c r="S200" s="150"/>
      <c r="T200" s="150"/>
      <c r="U200" s="150"/>
      <c r="V200" s="150">
        <f>SUM(V201:V310)</f>
        <v>133.4</v>
      </c>
      <c r="W200" s="150"/>
      <c r="AG200" t="s">
        <v>188</v>
      </c>
    </row>
    <row r="201" spans="1:60" outlineLevel="1" x14ac:dyDescent="0.2">
      <c r="A201" s="157">
        <v>31</v>
      </c>
      <c r="B201" s="158" t="s">
        <v>1977</v>
      </c>
      <c r="C201" s="174" t="s">
        <v>1978</v>
      </c>
      <c r="D201" s="159" t="s">
        <v>224</v>
      </c>
      <c r="E201" s="160">
        <v>1</v>
      </c>
      <c r="F201" s="161"/>
      <c r="G201" s="162">
        <f>ROUND(E201*F201,2)</f>
        <v>0</v>
      </c>
      <c r="H201" s="161"/>
      <c r="I201" s="162">
        <f>ROUND(E201*H201,2)</f>
        <v>0</v>
      </c>
      <c r="J201" s="161"/>
      <c r="K201" s="162">
        <f>ROUND(E201*J201,2)</f>
        <v>0</v>
      </c>
      <c r="L201" s="162">
        <v>21</v>
      </c>
      <c r="M201" s="162">
        <f>G201*(1+L201/100)</f>
        <v>0</v>
      </c>
      <c r="N201" s="162">
        <v>0</v>
      </c>
      <c r="O201" s="162">
        <f>ROUND(E201*N201,2)</f>
        <v>0</v>
      </c>
      <c r="P201" s="162">
        <v>0</v>
      </c>
      <c r="Q201" s="163">
        <f>ROUND(E201*P201,2)</f>
        <v>0</v>
      </c>
      <c r="R201" s="145"/>
      <c r="S201" s="145" t="s">
        <v>254</v>
      </c>
      <c r="T201" s="145" t="s">
        <v>255</v>
      </c>
      <c r="U201" s="145">
        <v>1.2216</v>
      </c>
      <c r="V201" s="145">
        <f>ROUND(E201*U201,2)</f>
        <v>1.22</v>
      </c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194</v>
      </c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43"/>
      <c r="B202" s="144"/>
      <c r="C202" s="175" t="s">
        <v>204</v>
      </c>
      <c r="D202" s="146"/>
      <c r="E202" s="147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199</v>
      </c>
      <c r="AH202" s="136">
        <v>0</v>
      </c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43"/>
      <c r="B203" s="144"/>
      <c r="C203" s="175" t="s">
        <v>2210</v>
      </c>
      <c r="D203" s="146"/>
      <c r="E203" s="147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199</v>
      </c>
      <c r="AH203" s="136">
        <v>0</v>
      </c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43"/>
      <c r="B204" s="144"/>
      <c r="C204" s="175" t="s">
        <v>2211</v>
      </c>
      <c r="D204" s="146"/>
      <c r="E204" s="147">
        <v>1</v>
      </c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 t="s">
        <v>199</v>
      </c>
      <c r="AH204" s="136">
        <v>0</v>
      </c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outlineLevel="1" x14ac:dyDescent="0.2">
      <c r="A205" s="143"/>
      <c r="B205" s="144"/>
      <c r="C205" s="176" t="s">
        <v>201</v>
      </c>
      <c r="D205" s="148"/>
      <c r="E205" s="149">
        <v>1</v>
      </c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199</v>
      </c>
      <c r="AH205" s="136">
        <v>1</v>
      </c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outlineLevel="1" x14ac:dyDescent="0.2">
      <c r="A206" s="157">
        <v>32</v>
      </c>
      <c r="B206" s="158" t="s">
        <v>2212</v>
      </c>
      <c r="C206" s="174" t="s">
        <v>2213</v>
      </c>
      <c r="D206" s="159" t="s">
        <v>224</v>
      </c>
      <c r="E206" s="160">
        <v>6</v>
      </c>
      <c r="F206" s="161"/>
      <c r="G206" s="162">
        <f>ROUND(E206*F206,2)</f>
        <v>0</v>
      </c>
      <c r="H206" s="161"/>
      <c r="I206" s="162">
        <f>ROUND(E206*H206,2)</f>
        <v>0</v>
      </c>
      <c r="J206" s="161"/>
      <c r="K206" s="162">
        <f>ROUND(E206*J206,2)</f>
        <v>0</v>
      </c>
      <c r="L206" s="162">
        <v>21</v>
      </c>
      <c r="M206" s="162">
        <f>G206*(1+L206/100)</f>
        <v>0</v>
      </c>
      <c r="N206" s="162">
        <v>0</v>
      </c>
      <c r="O206" s="162">
        <f>ROUND(E206*N206,2)</f>
        <v>0</v>
      </c>
      <c r="P206" s="162">
        <v>0</v>
      </c>
      <c r="Q206" s="163">
        <f>ROUND(E206*P206,2)</f>
        <v>0</v>
      </c>
      <c r="R206" s="145"/>
      <c r="S206" s="145" t="s">
        <v>254</v>
      </c>
      <c r="T206" s="145" t="s">
        <v>255</v>
      </c>
      <c r="U206" s="145">
        <v>1.6056000000000001</v>
      </c>
      <c r="V206" s="145">
        <f>ROUND(E206*U206,2)</f>
        <v>9.6300000000000008</v>
      </c>
      <c r="W206" s="145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 t="s">
        <v>194</v>
      </c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outlineLevel="1" x14ac:dyDescent="0.2">
      <c r="A207" s="143"/>
      <c r="B207" s="144"/>
      <c r="C207" s="175" t="s">
        <v>204</v>
      </c>
      <c r="D207" s="146"/>
      <c r="E207" s="147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 t="s">
        <v>199</v>
      </c>
      <c r="AH207" s="136">
        <v>0</v>
      </c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outlineLevel="1" x14ac:dyDescent="0.2">
      <c r="A208" s="143"/>
      <c r="B208" s="144"/>
      <c r="C208" s="175" t="s">
        <v>2210</v>
      </c>
      <c r="D208" s="146"/>
      <c r="E208" s="147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 t="s">
        <v>199</v>
      </c>
      <c r="AH208" s="136">
        <v>0</v>
      </c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60" outlineLevel="1" x14ac:dyDescent="0.2">
      <c r="A209" s="143"/>
      <c r="B209" s="144"/>
      <c r="C209" s="175" t="s">
        <v>2214</v>
      </c>
      <c r="D209" s="146"/>
      <c r="E209" s="147">
        <v>2</v>
      </c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 t="s">
        <v>199</v>
      </c>
      <c r="AH209" s="136">
        <v>0</v>
      </c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</row>
    <row r="210" spans="1:60" outlineLevel="1" x14ac:dyDescent="0.2">
      <c r="A210" s="143"/>
      <c r="B210" s="144"/>
      <c r="C210" s="175" t="s">
        <v>2215</v>
      </c>
      <c r="D210" s="146"/>
      <c r="E210" s="147">
        <v>2</v>
      </c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 t="s">
        <v>199</v>
      </c>
      <c r="AH210" s="136">
        <v>0</v>
      </c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</row>
    <row r="211" spans="1:60" outlineLevel="1" x14ac:dyDescent="0.2">
      <c r="A211" s="143"/>
      <c r="B211" s="144"/>
      <c r="C211" s="175" t="s">
        <v>2216</v>
      </c>
      <c r="D211" s="146"/>
      <c r="E211" s="147">
        <v>1</v>
      </c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 t="s">
        <v>199</v>
      </c>
      <c r="AH211" s="136">
        <v>0</v>
      </c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</row>
    <row r="212" spans="1:60" outlineLevel="1" x14ac:dyDescent="0.2">
      <c r="A212" s="143"/>
      <c r="B212" s="144"/>
      <c r="C212" s="175" t="s">
        <v>2217</v>
      </c>
      <c r="D212" s="146"/>
      <c r="E212" s="147">
        <v>1</v>
      </c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 t="s">
        <v>199</v>
      </c>
      <c r="AH212" s="136">
        <v>0</v>
      </c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</row>
    <row r="213" spans="1:60" outlineLevel="1" x14ac:dyDescent="0.2">
      <c r="A213" s="143"/>
      <c r="B213" s="144"/>
      <c r="C213" s="176" t="s">
        <v>201</v>
      </c>
      <c r="D213" s="148"/>
      <c r="E213" s="149">
        <v>6</v>
      </c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 t="s">
        <v>199</v>
      </c>
      <c r="AH213" s="136">
        <v>1</v>
      </c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</row>
    <row r="214" spans="1:60" outlineLevel="1" x14ac:dyDescent="0.2">
      <c r="A214" s="157">
        <v>33</v>
      </c>
      <c r="B214" s="158" t="s">
        <v>2218</v>
      </c>
      <c r="C214" s="174" t="s">
        <v>2219</v>
      </c>
      <c r="D214" s="159" t="s">
        <v>197</v>
      </c>
      <c r="E214" s="160">
        <v>11</v>
      </c>
      <c r="F214" s="161"/>
      <c r="G214" s="162">
        <f>ROUND(E214*F214,2)</f>
        <v>0</v>
      </c>
      <c r="H214" s="161"/>
      <c r="I214" s="162">
        <f>ROUND(E214*H214,2)</f>
        <v>0</v>
      </c>
      <c r="J214" s="161"/>
      <c r="K214" s="162">
        <f>ROUND(E214*J214,2)</f>
        <v>0</v>
      </c>
      <c r="L214" s="162">
        <v>21</v>
      </c>
      <c r="M214" s="162">
        <f>G214*(1+L214/100)</f>
        <v>0</v>
      </c>
      <c r="N214" s="162">
        <v>1.0000000000000001E-5</v>
      </c>
      <c r="O214" s="162">
        <f>ROUND(E214*N214,2)</f>
        <v>0</v>
      </c>
      <c r="P214" s="162">
        <v>0</v>
      </c>
      <c r="Q214" s="163">
        <f>ROUND(E214*P214,2)</f>
        <v>0</v>
      </c>
      <c r="R214" s="145"/>
      <c r="S214" s="145" t="s">
        <v>254</v>
      </c>
      <c r="T214" s="145" t="s">
        <v>255</v>
      </c>
      <c r="U214" s="145">
        <v>9.8000000000000004E-2</v>
      </c>
      <c r="V214" s="145">
        <f>ROUND(E214*U214,2)</f>
        <v>1.08</v>
      </c>
      <c r="W214" s="145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 t="s">
        <v>194</v>
      </c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</row>
    <row r="215" spans="1:60" outlineLevel="1" x14ac:dyDescent="0.2">
      <c r="A215" s="143"/>
      <c r="B215" s="144"/>
      <c r="C215" s="175" t="s">
        <v>204</v>
      </c>
      <c r="D215" s="146"/>
      <c r="E215" s="147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 t="s">
        <v>199</v>
      </c>
      <c r="AH215" s="136">
        <v>0</v>
      </c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</row>
    <row r="216" spans="1:60" outlineLevel="1" x14ac:dyDescent="0.2">
      <c r="A216" s="143"/>
      <c r="B216" s="144"/>
      <c r="C216" s="175" t="s">
        <v>2210</v>
      </c>
      <c r="D216" s="146"/>
      <c r="E216" s="147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 t="s">
        <v>199</v>
      </c>
      <c r="AH216" s="136">
        <v>0</v>
      </c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</row>
    <row r="217" spans="1:60" outlineLevel="1" x14ac:dyDescent="0.2">
      <c r="A217" s="143"/>
      <c r="B217" s="144"/>
      <c r="C217" s="175" t="s">
        <v>482</v>
      </c>
      <c r="D217" s="146"/>
      <c r="E217" s="147">
        <v>11</v>
      </c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 t="s">
        <v>199</v>
      </c>
      <c r="AH217" s="136">
        <v>0</v>
      </c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</row>
    <row r="218" spans="1:60" outlineLevel="1" x14ac:dyDescent="0.2">
      <c r="A218" s="143"/>
      <c r="B218" s="144"/>
      <c r="C218" s="176" t="s">
        <v>201</v>
      </c>
      <c r="D218" s="148"/>
      <c r="E218" s="149">
        <v>11</v>
      </c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 t="s">
        <v>199</v>
      </c>
      <c r="AH218" s="136">
        <v>1</v>
      </c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</row>
    <row r="219" spans="1:60" outlineLevel="1" x14ac:dyDescent="0.2">
      <c r="A219" s="157">
        <v>34</v>
      </c>
      <c r="B219" s="158" t="s">
        <v>2220</v>
      </c>
      <c r="C219" s="174" t="s">
        <v>2221</v>
      </c>
      <c r="D219" s="159" t="s">
        <v>197</v>
      </c>
      <c r="E219" s="160">
        <v>157.5</v>
      </c>
      <c r="F219" s="161"/>
      <c r="G219" s="162">
        <f>ROUND(E219*F219,2)</f>
        <v>0</v>
      </c>
      <c r="H219" s="161"/>
      <c r="I219" s="162">
        <f>ROUND(E219*H219,2)</f>
        <v>0</v>
      </c>
      <c r="J219" s="161"/>
      <c r="K219" s="162">
        <f>ROUND(E219*J219,2)</f>
        <v>0</v>
      </c>
      <c r="L219" s="162">
        <v>21</v>
      </c>
      <c r="M219" s="162">
        <f>G219*(1+L219/100)</f>
        <v>0</v>
      </c>
      <c r="N219" s="162">
        <v>0</v>
      </c>
      <c r="O219" s="162">
        <f>ROUND(E219*N219,2)</f>
        <v>0</v>
      </c>
      <c r="P219" s="162">
        <v>0</v>
      </c>
      <c r="Q219" s="163">
        <f>ROUND(E219*P219,2)</f>
        <v>0</v>
      </c>
      <c r="R219" s="145"/>
      <c r="S219" s="145" t="s">
        <v>254</v>
      </c>
      <c r="T219" s="145" t="s">
        <v>255</v>
      </c>
      <c r="U219" s="145">
        <v>0.21600000000000003</v>
      </c>
      <c r="V219" s="145">
        <f>ROUND(E219*U219,2)</f>
        <v>34.020000000000003</v>
      </c>
      <c r="W219" s="145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 t="s">
        <v>194</v>
      </c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</row>
    <row r="220" spans="1:60" outlineLevel="1" x14ac:dyDescent="0.2">
      <c r="A220" s="143"/>
      <c r="B220" s="144"/>
      <c r="C220" s="175" t="s">
        <v>204</v>
      </c>
      <c r="D220" s="146"/>
      <c r="E220" s="147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 t="s">
        <v>199</v>
      </c>
      <c r="AH220" s="136">
        <v>0</v>
      </c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</row>
    <row r="221" spans="1:60" outlineLevel="1" x14ac:dyDescent="0.2">
      <c r="A221" s="143"/>
      <c r="B221" s="144"/>
      <c r="C221" s="175" t="s">
        <v>2210</v>
      </c>
      <c r="D221" s="146"/>
      <c r="E221" s="147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 t="s">
        <v>199</v>
      </c>
      <c r="AH221" s="136">
        <v>0</v>
      </c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</row>
    <row r="222" spans="1:60" outlineLevel="1" x14ac:dyDescent="0.2">
      <c r="A222" s="143"/>
      <c r="B222" s="144"/>
      <c r="C222" s="175" t="s">
        <v>2222</v>
      </c>
      <c r="D222" s="146"/>
      <c r="E222" s="147">
        <v>157.5</v>
      </c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 t="s">
        <v>199</v>
      </c>
      <c r="AH222" s="136">
        <v>0</v>
      </c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</row>
    <row r="223" spans="1:60" outlineLevel="1" x14ac:dyDescent="0.2">
      <c r="A223" s="143"/>
      <c r="B223" s="144"/>
      <c r="C223" s="176" t="s">
        <v>201</v>
      </c>
      <c r="D223" s="148"/>
      <c r="E223" s="149">
        <v>157.5</v>
      </c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 t="s">
        <v>199</v>
      </c>
      <c r="AH223" s="136">
        <v>1</v>
      </c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</row>
    <row r="224" spans="1:60" outlineLevel="1" x14ac:dyDescent="0.2">
      <c r="A224" s="157">
        <v>35</v>
      </c>
      <c r="B224" s="158" t="s">
        <v>2223</v>
      </c>
      <c r="C224" s="174" t="s">
        <v>2224</v>
      </c>
      <c r="D224" s="159" t="s">
        <v>224</v>
      </c>
      <c r="E224" s="160">
        <v>1</v>
      </c>
      <c r="F224" s="161"/>
      <c r="G224" s="162">
        <f>ROUND(E224*F224,2)</f>
        <v>0</v>
      </c>
      <c r="H224" s="161"/>
      <c r="I224" s="162">
        <f>ROUND(E224*H224,2)</f>
        <v>0</v>
      </c>
      <c r="J224" s="161"/>
      <c r="K224" s="162">
        <f>ROUND(E224*J224,2)</f>
        <v>0</v>
      </c>
      <c r="L224" s="162">
        <v>21</v>
      </c>
      <c r="M224" s="162">
        <f>G224*(1+L224/100)</f>
        <v>0</v>
      </c>
      <c r="N224" s="162">
        <v>2.0000000000000002E-5</v>
      </c>
      <c r="O224" s="162">
        <f>ROUND(E224*N224,2)</f>
        <v>0</v>
      </c>
      <c r="P224" s="162">
        <v>0</v>
      </c>
      <c r="Q224" s="163">
        <f>ROUND(E224*P224,2)</f>
        <v>0</v>
      </c>
      <c r="R224" s="145"/>
      <c r="S224" s="145" t="s">
        <v>254</v>
      </c>
      <c r="T224" s="145" t="s">
        <v>255</v>
      </c>
      <c r="U224" s="145">
        <v>0.52800000000000002</v>
      </c>
      <c r="V224" s="145">
        <f>ROUND(E224*U224,2)</f>
        <v>0.53</v>
      </c>
      <c r="W224" s="145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 t="s">
        <v>194</v>
      </c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</row>
    <row r="225" spans="1:60" outlineLevel="1" x14ac:dyDescent="0.2">
      <c r="A225" s="143"/>
      <c r="B225" s="144"/>
      <c r="C225" s="175" t="s">
        <v>204</v>
      </c>
      <c r="D225" s="146"/>
      <c r="E225" s="147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 t="s">
        <v>199</v>
      </c>
      <c r="AH225" s="136">
        <v>0</v>
      </c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</row>
    <row r="226" spans="1:60" outlineLevel="1" x14ac:dyDescent="0.2">
      <c r="A226" s="143"/>
      <c r="B226" s="144"/>
      <c r="C226" s="175" t="s">
        <v>205</v>
      </c>
      <c r="D226" s="146"/>
      <c r="E226" s="147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 t="s">
        <v>199</v>
      </c>
      <c r="AH226" s="136">
        <v>0</v>
      </c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</row>
    <row r="227" spans="1:60" outlineLevel="1" x14ac:dyDescent="0.2">
      <c r="A227" s="143"/>
      <c r="B227" s="144"/>
      <c r="C227" s="175" t="s">
        <v>133</v>
      </c>
      <c r="D227" s="146"/>
      <c r="E227" s="147">
        <v>1</v>
      </c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 t="s">
        <v>199</v>
      </c>
      <c r="AH227" s="136">
        <v>0</v>
      </c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</row>
    <row r="228" spans="1:60" outlineLevel="1" x14ac:dyDescent="0.2">
      <c r="A228" s="143"/>
      <c r="B228" s="144"/>
      <c r="C228" s="176" t="s">
        <v>201</v>
      </c>
      <c r="D228" s="148"/>
      <c r="E228" s="149">
        <v>1</v>
      </c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 t="s">
        <v>199</v>
      </c>
      <c r="AH228" s="136">
        <v>1</v>
      </c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</row>
    <row r="229" spans="1:60" outlineLevel="1" x14ac:dyDescent="0.2">
      <c r="A229" s="157">
        <v>36</v>
      </c>
      <c r="B229" s="158" t="s">
        <v>1999</v>
      </c>
      <c r="C229" s="174" t="s">
        <v>2000</v>
      </c>
      <c r="D229" s="159" t="s">
        <v>224</v>
      </c>
      <c r="E229" s="160">
        <v>1</v>
      </c>
      <c r="F229" s="161"/>
      <c r="G229" s="162">
        <f>ROUND(E229*F229,2)</f>
        <v>0</v>
      </c>
      <c r="H229" s="161"/>
      <c r="I229" s="162">
        <f>ROUND(E229*H229,2)</f>
        <v>0</v>
      </c>
      <c r="J229" s="161"/>
      <c r="K229" s="162">
        <f>ROUND(E229*J229,2)</f>
        <v>0</v>
      </c>
      <c r="L229" s="162">
        <v>21</v>
      </c>
      <c r="M229" s="162">
        <f>G229*(1+L229/100)</f>
        <v>0</v>
      </c>
      <c r="N229" s="162">
        <v>2.0000000000000002E-5</v>
      </c>
      <c r="O229" s="162">
        <f>ROUND(E229*N229,2)</f>
        <v>0</v>
      </c>
      <c r="P229" s="162">
        <v>0</v>
      </c>
      <c r="Q229" s="163">
        <f>ROUND(E229*P229,2)</f>
        <v>0</v>
      </c>
      <c r="R229" s="145"/>
      <c r="S229" s="145" t="s">
        <v>254</v>
      </c>
      <c r="T229" s="145" t="s">
        <v>255</v>
      </c>
      <c r="U229" s="145">
        <v>0.6120000000000001</v>
      </c>
      <c r="V229" s="145">
        <f>ROUND(E229*U229,2)</f>
        <v>0.61</v>
      </c>
      <c r="W229" s="145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 t="s">
        <v>194</v>
      </c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</row>
    <row r="230" spans="1:60" outlineLevel="1" x14ac:dyDescent="0.2">
      <c r="A230" s="143"/>
      <c r="B230" s="144"/>
      <c r="C230" s="175" t="s">
        <v>204</v>
      </c>
      <c r="D230" s="146"/>
      <c r="E230" s="147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 t="s">
        <v>199</v>
      </c>
      <c r="AH230" s="136">
        <v>0</v>
      </c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</row>
    <row r="231" spans="1:60" outlineLevel="1" x14ac:dyDescent="0.2">
      <c r="A231" s="143"/>
      <c r="B231" s="144"/>
      <c r="C231" s="175" t="s">
        <v>205</v>
      </c>
      <c r="D231" s="146"/>
      <c r="E231" s="147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 t="s">
        <v>199</v>
      </c>
      <c r="AH231" s="136">
        <v>0</v>
      </c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</row>
    <row r="232" spans="1:60" outlineLevel="1" x14ac:dyDescent="0.2">
      <c r="A232" s="143"/>
      <c r="B232" s="144"/>
      <c r="C232" s="175" t="s">
        <v>133</v>
      </c>
      <c r="D232" s="146"/>
      <c r="E232" s="147">
        <v>1</v>
      </c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 t="s">
        <v>199</v>
      </c>
      <c r="AH232" s="136">
        <v>0</v>
      </c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</row>
    <row r="233" spans="1:60" outlineLevel="1" x14ac:dyDescent="0.2">
      <c r="A233" s="143"/>
      <c r="B233" s="144"/>
      <c r="C233" s="176" t="s">
        <v>201</v>
      </c>
      <c r="D233" s="148"/>
      <c r="E233" s="149">
        <v>1</v>
      </c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 t="s">
        <v>199</v>
      </c>
      <c r="AH233" s="136">
        <v>1</v>
      </c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</row>
    <row r="234" spans="1:60" outlineLevel="1" x14ac:dyDescent="0.2">
      <c r="A234" s="157">
        <v>37</v>
      </c>
      <c r="B234" s="158" t="s">
        <v>2001</v>
      </c>
      <c r="C234" s="174" t="s">
        <v>2002</v>
      </c>
      <c r="D234" s="159" t="s">
        <v>224</v>
      </c>
      <c r="E234" s="160">
        <v>1</v>
      </c>
      <c r="F234" s="161"/>
      <c r="G234" s="162">
        <f>ROUND(E234*F234,2)</f>
        <v>0</v>
      </c>
      <c r="H234" s="161"/>
      <c r="I234" s="162">
        <f>ROUND(E234*H234,2)</f>
        <v>0</v>
      </c>
      <c r="J234" s="161"/>
      <c r="K234" s="162">
        <f>ROUND(E234*J234,2)</f>
        <v>0</v>
      </c>
      <c r="L234" s="162">
        <v>21</v>
      </c>
      <c r="M234" s="162">
        <f>G234*(1+L234/100)</f>
        <v>0</v>
      </c>
      <c r="N234" s="162">
        <v>2.2000000000000001E-4</v>
      </c>
      <c r="O234" s="162">
        <f>ROUND(E234*N234,2)</f>
        <v>0</v>
      </c>
      <c r="P234" s="162">
        <v>0</v>
      </c>
      <c r="Q234" s="163">
        <f>ROUND(E234*P234,2)</f>
        <v>0</v>
      </c>
      <c r="R234" s="145"/>
      <c r="S234" s="145" t="s">
        <v>254</v>
      </c>
      <c r="T234" s="145" t="s">
        <v>255</v>
      </c>
      <c r="U234" s="145">
        <v>1.554</v>
      </c>
      <c r="V234" s="145">
        <f>ROUND(E234*U234,2)</f>
        <v>1.55</v>
      </c>
      <c r="W234" s="145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 t="s">
        <v>194</v>
      </c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</row>
    <row r="235" spans="1:60" outlineLevel="1" x14ac:dyDescent="0.2">
      <c r="A235" s="143"/>
      <c r="B235" s="144"/>
      <c r="C235" s="175" t="s">
        <v>204</v>
      </c>
      <c r="D235" s="146"/>
      <c r="E235" s="147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 t="s">
        <v>199</v>
      </c>
      <c r="AH235" s="136">
        <v>0</v>
      </c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</row>
    <row r="236" spans="1:60" outlineLevel="1" x14ac:dyDescent="0.2">
      <c r="A236" s="143"/>
      <c r="B236" s="144"/>
      <c r="C236" s="175" t="s">
        <v>2210</v>
      </c>
      <c r="D236" s="146"/>
      <c r="E236" s="147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 t="s">
        <v>199</v>
      </c>
      <c r="AH236" s="136">
        <v>0</v>
      </c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</row>
    <row r="237" spans="1:60" outlineLevel="1" x14ac:dyDescent="0.2">
      <c r="A237" s="143"/>
      <c r="B237" s="144"/>
      <c r="C237" s="175" t="s">
        <v>133</v>
      </c>
      <c r="D237" s="146"/>
      <c r="E237" s="147">
        <v>1</v>
      </c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 t="s">
        <v>199</v>
      </c>
      <c r="AH237" s="136">
        <v>0</v>
      </c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</row>
    <row r="238" spans="1:60" outlineLevel="1" x14ac:dyDescent="0.2">
      <c r="A238" s="143"/>
      <c r="B238" s="144"/>
      <c r="C238" s="176" t="s">
        <v>201</v>
      </c>
      <c r="D238" s="148"/>
      <c r="E238" s="149">
        <v>1</v>
      </c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 t="s">
        <v>199</v>
      </c>
      <c r="AH238" s="136">
        <v>1</v>
      </c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</row>
    <row r="239" spans="1:60" outlineLevel="1" x14ac:dyDescent="0.2">
      <c r="A239" s="157">
        <v>38</v>
      </c>
      <c r="B239" s="158" t="s">
        <v>2003</v>
      </c>
      <c r="C239" s="174" t="s">
        <v>2004</v>
      </c>
      <c r="D239" s="159" t="s">
        <v>224</v>
      </c>
      <c r="E239" s="160">
        <v>1</v>
      </c>
      <c r="F239" s="161"/>
      <c r="G239" s="162">
        <f>ROUND(E239*F239,2)</f>
        <v>0</v>
      </c>
      <c r="H239" s="161"/>
      <c r="I239" s="162">
        <f>ROUND(E239*H239,2)</f>
        <v>0</v>
      </c>
      <c r="J239" s="161"/>
      <c r="K239" s="162">
        <f>ROUND(E239*J239,2)</f>
        <v>0</v>
      </c>
      <c r="L239" s="162">
        <v>21</v>
      </c>
      <c r="M239" s="162">
        <f>G239*(1+L239/100)</f>
        <v>0</v>
      </c>
      <c r="N239" s="162">
        <v>1.1E-4</v>
      </c>
      <c r="O239" s="162">
        <f>ROUND(E239*N239,2)</f>
        <v>0</v>
      </c>
      <c r="P239" s="162">
        <v>0</v>
      </c>
      <c r="Q239" s="163">
        <f>ROUND(E239*P239,2)</f>
        <v>0</v>
      </c>
      <c r="R239" s="145"/>
      <c r="S239" s="145" t="s">
        <v>254</v>
      </c>
      <c r="T239" s="145" t="s">
        <v>255</v>
      </c>
      <c r="U239" s="145">
        <v>0.70800000000000007</v>
      </c>
      <c r="V239" s="145">
        <f>ROUND(E239*U239,2)</f>
        <v>0.71</v>
      </c>
      <c r="W239" s="145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 t="s">
        <v>194</v>
      </c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</row>
    <row r="240" spans="1:60" outlineLevel="1" x14ac:dyDescent="0.2">
      <c r="A240" s="143"/>
      <c r="B240" s="144"/>
      <c r="C240" s="175" t="s">
        <v>204</v>
      </c>
      <c r="D240" s="146"/>
      <c r="E240" s="147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 t="s">
        <v>199</v>
      </c>
      <c r="AH240" s="136">
        <v>0</v>
      </c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</row>
    <row r="241" spans="1:60" outlineLevel="1" x14ac:dyDescent="0.2">
      <c r="A241" s="143"/>
      <c r="B241" s="144"/>
      <c r="C241" s="175" t="s">
        <v>2210</v>
      </c>
      <c r="D241" s="146"/>
      <c r="E241" s="147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 t="s">
        <v>199</v>
      </c>
      <c r="AH241" s="136">
        <v>0</v>
      </c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</row>
    <row r="242" spans="1:60" outlineLevel="1" x14ac:dyDescent="0.2">
      <c r="A242" s="143"/>
      <c r="B242" s="144"/>
      <c r="C242" s="175" t="s">
        <v>133</v>
      </c>
      <c r="D242" s="146"/>
      <c r="E242" s="147">
        <v>1</v>
      </c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 t="s">
        <v>199</v>
      </c>
      <c r="AH242" s="136">
        <v>0</v>
      </c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</row>
    <row r="243" spans="1:60" outlineLevel="1" x14ac:dyDescent="0.2">
      <c r="A243" s="143"/>
      <c r="B243" s="144"/>
      <c r="C243" s="176" t="s">
        <v>201</v>
      </c>
      <c r="D243" s="148"/>
      <c r="E243" s="149">
        <v>1</v>
      </c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 t="s">
        <v>199</v>
      </c>
      <c r="AH243" s="136">
        <v>1</v>
      </c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</row>
    <row r="244" spans="1:60" outlineLevel="1" x14ac:dyDescent="0.2">
      <c r="A244" s="157">
        <v>39</v>
      </c>
      <c r="B244" s="158" t="s">
        <v>2009</v>
      </c>
      <c r="C244" s="174" t="s">
        <v>2010</v>
      </c>
      <c r="D244" s="159" t="s">
        <v>224</v>
      </c>
      <c r="E244" s="160">
        <v>0</v>
      </c>
      <c r="F244" s="161"/>
      <c r="G244" s="162">
        <f>ROUND(E244*F244,2)</f>
        <v>0</v>
      </c>
      <c r="H244" s="161"/>
      <c r="I244" s="162">
        <f>ROUND(E244*H244,2)</f>
        <v>0</v>
      </c>
      <c r="J244" s="161"/>
      <c r="K244" s="162">
        <f>ROUND(E244*J244,2)</f>
        <v>0</v>
      </c>
      <c r="L244" s="162">
        <v>21</v>
      </c>
      <c r="M244" s="162">
        <f>G244*(1+L244/100)</f>
        <v>0</v>
      </c>
      <c r="N244" s="162">
        <v>2.7800000000000004E-3</v>
      </c>
      <c r="O244" s="162">
        <f>ROUND(E244*N244,2)</f>
        <v>0</v>
      </c>
      <c r="P244" s="162">
        <v>0</v>
      </c>
      <c r="Q244" s="163">
        <f>ROUND(E244*P244,2)</f>
        <v>0</v>
      </c>
      <c r="R244" s="145"/>
      <c r="S244" s="145" t="s">
        <v>254</v>
      </c>
      <c r="T244" s="145" t="s">
        <v>255</v>
      </c>
      <c r="U244" s="145">
        <v>2.1280000000000001</v>
      </c>
      <c r="V244" s="145">
        <f>ROUND(E244*U244,2)</f>
        <v>0</v>
      </c>
      <c r="W244" s="145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 t="s">
        <v>194</v>
      </c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</row>
    <row r="245" spans="1:60" outlineLevel="1" x14ac:dyDescent="0.2">
      <c r="A245" s="143"/>
      <c r="B245" s="144"/>
      <c r="C245" s="175" t="s">
        <v>204</v>
      </c>
      <c r="D245" s="146"/>
      <c r="E245" s="147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 t="s">
        <v>199</v>
      </c>
      <c r="AH245" s="136">
        <v>0</v>
      </c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</row>
    <row r="246" spans="1:60" outlineLevel="1" x14ac:dyDescent="0.2">
      <c r="A246" s="143"/>
      <c r="B246" s="144"/>
      <c r="C246" s="175" t="s">
        <v>2210</v>
      </c>
      <c r="D246" s="146"/>
      <c r="E246" s="147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 t="s">
        <v>199</v>
      </c>
      <c r="AH246" s="136">
        <v>0</v>
      </c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</row>
    <row r="247" spans="1:60" outlineLevel="1" x14ac:dyDescent="0.2">
      <c r="A247" s="143"/>
      <c r="B247" s="144"/>
      <c r="C247" s="175" t="s">
        <v>2225</v>
      </c>
      <c r="D247" s="146"/>
      <c r="E247" s="147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 t="s">
        <v>199</v>
      </c>
      <c r="AH247" s="136">
        <v>0</v>
      </c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</row>
    <row r="248" spans="1:60" outlineLevel="1" x14ac:dyDescent="0.2">
      <c r="A248" s="143"/>
      <c r="B248" s="144"/>
      <c r="C248" s="176" t="s">
        <v>201</v>
      </c>
      <c r="D248" s="148"/>
      <c r="E248" s="149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 t="s">
        <v>199</v>
      </c>
      <c r="AH248" s="136">
        <v>1</v>
      </c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</row>
    <row r="249" spans="1:60" outlineLevel="1" x14ac:dyDescent="0.2">
      <c r="A249" s="157">
        <v>40</v>
      </c>
      <c r="B249" s="158" t="s">
        <v>2226</v>
      </c>
      <c r="C249" s="174" t="s">
        <v>2227</v>
      </c>
      <c r="D249" s="159" t="s">
        <v>224</v>
      </c>
      <c r="E249" s="160">
        <v>2</v>
      </c>
      <c r="F249" s="161"/>
      <c r="G249" s="162">
        <f>ROUND(E249*F249,2)</f>
        <v>0</v>
      </c>
      <c r="H249" s="161"/>
      <c r="I249" s="162">
        <f>ROUND(E249*H249,2)</f>
        <v>0</v>
      </c>
      <c r="J249" s="161"/>
      <c r="K249" s="162">
        <f>ROUND(E249*J249,2)</f>
        <v>0</v>
      </c>
      <c r="L249" s="162">
        <v>21</v>
      </c>
      <c r="M249" s="162">
        <f>G249*(1+L249/100)</f>
        <v>0</v>
      </c>
      <c r="N249" s="162">
        <v>0</v>
      </c>
      <c r="O249" s="162">
        <f>ROUND(E249*N249,2)</f>
        <v>0</v>
      </c>
      <c r="P249" s="162">
        <v>0</v>
      </c>
      <c r="Q249" s="163">
        <f>ROUND(E249*P249,2)</f>
        <v>0</v>
      </c>
      <c r="R249" s="145"/>
      <c r="S249" s="145" t="s">
        <v>254</v>
      </c>
      <c r="T249" s="145" t="s">
        <v>255</v>
      </c>
      <c r="U249" s="145">
        <v>3.5920000000000001</v>
      </c>
      <c r="V249" s="145">
        <f>ROUND(E249*U249,2)</f>
        <v>7.18</v>
      </c>
      <c r="W249" s="145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 t="s">
        <v>194</v>
      </c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</row>
    <row r="250" spans="1:60" outlineLevel="1" x14ac:dyDescent="0.2">
      <c r="A250" s="143"/>
      <c r="B250" s="144"/>
      <c r="C250" s="175" t="s">
        <v>204</v>
      </c>
      <c r="D250" s="146"/>
      <c r="E250" s="147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 t="s">
        <v>199</v>
      </c>
      <c r="AH250" s="136">
        <v>0</v>
      </c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</row>
    <row r="251" spans="1:60" outlineLevel="1" x14ac:dyDescent="0.2">
      <c r="A251" s="143"/>
      <c r="B251" s="144"/>
      <c r="C251" s="175" t="s">
        <v>2210</v>
      </c>
      <c r="D251" s="146"/>
      <c r="E251" s="147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 t="s">
        <v>199</v>
      </c>
      <c r="AH251" s="136">
        <v>0</v>
      </c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</row>
    <row r="252" spans="1:60" outlineLevel="1" x14ac:dyDescent="0.2">
      <c r="A252" s="143"/>
      <c r="B252" s="144"/>
      <c r="C252" s="175" t="s">
        <v>135</v>
      </c>
      <c r="D252" s="146"/>
      <c r="E252" s="147">
        <v>2</v>
      </c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 t="s">
        <v>199</v>
      </c>
      <c r="AH252" s="136">
        <v>0</v>
      </c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</row>
    <row r="253" spans="1:60" outlineLevel="1" x14ac:dyDescent="0.2">
      <c r="A253" s="143"/>
      <c r="B253" s="144"/>
      <c r="C253" s="176" t="s">
        <v>201</v>
      </c>
      <c r="D253" s="148"/>
      <c r="E253" s="149">
        <v>2</v>
      </c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 t="s">
        <v>199</v>
      </c>
      <c r="AH253" s="136">
        <v>1</v>
      </c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</row>
    <row r="254" spans="1:60" outlineLevel="1" x14ac:dyDescent="0.2">
      <c r="A254" s="164">
        <v>41</v>
      </c>
      <c r="B254" s="165" t="s">
        <v>2228</v>
      </c>
      <c r="C254" s="173" t="s">
        <v>2229</v>
      </c>
      <c r="D254" s="166" t="s">
        <v>197</v>
      </c>
      <c r="E254" s="167">
        <v>11</v>
      </c>
      <c r="F254" s="168"/>
      <c r="G254" s="169">
        <f>ROUND(E254*F254,2)</f>
        <v>0</v>
      </c>
      <c r="H254" s="168"/>
      <c r="I254" s="169">
        <f>ROUND(E254*H254,2)</f>
        <v>0</v>
      </c>
      <c r="J254" s="168"/>
      <c r="K254" s="169">
        <f>ROUND(E254*J254,2)</f>
        <v>0</v>
      </c>
      <c r="L254" s="169">
        <v>21</v>
      </c>
      <c r="M254" s="169">
        <f>G254*(1+L254/100)</f>
        <v>0</v>
      </c>
      <c r="N254" s="169">
        <v>0</v>
      </c>
      <c r="O254" s="169">
        <f>ROUND(E254*N254,2)</f>
        <v>0</v>
      </c>
      <c r="P254" s="169">
        <v>0</v>
      </c>
      <c r="Q254" s="170">
        <f>ROUND(E254*P254,2)</f>
        <v>0</v>
      </c>
      <c r="R254" s="145"/>
      <c r="S254" s="145" t="s">
        <v>254</v>
      </c>
      <c r="T254" s="145" t="s">
        <v>255</v>
      </c>
      <c r="U254" s="145">
        <v>4.4000000000000004E-2</v>
      </c>
      <c r="V254" s="145">
        <f>ROUND(E254*U254,2)</f>
        <v>0.48</v>
      </c>
      <c r="W254" s="145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 t="s">
        <v>194</v>
      </c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</row>
    <row r="255" spans="1:60" outlineLevel="1" x14ac:dyDescent="0.2">
      <c r="A255" s="164">
        <v>42</v>
      </c>
      <c r="B255" s="165" t="s">
        <v>2230</v>
      </c>
      <c r="C255" s="173" t="s">
        <v>2231</v>
      </c>
      <c r="D255" s="166" t="s">
        <v>197</v>
      </c>
      <c r="E255" s="167">
        <v>157.5</v>
      </c>
      <c r="F255" s="168"/>
      <c r="G255" s="169">
        <f>ROUND(E255*F255,2)</f>
        <v>0</v>
      </c>
      <c r="H255" s="168"/>
      <c r="I255" s="169">
        <f>ROUND(E255*H255,2)</f>
        <v>0</v>
      </c>
      <c r="J255" s="168"/>
      <c r="K255" s="169">
        <f>ROUND(E255*J255,2)</f>
        <v>0</v>
      </c>
      <c r="L255" s="169">
        <v>21</v>
      </c>
      <c r="M255" s="169">
        <f>G255*(1+L255/100)</f>
        <v>0</v>
      </c>
      <c r="N255" s="169">
        <v>0</v>
      </c>
      <c r="O255" s="169">
        <f>ROUND(E255*N255,2)</f>
        <v>0</v>
      </c>
      <c r="P255" s="169">
        <v>0</v>
      </c>
      <c r="Q255" s="170">
        <f>ROUND(E255*P255,2)</f>
        <v>0</v>
      </c>
      <c r="R255" s="145"/>
      <c r="S255" s="145" t="s">
        <v>254</v>
      </c>
      <c r="T255" s="145" t="s">
        <v>255</v>
      </c>
      <c r="U255" s="145">
        <v>4.4000000000000004E-2</v>
      </c>
      <c r="V255" s="145">
        <f>ROUND(E255*U255,2)</f>
        <v>6.93</v>
      </c>
      <c r="W255" s="145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 t="s">
        <v>194</v>
      </c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</row>
    <row r="256" spans="1:60" outlineLevel="1" x14ac:dyDescent="0.2">
      <c r="A256" s="157">
        <v>43</v>
      </c>
      <c r="B256" s="158" t="s">
        <v>2232</v>
      </c>
      <c r="C256" s="174" t="s">
        <v>2233</v>
      </c>
      <c r="D256" s="159" t="s">
        <v>197</v>
      </c>
      <c r="E256" s="160">
        <v>168.5</v>
      </c>
      <c r="F256" s="161"/>
      <c r="G256" s="162">
        <f>ROUND(E256*F256,2)</f>
        <v>0</v>
      </c>
      <c r="H256" s="161"/>
      <c r="I256" s="162">
        <f>ROUND(E256*H256,2)</f>
        <v>0</v>
      </c>
      <c r="J256" s="161"/>
      <c r="K256" s="162">
        <f>ROUND(E256*J256,2)</f>
        <v>0</v>
      </c>
      <c r="L256" s="162">
        <v>21</v>
      </c>
      <c r="M256" s="162">
        <f>G256*(1+L256/100)</f>
        <v>0</v>
      </c>
      <c r="N256" s="162">
        <v>0</v>
      </c>
      <c r="O256" s="162">
        <f>ROUND(E256*N256,2)</f>
        <v>0</v>
      </c>
      <c r="P256" s="162">
        <v>0</v>
      </c>
      <c r="Q256" s="163">
        <f>ROUND(E256*P256,2)</f>
        <v>0</v>
      </c>
      <c r="R256" s="145"/>
      <c r="S256" s="145" t="s">
        <v>254</v>
      </c>
      <c r="T256" s="145" t="s">
        <v>255</v>
      </c>
      <c r="U256" s="145">
        <v>0.21000000000000002</v>
      </c>
      <c r="V256" s="145">
        <f>ROUND(E256*U256,2)</f>
        <v>35.39</v>
      </c>
      <c r="W256" s="145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 t="s">
        <v>194</v>
      </c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</row>
    <row r="257" spans="1:60" outlineLevel="1" x14ac:dyDescent="0.2">
      <c r="A257" s="143"/>
      <c r="B257" s="144"/>
      <c r="C257" s="175" t="s">
        <v>2234</v>
      </c>
      <c r="D257" s="146"/>
      <c r="E257" s="147">
        <v>168.5</v>
      </c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 t="s">
        <v>199</v>
      </c>
      <c r="AH257" s="136">
        <v>0</v>
      </c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</row>
    <row r="258" spans="1:60" outlineLevel="1" x14ac:dyDescent="0.2">
      <c r="A258" s="143"/>
      <c r="B258" s="144"/>
      <c r="C258" s="176" t="s">
        <v>201</v>
      </c>
      <c r="D258" s="148"/>
      <c r="E258" s="149">
        <v>168.5</v>
      </c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 t="s">
        <v>199</v>
      </c>
      <c r="AH258" s="136">
        <v>1</v>
      </c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</row>
    <row r="259" spans="1:60" outlineLevel="1" x14ac:dyDescent="0.2">
      <c r="A259" s="164">
        <v>44</v>
      </c>
      <c r="B259" s="165" t="s">
        <v>2029</v>
      </c>
      <c r="C259" s="173" t="s">
        <v>2030</v>
      </c>
      <c r="D259" s="166" t="s">
        <v>471</v>
      </c>
      <c r="E259" s="167">
        <v>2</v>
      </c>
      <c r="F259" s="168"/>
      <c r="G259" s="169">
        <f>ROUND(E259*F259,2)</f>
        <v>0</v>
      </c>
      <c r="H259" s="168"/>
      <c r="I259" s="169">
        <f>ROUND(E259*H259,2)</f>
        <v>0</v>
      </c>
      <c r="J259" s="168"/>
      <c r="K259" s="169">
        <f>ROUND(E259*J259,2)</f>
        <v>0</v>
      </c>
      <c r="L259" s="169">
        <v>21</v>
      </c>
      <c r="M259" s="169">
        <f>G259*(1+L259/100)</f>
        <v>0</v>
      </c>
      <c r="N259" s="169">
        <v>3.5030000000000006E-2</v>
      </c>
      <c r="O259" s="169">
        <f>ROUND(E259*N259,2)</f>
        <v>7.0000000000000007E-2</v>
      </c>
      <c r="P259" s="169">
        <v>0</v>
      </c>
      <c r="Q259" s="170">
        <f>ROUND(E259*P259,2)</f>
        <v>0</v>
      </c>
      <c r="R259" s="145"/>
      <c r="S259" s="145" t="s">
        <v>254</v>
      </c>
      <c r="T259" s="145" t="s">
        <v>255</v>
      </c>
      <c r="U259" s="145">
        <v>10.130000000000001</v>
      </c>
      <c r="V259" s="145">
        <f>ROUND(E259*U259,2)</f>
        <v>20.260000000000002</v>
      </c>
      <c r="W259" s="145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 t="s">
        <v>194</v>
      </c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</row>
    <row r="260" spans="1:60" outlineLevel="1" x14ac:dyDescent="0.2">
      <c r="A260" s="157">
        <v>45</v>
      </c>
      <c r="B260" s="158" t="s">
        <v>2017</v>
      </c>
      <c r="C260" s="174" t="s">
        <v>2018</v>
      </c>
      <c r="D260" s="159" t="s">
        <v>224</v>
      </c>
      <c r="E260" s="160">
        <v>2</v>
      </c>
      <c r="F260" s="161"/>
      <c r="G260" s="162">
        <f>ROUND(E260*F260,2)</f>
        <v>0</v>
      </c>
      <c r="H260" s="161"/>
      <c r="I260" s="162">
        <f>ROUND(E260*H260,2)</f>
        <v>0</v>
      </c>
      <c r="J260" s="161"/>
      <c r="K260" s="162">
        <f>ROUND(E260*J260,2)</f>
        <v>0</v>
      </c>
      <c r="L260" s="162">
        <v>21</v>
      </c>
      <c r="M260" s="162">
        <f>G260*(1+L260/100)</f>
        <v>0</v>
      </c>
      <c r="N260" s="162">
        <v>6.3830000000000012E-2</v>
      </c>
      <c r="O260" s="162">
        <f>ROUND(E260*N260,2)</f>
        <v>0.13</v>
      </c>
      <c r="P260" s="162">
        <v>0</v>
      </c>
      <c r="Q260" s="163">
        <f>ROUND(E260*P260,2)</f>
        <v>0</v>
      </c>
      <c r="R260" s="145"/>
      <c r="S260" s="145" t="s">
        <v>254</v>
      </c>
      <c r="T260" s="145" t="s">
        <v>255</v>
      </c>
      <c r="U260" s="145">
        <v>0.77200000000000002</v>
      </c>
      <c r="V260" s="145">
        <f>ROUND(E260*U260,2)</f>
        <v>1.54</v>
      </c>
      <c r="W260" s="145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 t="s">
        <v>194</v>
      </c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</row>
    <row r="261" spans="1:60" outlineLevel="1" x14ac:dyDescent="0.2">
      <c r="A261" s="143"/>
      <c r="B261" s="144"/>
      <c r="C261" s="175" t="s">
        <v>204</v>
      </c>
      <c r="D261" s="146"/>
      <c r="E261" s="147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 t="s">
        <v>199</v>
      </c>
      <c r="AH261" s="136">
        <v>0</v>
      </c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</row>
    <row r="262" spans="1:60" outlineLevel="1" x14ac:dyDescent="0.2">
      <c r="A262" s="143"/>
      <c r="B262" s="144"/>
      <c r="C262" s="175" t="s">
        <v>2210</v>
      </c>
      <c r="D262" s="146"/>
      <c r="E262" s="147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 t="s">
        <v>199</v>
      </c>
      <c r="AH262" s="136">
        <v>0</v>
      </c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</row>
    <row r="263" spans="1:60" outlineLevel="1" x14ac:dyDescent="0.2">
      <c r="A263" s="143"/>
      <c r="B263" s="144"/>
      <c r="C263" s="175" t="s">
        <v>135</v>
      </c>
      <c r="D263" s="146"/>
      <c r="E263" s="147">
        <v>2</v>
      </c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 t="s">
        <v>199</v>
      </c>
      <c r="AH263" s="136">
        <v>0</v>
      </c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</row>
    <row r="264" spans="1:60" outlineLevel="1" x14ac:dyDescent="0.2">
      <c r="A264" s="143"/>
      <c r="B264" s="144"/>
      <c r="C264" s="176" t="s">
        <v>201</v>
      </c>
      <c r="D264" s="148"/>
      <c r="E264" s="149">
        <v>2</v>
      </c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 t="s">
        <v>199</v>
      </c>
      <c r="AH264" s="136">
        <v>1</v>
      </c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</row>
    <row r="265" spans="1:60" outlineLevel="1" x14ac:dyDescent="0.2">
      <c r="A265" s="157">
        <v>46</v>
      </c>
      <c r="B265" s="158" t="s">
        <v>2020</v>
      </c>
      <c r="C265" s="174" t="s">
        <v>2021</v>
      </c>
      <c r="D265" s="159" t="s">
        <v>224</v>
      </c>
      <c r="E265" s="160">
        <v>1</v>
      </c>
      <c r="F265" s="161"/>
      <c r="G265" s="162">
        <f>ROUND(E265*F265,2)</f>
        <v>0</v>
      </c>
      <c r="H265" s="161"/>
      <c r="I265" s="162">
        <f>ROUND(E265*H265,2)</f>
        <v>0</v>
      </c>
      <c r="J265" s="161"/>
      <c r="K265" s="162">
        <f>ROUND(E265*J265,2)</f>
        <v>0</v>
      </c>
      <c r="L265" s="162">
        <v>21</v>
      </c>
      <c r="M265" s="162">
        <f>G265*(1+L265/100)</f>
        <v>0</v>
      </c>
      <c r="N265" s="162">
        <v>0.12303</v>
      </c>
      <c r="O265" s="162">
        <f>ROUND(E265*N265,2)</f>
        <v>0.12</v>
      </c>
      <c r="P265" s="162">
        <v>0</v>
      </c>
      <c r="Q265" s="163">
        <f>ROUND(E265*P265,2)</f>
        <v>0</v>
      </c>
      <c r="R265" s="145"/>
      <c r="S265" s="145" t="s">
        <v>254</v>
      </c>
      <c r="T265" s="145" t="s">
        <v>255</v>
      </c>
      <c r="U265" s="145">
        <v>0.8630000000000001</v>
      </c>
      <c r="V265" s="145">
        <f>ROUND(E265*U265,2)</f>
        <v>0.86</v>
      </c>
      <c r="W265" s="145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 t="s">
        <v>194</v>
      </c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</row>
    <row r="266" spans="1:60" outlineLevel="1" x14ac:dyDescent="0.2">
      <c r="A266" s="143"/>
      <c r="B266" s="144"/>
      <c r="C266" s="175" t="s">
        <v>204</v>
      </c>
      <c r="D266" s="146"/>
      <c r="E266" s="147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 t="s">
        <v>199</v>
      </c>
      <c r="AH266" s="136">
        <v>0</v>
      </c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</row>
    <row r="267" spans="1:60" outlineLevel="1" x14ac:dyDescent="0.2">
      <c r="A267" s="143"/>
      <c r="B267" s="144"/>
      <c r="C267" s="175" t="s">
        <v>2210</v>
      </c>
      <c r="D267" s="146"/>
      <c r="E267" s="147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 t="s">
        <v>199</v>
      </c>
      <c r="AH267" s="136">
        <v>0</v>
      </c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</row>
    <row r="268" spans="1:60" outlineLevel="1" x14ac:dyDescent="0.2">
      <c r="A268" s="143"/>
      <c r="B268" s="144"/>
      <c r="C268" s="175" t="s">
        <v>133</v>
      </c>
      <c r="D268" s="146"/>
      <c r="E268" s="147">
        <v>1</v>
      </c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 t="s">
        <v>199</v>
      </c>
      <c r="AH268" s="136">
        <v>0</v>
      </c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</row>
    <row r="269" spans="1:60" outlineLevel="1" x14ac:dyDescent="0.2">
      <c r="A269" s="143"/>
      <c r="B269" s="144"/>
      <c r="C269" s="176" t="s">
        <v>201</v>
      </c>
      <c r="D269" s="148"/>
      <c r="E269" s="149">
        <v>1</v>
      </c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 t="s">
        <v>199</v>
      </c>
      <c r="AH269" s="136">
        <v>1</v>
      </c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</row>
    <row r="270" spans="1:60" outlineLevel="1" x14ac:dyDescent="0.2">
      <c r="A270" s="157">
        <v>47</v>
      </c>
      <c r="B270" s="158" t="s">
        <v>2023</v>
      </c>
      <c r="C270" s="174" t="s">
        <v>2024</v>
      </c>
      <c r="D270" s="159" t="s">
        <v>224</v>
      </c>
      <c r="E270" s="160">
        <v>1</v>
      </c>
      <c r="F270" s="161"/>
      <c r="G270" s="162">
        <f>ROUND(E270*F270,2)</f>
        <v>0</v>
      </c>
      <c r="H270" s="161"/>
      <c r="I270" s="162">
        <f>ROUND(E270*H270,2)</f>
        <v>0</v>
      </c>
      <c r="J270" s="161"/>
      <c r="K270" s="162">
        <f>ROUND(E270*J270,2)</f>
        <v>0</v>
      </c>
      <c r="L270" s="162">
        <v>21</v>
      </c>
      <c r="M270" s="162">
        <f>G270*(1+L270/100)</f>
        <v>0</v>
      </c>
      <c r="N270" s="162">
        <v>0.32906000000000002</v>
      </c>
      <c r="O270" s="162">
        <f>ROUND(E270*N270,2)</f>
        <v>0.33</v>
      </c>
      <c r="P270" s="162">
        <v>0</v>
      </c>
      <c r="Q270" s="163">
        <f>ROUND(E270*P270,2)</f>
        <v>0</v>
      </c>
      <c r="R270" s="145"/>
      <c r="S270" s="145" t="s">
        <v>254</v>
      </c>
      <c r="T270" s="145" t="s">
        <v>255</v>
      </c>
      <c r="U270" s="145">
        <v>1.1820000000000002</v>
      </c>
      <c r="V270" s="145">
        <f>ROUND(E270*U270,2)</f>
        <v>1.18</v>
      </c>
      <c r="W270" s="145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 t="s">
        <v>194</v>
      </c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</row>
    <row r="271" spans="1:60" outlineLevel="1" x14ac:dyDescent="0.2">
      <c r="A271" s="143"/>
      <c r="B271" s="144"/>
      <c r="C271" s="175" t="s">
        <v>204</v>
      </c>
      <c r="D271" s="146"/>
      <c r="E271" s="147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 t="s">
        <v>199</v>
      </c>
      <c r="AH271" s="136">
        <v>0</v>
      </c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</row>
    <row r="272" spans="1:60" outlineLevel="1" x14ac:dyDescent="0.2">
      <c r="A272" s="143"/>
      <c r="B272" s="144"/>
      <c r="C272" s="175" t="s">
        <v>2210</v>
      </c>
      <c r="D272" s="146"/>
      <c r="E272" s="147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 t="s">
        <v>199</v>
      </c>
      <c r="AH272" s="136">
        <v>0</v>
      </c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</row>
    <row r="273" spans="1:60" outlineLevel="1" x14ac:dyDescent="0.2">
      <c r="A273" s="143"/>
      <c r="B273" s="144"/>
      <c r="C273" s="175" t="s">
        <v>133</v>
      </c>
      <c r="D273" s="146"/>
      <c r="E273" s="147">
        <v>1</v>
      </c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 t="s">
        <v>199</v>
      </c>
      <c r="AH273" s="136">
        <v>0</v>
      </c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</row>
    <row r="274" spans="1:60" outlineLevel="1" x14ac:dyDescent="0.2">
      <c r="A274" s="143"/>
      <c r="B274" s="144"/>
      <c r="C274" s="176" t="s">
        <v>201</v>
      </c>
      <c r="D274" s="148"/>
      <c r="E274" s="149">
        <v>1</v>
      </c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 t="s">
        <v>199</v>
      </c>
      <c r="AH274" s="136">
        <v>1</v>
      </c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</row>
    <row r="275" spans="1:60" outlineLevel="1" x14ac:dyDescent="0.2">
      <c r="A275" s="157">
        <v>48</v>
      </c>
      <c r="B275" s="158" t="s">
        <v>2031</v>
      </c>
      <c r="C275" s="174" t="s">
        <v>2032</v>
      </c>
      <c r="D275" s="159" t="s">
        <v>197</v>
      </c>
      <c r="E275" s="160">
        <v>168.5</v>
      </c>
      <c r="F275" s="161"/>
      <c r="G275" s="162">
        <f>ROUND(E275*F275,2)</f>
        <v>0</v>
      </c>
      <c r="H275" s="161"/>
      <c r="I275" s="162">
        <f>ROUND(E275*H275,2)</f>
        <v>0</v>
      </c>
      <c r="J275" s="161"/>
      <c r="K275" s="162">
        <f>ROUND(E275*J275,2)</f>
        <v>0</v>
      </c>
      <c r="L275" s="162">
        <v>21</v>
      </c>
      <c r="M275" s="162">
        <f>G275*(1+L275/100)</f>
        <v>0</v>
      </c>
      <c r="N275" s="162">
        <v>0</v>
      </c>
      <c r="O275" s="162">
        <f>ROUND(E275*N275,2)</f>
        <v>0</v>
      </c>
      <c r="P275" s="162">
        <v>0</v>
      </c>
      <c r="Q275" s="163">
        <f>ROUND(E275*P275,2)</f>
        <v>0</v>
      </c>
      <c r="R275" s="145"/>
      <c r="S275" s="145" t="s">
        <v>254</v>
      </c>
      <c r="T275" s="145" t="s">
        <v>255</v>
      </c>
      <c r="U275" s="145">
        <v>2.6000000000000002E-2</v>
      </c>
      <c r="V275" s="145">
        <f>ROUND(E275*U275,2)</f>
        <v>4.38</v>
      </c>
      <c r="W275" s="145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 t="s">
        <v>194</v>
      </c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</row>
    <row r="276" spans="1:60" outlineLevel="1" x14ac:dyDescent="0.2">
      <c r="A276" s="143"/>
      <c r="B276" s="144"/>
      <c r="C276" s="175" t="s">
        <v>204</v>
      </c>
      <c r="D276" s="146"/>
      <c r="E276" s="147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 t="s">
        <v>199</v>
      </c>
      <c r="AH276" s="136">
        <v>0</v>
      </c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</row>
    <row r="277" spans="1:60" outlineLevel="1" x14ac:dyDescent="0.2">
      <c r="A277" s="143"/>
      <c r="B277" s="144"/>
      <c r="C277" s="175" t="s">
        <v>2210</v>
      </c>
      <c r="D277" s="146"/>
      <c r="E277" s="147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 t="s">
        <v>199</v>
      </c>
      <c r="AH277" s="136">
        <v>0</v>
      </c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</row>
    <row r="278" spans="1:60" outlineLevel="1" x14ac:dyDescent="0.2">
      <c r="A278" s="143"/>
      <c r="B278" s="144"/>
      <c r="C278" s="175" t="s">
        <v>2234</v>
      </c>
      <c r="D278" s="146"/>
      <c r="E278" s="147">
        <v>168.5</v>
      </c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 t="s">
        <v>199</v>
      </c>
      <c r="AH278" s="136">
        <v>0</v>
      </c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</row>
    <row r="279" spans="1:60" outlineLevel="1" x14ac:dyDescent="0.2">
      <c r="A279" s="143"/>
      <c r="B279" s="144"/>
      <c r="C279" s="176" t="s">
        <v>201</v>
      </c>
      <c r="D279" s="148"/>
      <c r="E279" s="149">
        <v>168.5</v>
      </c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 t="s">
        <v>199</v>
      </c>
      <c r="AH279" s="136">
        <v>1</v>
      </c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</row>
    <row r="280" spans="1:60" outlineLevel="1" x14ac:dyDescent="0.2">
      <c r="A280" s="157">
        <v>49</v>
      </c>
      <c r="B280" s="158" t="s">
        <v>2034</v>
      </c>
      <c r="C280" s="174" t="s">
        <v>2035</v>
      </c>
      <c r="D280" s="159" t="s">
        <v>197</v>
      </c>
      <c r="E280" s="160">
        <v>172</v>
      </c>
      <c r="F280" s="161"/>
      <c r="G280" s="162">
        <f>ROUND(E280*F280,2)</f>
        <v>0</v>
      </c>
      <c r="H280" s="161"/>
      <c r="I280" s="162">
        <f>ROUND(E280*H280,2)</f>
        <v>0</v>
      </c>
      <c r="J280" s="161"/>
      <c r="K280" s="162">
        <f>ROUND(E280*J280,2)</f>
        <v>0</v>
      </c>
      <c r="L280" s="162">
        <v>21</v>
      </c>
      <c r="M280" s="162">
        <f>G280*(1+L280/100)</f>
        <v>0</v>
      </c>
      <c r="N280" s="162">
        <v>5.0000000000000002E-5</v>
      </c>
      <c r="O280" s="162">
        <f>ROUND(E280*N280,2)</f>
        <v>0.01</v>
      </c>
      <c r="P280" s="162">
        <v>0</v>
      </c>
      <c r="Q280" s="163">
        <f>ROUND(E280*P280,2)</f>
        <v>0</v>
      </c>
      <c r="R280" s="145"/>
      <c r="S280" s="145" t="s">
        <v>254</v>
      </c>
      <c r="T280" s="145" t="s">
        <v>255</v>
      </c>
      <c r="U280" s="145">
        <v>3.4000000000000002E-2</v>
      </c>
      <c r="V280" s="145">
        <f>ROUND(E280*U280,2)</f>
        <v>5.85</v>
      </c>
      <c r="W280" s="145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 t="s">
        <v>194</v>
      </c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</row>
    <row r="281" spans="1:60" outlineLevel="1" x14ac:dyDescent="0.2">
      <c r="A281" s="143"/>
      <c r="B281" s="144"/>
      <c r="C281" s="175" t="s">
        <v>204</v>
      </c>
      <c r="D281" s="146"/>
      <c r="E281" s="147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 t="s">
        <v>199</v>
      </c>
      <c r="AH281" s="136">
        <v>0</v>
      </c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</row>
    <row r="282" spans="1:60" outlineLevel="1" x14ac:dyDescent="0.2">
      <c r="A282" s="143"/>
      <c r="B282" s="144"/>
      <c r="C282" s="175" t="s">
        <v>2210</v>
      </c>
      <c r="D282" s="146"/>
      <c r="E282" s="147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 t="s">
        <v>199</v>
      </c>
      <c r="AH282" s="136">
        <v>0</v>
      </c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</row>
    <row r="283" spans="1:60" outlineLevel="1" x14ac:dyDescent="0.2">
      <c r="A283" s="143"/>
      <c r="B283" s="144"/>
      <c r="C283" s="175" t="s">
        <v>2235</v>
      </c>
      <c r="D283" s="146"/>
      <c r="E283" s="147">
        <v>172</v>
      </c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 t="s">
        <v>199</v>
      </c>
      <c r="AH283" s="136">
        <v>0</v>
      </c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</row>
    <row r="284" spans="1:60" outlineLevel="1" x14ac:dyDescent="0.2">
      <c r="A284" s="143"/>
      <c r="B284" s="144"/>
      <c r="C284" s="176" t="s">
        <v>201</v>
      </c>
      <c r="D284" s="148"/>
      <c r="E284" s="149">
        <v>172</v>
      </c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 t="s">
        <v>199</v>
      </c>
      <c r="AH284" s="136">
        <v>1</v>
      </c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</row>
    <row r="285" spans="1:60" outlineLevel="1" x14ac:dyDescent="0.2">
      <c r="A285" s="164">
        <v>50</v>
      </c>
      <c r="B285" s="165" t="s">
        <v>2236</v>
      </c>
      <c r="C285" s="173" t="s">
        <v>2237</v>
      </c>
      <c r="D285" s="166" t="s">
        <v>2039</v>
      </c>
      <c r="E285" s="167">
        <v>1</v>
      </c>
      <c r="F285" s="168"/>
      <c r="G285" s="169">
        <f t="shared" ref="G285:G310" si="0">ROUND(E285*F285,2)</f>
        <v>0</v>
      </c>
      <c r="H285" s="168"/>
      <c r="I285" s="169">
        <f t="shared" ref="I285:I310" si="1">ROUND(E285*H285,2)</f>
        <v>0</v>
      </c>
      <c r="J285" s="168"/>
      <c r="K285" s="169">
        <f t="shared" ref="K285:K310" si="2">ROUND(E285*J285,2)</f>
        <v>0</v>
      </c>
      <c r="L285" s="169">
        <v>21</v>
      </c>
      <c r="M285" s="169">
        <f t="shared" ref="M285:M310" si="3">G285*(1+L285/100)</f>
        <v>0</v>
      </c>
      <c r="N285" s="169">
        <v>3.8000000000000006E-2</v>
      </c>
      <c r="O285" s="169">
        <f t="shared" ref="O285:O310" si="4">ROUND(E285*N285,2)</f>
        <v>0.04</v>
      </c>
      <c r="P285" s="169">
        <v>0</v>
      </c>
      <c r="Q285" s="170">
        <f t="shared" ref="Q285:Q310" si="5">ROUND(E285*P285,2)</f>
        <v>0</v>
      </c>
      <c r="R285" s="145"/>
      <c r="S285" s="145" t="s">
        <v>192</v>
      </c>
      <c r="T285" s="145" t="s">
        <v>193</v>
      </c>
      <c r="U285" s="145">
        <v>0</v>
      </c>
      <c r="V285" s="145">
        <f t="shared" ref="V285:V310" si="6">ROUND(E285*U285,2)</f>
        <v>0</v>
      </c>
      <c r="W285" s="145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 t="s">
        <v>404</v>
      </c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</row>
    <row r="286" spans="1:60" outlineLevel="1" x14ac:dyDescent="0.2">
      <c r="A286" s="164">
        <v>51</v>
      </c>
      <c r="B286" s="165" t="s">
        <v>2238</v>
      </c>
      <c r="C286" s="173" t="s">
        <v>2239</v>
      </c>
      <c r="D286" s="166" t="s">
        <v>2039</v>
      </c>
      <c r="E286" s="167">
        <v>1</v>
      </c>
      <c r="F286" s="168"/>
      <c r="G286" s="169">
        <f t="shared" si="0"/>
        <v>0</v>
      </c>
      <c r="H286" s="168"/>
      <c r="I286" s="169">
        <f t="shared" si="1"/>
        <v>0</v>
      </c>
      <c r="J286" s="168"/>
      <c r="K286" s="169">
        <f t="shared" si="2"/>
        <v>0</v>
      </c>
      <c r="L286" s="169">
        <v>21</v>
      </c>
      <c r="M286" s="169">
        <f t="shared" si="3"/>
        <v>0</v>
      </c>
      <c r="N286" s="169">
        <v>1.7580000000000002E-2</v>
      </c>
      <c r="O286" s="169">
        <f t="shared" si="4"/>
        <v>0.02</v>
      </c>
      <c r="P286" s="169">
        <v>0</v>
      </c>
      <c r="Q286" s="170">
        <f t="shared" si="5"/>
        <v>0</v>
      </c>
      <c r="R286" s="145"/>
      <c r="S286" s="145" t="s">
        <v>192</v>
      </c>
      <c r="T286" s="145" t="s">
        <v>193</v>
      </c>
      <c r="U286" s="145">
        <v>0</v>
      </c>
      <c r="V286" s="145">
        <f t="shared" si="6"/>
        <v>0</v>
      </c>
      <c r="W286" s="145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 t="s">
        <v>2240</v>
      </c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</row>
    <row r="287" spans="1:60" outlineLevel="1" x14ac:dyDescent="0.2">
      <c r="A287" s="164">
        <v>52</v>
      </c>
      <c r="B287" s="165" t="s">
        <v>2241</v>
      </c>
      <c r="C287" s="173" t="s">
        <v>2242</v>
      </c>
      <c r="D287" s="166" t="s">
        <v>2039</v>
      </c>
      <c r="E287" s="167">
        <v>0</v>
      </c>
      <c r="F287" s="168"/>
      <c r="G287" s="169">
        <f t="shared" si="0"/>
        <v>0</v>
      </c>
      <c r="H287" s="168"/>
      <c r="I287" s="169">
        <f t="shared" si="1"/>
        <v>0</v>
      </c>
      <c r="J287" s="168"/>
      <c r="K287" s="169">
        <f t="shared" si="2"/>
        <v>0</v>
      </c>
      <c r="L287" s="169">
        <v>21</v>
      </c>
      <c r="M287" s="169">
        <f t="shared" si="3"/>
        <v>0</v>
      </c>
      <c r="N287" s="169">
        <v>2.2000000000000002E-2</v>
      </c>
      <c r="O287" s="169">
        <f t="shared" si="4"/>
        <v>0</v>
      </c>
      <c r="P287" s="169">
        <v>0</v>
      </c>
      <c r="Q287" s="170">
        <f t="shared" si="5"/>
        <v>0</v>
      </c>
      <c r="R287" s="145"/>
      <c r="S287" s="145" t="s">
        <v>192</v>
      </c>
      <c r="T287" s="145" t="s">
        <v>193</v>
      </c>
      <c r="U287" s="145">
        <v>0</v>
      </c>
      <c r="V287" s="145">
        <f t="shared" si="6"/>
        <v>0</v>
      </c>
      <c r="W287" s="145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 t="s">
        <v>2240</v>
      </c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</row>
    <row r="288" spans="1:60" outlineLevel="1" x14ac:dyDescent="0.2">
      <c r="A288" s="164">
        <v>53</v>
      </c>
      <c r="B288" s="165" t="s">
        <v>2243</v>
      </c>
      <c r="C288" s="173" t="s">
        <v>2244</v>
      </c>
      <c r="D288" s="166" t="s">
        <v>2039</v>
      </c>
      <c r="E288" s="167">
        <v>1</v>
      </c>
      <c r="F288" s="168"/>
      <c r="G288" s="169">
        <f t="shared" si="0"/>
        <v>0</v>
      </c>
      <c r="H288" s="168"/>
      <c r="I288" s="169">
        <f t="shared" si="1"/>
        <v>0</v>
      </c>
      <c r="J288" s="168"/>
      <c r="K288" s="169">
        <f t="shared" si="2"/>
        <v>0</v>
      </c>
      <c r="L288" s="169">
        <v>21</v>
      </c>
      <c r="M288" s="169">
        <f t="shared" si="3"/>
        <v>0</v>
      </c>
      <c r="N288" s="169">
        <v>1.6500000000000001E-2</v>
      </c>
      <c r="O288" s="169">
        <f t="shared" si="4"/>
        <v>0.02</v>
      </c>
      <c r="P288" s="169">
        <v>0</v>
      </c>
      <c r="Q288" s="170">
        <f t="shared" si="5"/>
        <v>0</v>
      </c>
      <c r="R288" s="145"/>
      <c r="S288" s="145" t="s">
        <v>192</v>
      </c>
      <c r="T288" s="145" t="s">
        <v>193</v>
      </c>
      <c r="U288" s="145">
        <v>0</v>
      </c>
      <c r="V288" s="145">
        <f t="shared" si="6"/>
        <v>0</v>
      </c>
      <c r="W288" s="145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 t="s">
        <v>2240</v>
      </c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</row>
    <row r="289" spans="1:60" outlineLevel="1" x14ac:dyDescent="0.2">
      <c r="A289" s="164">
        <v>54</v>
      </c>
      <c r="B289" s="165" t="s">
        <v>2245</v>
      </c>
      <c r="C289" s="173" t="s">
        <v>2246</v>
      </c>
      <c r="D289" s="166" t="s">
        <v>2039</v>
      </c>
      <c r="E289" s="167">
        <v>1</v>
      </c>
      <c r="F289" s="168"/>
      <c r="G289" s="169">
        <f t="shared" si="0"/>
        <v>0</v>
      </c>
      <c r="H289" s="168"/>
      <c r="I289" s="169">
        <f t="shared" si="1"/>
        <v>0</v>
      </c>
      <c r="J289" s="168"/>
      <c r="K289" s="169">
        <f t="shared" si="2"/>
        <v>0</v>
      </c>
      <c r="L289" s="169">
        <v>21</v>
      </c>
      <c r="M289" s="169">
        <f t="shared" si="3"/>
        <v>0</v>
      </c>
      <c r="N289" s="169">
        <v>1.7000000000000001E-2</v>
      </c>
      <c r="O289" s="169">
        <f t="shared" si="4"/>
        <v>0.02</v>
      </c>
      <c r="P289" s="169">
        <v>0</v>
      </c>
      <c r="Q289" s="170">
        <f t="shared" si="5"/>
        <v>0</v>
      </c>
      <c r="R289" s="145"/>
      <c r="S289" s="145" t="s">
        <v>192</v>
      </c>
      <c r="T289" s="145" t="s">
        <v>193</v>
      </c>
      <c r="U289" s="145">
        <v>0</v>
      </c>
      <c r="V289" s="145">
        <f t="shared" si="6"/>
        <v>0</v>
      </c>
      <c r="W289" s="145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 t="s">
        <v>2240</v>
      </c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</row>
    <row r="290" spans="1:60" outlineLevel="1" x14ac:dyDescent="0.2">
      <c r="A290" s="164">
        <v>55</v>
      </c>
      <c r="B290" s="165" t="s">
        <v>2247</v>
      </c>
      <c r="C290" s="173" t="s">
        <v>2248</v>
      </c>
      <c r="D290" s="166" t="s">
        <v>2039</v>
      </c>
      <c r="E290" s="167">
        <v>2</v>
      </c>
      <c r="F290" s="168"/>
      <c r="G290" s="169">
        <f t="shared" si="0"/>
        <v>0</v>
      </c>
      <c r="H290" s="168"/>
      <c r="I290" s="169">
        <f t="shared" si="1"/>
        <v>0</v>
      </c>
      <c r="J290" s="168"/>
      <c r="K290" s="169">
        <f t="shared" si="2"/>
        <v>0</v>
      </c>
      <c r="L290" s="169">
        <v>21</v>
      </c>
      <c r="M290" s="169">
        <f t="shared" si="3"/>
        <v>0</v>
      </c>
      <c r="N290" s="169">
        <v>1.0360000000000001E-2</v>
      </c>
      <c r="O290" s="169">
        <f t="shared" si="4"/>
        <v>0.02</v>
      </c>
      <c r="P290" s="169">
        <v>0</v>
      </c>
      <c r="Q290" s="170">
        <f t="shared" si="5"/>
        <v>0</v>
      </c>
      <c r="R290" s="145"/>
      <c r="S290" s="145" t="s">
        <v>192</v>
      </c>
      <c r="T290" s="145" t="s">
        <v>193</v>
      </c>
      <c r="U290" s="145">
        <v>0</v>
      </c>
      <c r="V290" s="145">
        <f t="shared" si="6"/>
        <v>0</v>
      </c>
      <c r="W290" s="145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 t="s">
        <v>2240</v>
      </c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</row>
    <row r="291" spans="1:60" outlineLevel="1" x14ac:dyDescent="0.2">
      <c r="A291" s="164">
        <v>56</v>
      </c>
      <c r="B291" s="165" t="s">
        <v>2249</v>
      </c>
      <c r="C291" s="173" t="s">
        <v>2250</v>
      </c>
      <c r="D291" s="166" t="s">
        <v>2039</v>
      </c>
      <c r="E291" s="167">
        <v>1</v>
      </c>
      <c r="F291" s="168"/>
      <c r="G291" s="169">
        <f t="shared" si="0"/>
        <v>0</v>
      </c>
      <c r="H291" s="168"/>
      <c r="I291" s="169">
        <f t="shared" si="1"/>
        <v>0</v>
      </c>
      <c r="J291" s="168"/>
      <c r="K291" s="169">
        <f t="shared" si="2"/>
        <v>0</v>
      </c>
      <c r="L291" s="169">
        <v>21</v>
      </c>
      <c r="M291" s="169">
        <f t="shared" si="3"/>
        <v>0</v>
      </c>
      <c r="N291" s="169">
        <v>1.5000000000000001E-2</v>
      </c>
      <c r="O291" s="169">
        <f t="shared" si="4"/>
        <v>0.02</v>
      </c>
      <c r="P291" s="169">
        <v>0</v>
      </c>
      <c r="Q291" s="170">
        <f t="shared" si="5"/>
        <v>0</v>
      </c>
      <c r="R291" s="145"/>
      <c r="S291" s="145" t="s">
        <v>192</v>
      </c>
      <c r="T291" s="145" t="s">
        <v>193</v>
      </c>
      <c r="U291" s="145">
        <v>0</v>
      </c>
      <c r="V291" s="145">
        <f t="shared" si="6"/>
        <v>0</v>
      </c>
      <c r="W291" s="145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 t="s">
        <v>2240</v>
      </c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</row>
    <row r="292" spans="1:60" outlineLevel="1" x14ac:dyDescent="0.2">
      <c r="A292" s="164">
        <v>57</v>
      </c>
      <c r="B292" s="165" t="s">
        <v>2251</v>
      </c>
      <c r="C292" s="173" t="s">
        <v>2252</v>
      </c>
      <c r="D292" s="166" t="s">
        <v>2039</v>
      </c>
      <c r="E292" s="167">
        <v>1</v>
      </c>
      <c r="F292" s="168"/>
      <c r="G292" s="169">
        <f t="shared" si="0"/>
        <v>0</v>
      </c>
      <c r="H292" s="168"/>
      <c r="I292" s="169">
        <f t="shared" si="1"/>
        <v>0</v>
      </c>
      <c r="J292" s="168"/>
      <c r="K292" s="169">
        <f t="shared" si="2"/>
        <v>0</v>
      </c>
      <c r="L292" s="169">
        <v>21</v>
      </c>
      <c r="M292" s="169">
        <f t="shared" si="3"/>
        <v>0</v>
      </c>
      <c r="N292" s="169">
        <v>1.34E-2</v>
      </c>
      <c r="O292" s="169">
        <f t="shared" si="4"/>
        <v>0.01</v>
      </c>
      <c r="P292" s="169">
        <v>0</v>
      </c>
      <c r="Q292" s="170">
        <f t="shared" si="5"/>
        <v>0</v>
      </c>
      <c r="R292" s="145"/>
      <c r="S292" s="145" t="s">
        <v>192</v>
      </c>
      <c r="T292" s="145" t="s">
        <v>193</v>
      </c>
      <c r="U292" s="145">
        <v>0</v>
      </c>
      <c r="V292" s="145">
        <f t="shared" si="6"/>
        <v>0</v>
      </c>
      <c r="W292" s="145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 t="s">
        <v>2240</v>
      </c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</row>
    <row r="293" spans="1:60" outlineLevel="1" x14ac:dyDescent="0.2">
      <c r="A293" s="164">
        <v>58</v>
      </c>
      <c r="B293" s="165" t="s">
        <v>2253</v>
      </c>
      <c r="C293" s="173" t="s">
        <v>2254</v>
      </c>
      <c r="D293" s="166" t="s">
        <v>2039</v>
      </c>
      <c r="E293" s="167">
        <v>1</v>
      </c>
      <c r="F293" s="168"/>
      <c r="G293" s="169">
        <f t="shared" si="0"/>
        <v>0</v>
      </c>
      <c r="H293" s="168"/>
      <c r="I293" s="169">
        <f t="shared" si="1"/>
        <v>0</v>
      </c>
      <c r="J293" s="168"/>
      <c r="K293" s="169">
        <f t="shared" si="2"/>
        <v>0</v>
      </c>
      <c r="L293" s="169">
        <v>21</v>
      </c>
      <c r="M293" s="169">
        <f t="shared" si="3"/>
        <v>0</v>
      </c>
      <c r="N293" s="169">
        <v>9.5000000000000015E-3</v>
      </c>
      <c r="O293" s="169">
        <f t="shared" si="4"/>
        <v>0.01</v>
      </c>
      <c r="P293" s="169">
        <v>0</v>
      </c>
      <c r="Q293" s="170">
        <f t="shared" si="5"/>
        <v>0</v>
      </c>
      <c r="R293" s="145"/>
      <c r="S293" s="145" t="s">
        <v>192</v>
      </c>
      <c r="T293" s="145" t="s">
        <v>193</v>
      </c>
      <c r="U293" s="145">
        <v>0</v>
      </c>
      <c r="V293" s="145">
        <f t="shared" si="6"/>
        <v>0</v>
      </c>
      <c r="W293" s="145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 t="s">
        <v>2240</v>
      </c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</row>
    <row r="294" spans="1:60" outlineLevel="1" x14ac:dyDescent="0.2">
      <c r="A294" s="164">
        <v>59</v>
      </c>
      <c r="B294" s="165" t="s">
        <v>2255</v>
      </c>
      <c r="C294" s="173" t="s">
        <v>2256</v>
      </c>
      <c r="D294" s="166" t="s">
        <v>2039</v>
      </c>
      <c r="E294" s="167">
        <v>2</v>
      </c>
      <c r="F294" s="168"/>
      <c r="G294" s="169">
        <f t="shared" si="0"/>
        <v>0</v>
      </c>
      <c r="H294" s="168"/>
      <c r="I294" s="169">
        <f t="shared" si="1"/>
        <v>0</v>
      </c>
      <c r="J294" s="168"/>
      <c r="K294" s="169">
        <f t="shared" si="2"/>
        <v>0</v>
      </c>
      <c r="L294" s="169">
        <v>21</v>
      </c>
      <c r="M294" s="169">
        <f t="shared" si="3"/>
        <v>0</v>
      </c>
      <c r="N294" s="169">
        <v>5.8500000000000002E-3</v>
      </c>
      <c r="O294" s="169">
        <f t="shared" si="4"/>
        <v>0.01</v>
      </c>
      <c r="P294" s="169">
        <v>0</v>
      </c>
      <c r="Q294" s="170">
        <f t="shared" si="5"/>
        <v>0</v>
      </c>
      <c r="R294" s="145"/>
      <c r="S294" s="145" t="s">
        <v>192</v>
      </c>
      <c r="T294" s="145" t="s">
        <v>193</v>
      </c>
      <c r="U294" s="145">
        <v>0</v>
      </c>
      <c r="V294" s="145">
        <f t="shared" si="6"/>
        <v>0</v>
      </c>
      <c r="W294" s="145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 t="s">
        <v>2240</v>
      </c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</row>
    <row r="295" spans="1:60" outlineLevel="1" x14ac:dyDescent="0.2">
      <c r="A295" s="164">
        <v>60</v>
      </c>
      <c r="B295" s="165" t="s">
        <v>2257</v>
      </c>
      <c r="C295" s="173" t="s">
        <v>2258</v>
      </c>
      <c r="D295" s="166" t="s">
        <v>2039</v>
      </c>
      <c r="E295" s="167">
        <v>2</v>
      </c>
      <c r="F295" s="168"/>
      <c r="G295" s="169">
        <f t="shared" si="0"/>
        <v>0</v>
      </c>
      <c r="H295" s="168"/>
      <c r="I295" s="169">
        <f t="shared" si="1"/>
        <v>0</v>
      </c>
      <c r="J295" s="168"/>
      <c r="K295" s="169">
        <f t="shared" si="2"/>
        <v>0</v>
      </c>
      <c r="L295" s="169">
        <v>21</v>
      </c>
      <c r="M295" s="169">
        <f t="shared" si="3"/>
        <v>0</v>
      </c>
      <c r="N295" s="169">
        <v>7.3000000000000001E-3</v>
      </c>
      <c r="O295" s="169">
        <f t="shared" si="4"/>
        <v>0.01</v>
      </c>
      <c r="P295" s="169">
        <v>0</v>
      </c>
      <c r="Q295" s="170">
        <f t="shared" si="5"/>
        <v>0</v>
      </c>
      <c r="R295" s="145"/>
      <c r="S295" s="145" t="s">
        <v>192</v>
      </c>
      <c r="T295" s="145" t="s">
        <v>193</v>
      </c>
      <c r="U295" s="145">
        <v>0</v>
      </c>
      <c r="V295" s="145">
        <f t="shared" si="6"/>
        <v>0</v>
      </c>
      <c r="W295" s="145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 t="s">
        <v>2240</v>
      </c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</row>
    <row r="296" spans="1:60" outlineLevel="1" x14ac:dyDescent="0.2">
      <c r="A296" s="164">
        <v>61</v>
      </c>
      <c r="B296" s="165" t="s">
        <v>2259</v>
      </c>
      <c r="C296" s="173" t="s">
        <v>2260</v>
      </c>
      <c r="D296" s="166" t="s">
        <v>2039</v>
      </c>
      <c r="E296" s="167">
        <v>2</v>
      </c>
      <c r="F296" s="168"/>
      <c r="G296" s="169">
        <f t="shared" si="0"/>
        <v>0</v>
      </c>
      <c r="H296" s="168"/>
      <c r="I296" s="169">
        <f t="shared" si="1"/>
        <v>0</v>
      </c>
      <c r="J296" s="168"/>
      <c r="K296" s="169">
        <f t="shared" si="2"/>
        <v>0</v>
      </c>
      <c r="L296" s="169">
        <v>21</v>
      </c>
      <c r="M296" s="169">
        <f t="shared" si="3"/>
        <v>0</v>
      </c>
      <c r="N296" s="169">
        <v>3.3000000000000004E-3</v>
      </c>
      <c r="O296" s="169">
        <f t="shared" si="4"/>
        <v>0.01</v>
      </c>
      <c r="P296" s="169">
        <v>0</v>
      </c>
      <c r="Q296" s="170">
        <f t="shared" si="5"/>
        <v>0</v>
      </c>
      <c r="R296" s="145"/>
      <c r="S296" s="145" t="s">
        <v>192</v>
      </c>
      <c r="T296" s="145" t="s">
        <v>193</v>
      </c>
      <c r="U296" s="145">
        <v>0</v>
      </c>
      <c r="V296" s="145">
        <f t="shared" si="6"/>
        <v>0</v>
      </c>
      <c r="W296" s="145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 t="s">
        <v>2240</v>
      </c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</row>
    <row r="297" spans="1:60" outlineLevel="1" x14ac:dyDescent="0.2">
      <c r="A297" s="164">
        <v>62</v>
      </c>
      <c r="B297" s="165" t="s">
        <v>2261</v>
      </c>
      <c r="C297" s="173" t="s">
        <v>2262</v>
      </c>
      <c r="D297" s="166" t="s">
        <v>2039</v>
      </c>
      <c r="E297" s="167">
        <v>2</v>
      </c>
      <c r="F297" s="168"/>
      <c r="G297" s="169">
        <f t="shared" si="0"/>
        <v>0</v>
      </c>
      <c r="H297" s="168"/>
      <c r="I297" s="169">
        <f t="shared" si="1"/>
        <v>0</v>
      </c>
      <c r="J297" s="168"/>
      <c r="K297" s="169">
        <f t="shared" si="2"/>
        <v>0</v>
      </c>
      <c r="L297" s="169">
        <v>21</v>
      </c>
      <c r="M297" s="169">
        <f t="shared" si="3"/>
        <v>0</v>
      </c>
      <c r="N297" s="169">
        <v>7.1000000000000004E-3</v>
      </c>
      <c r="O297" s="169">
        <f t="shared" si="4"/>
        <v>0.01</v>
      </c>
      <c r="P297" s="169">
        <v>0</v>
      </c>
      <c r="Q297" s="170">
        <f t="shared" si="5"/>
        <v>0</v>
      </c>
      <c r="R297" s="145"/>
      <c r="S297" s="145" t="s">
        <v>192</v>
      </c>
      <c r="T297" s="145" t="s">
        <v>193</v>
      </c>
      <c r="U297" s="145">
        <v>0</v>
      </c>
      <c r="V297" s="145">
        <f t="shared" si="6"/>
        <v>0</v>
      </c>
      <c r="W297" s="145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 t="s">
        <v>2240</v>
      </c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</row>
    <row r="298" spans="1:60" outlineLevel="1" x14ac:dyDescent="0.2">
      <c r="A298" s="164">
        <v>63</v>
      </c>
      <c r="B298" s="165" t="s">
        <v>2263</v>
      </c>
      <c r="C298" s="173" t="s">
        <v>2264</v>
      </c>
      <c r="D298" s="166" t="s">
        <v>2039</v>
      </c>
      <c r="E298" s="167">
        <v>2</v>
      </c>
      <c r="F298" s="168"/>
      <c r="G298" s="169">
        <f t="shared" si="0"/>
        <v>0</v>
      </c>
      <c r="H298" s="168"/>
      <c r="I298" s="169">
        <f t="shared" si="1"/>
        <v>0</v>
      </c>
      <c r="J298" s="168"/>
      <c r="K298" s="169">
        <f t="shared" si="2"/>
        <v>0</v>
      </c>
      <c r="L298" s="169">
        <v>21</v>
      </c>
      <c r="M298" s="169">
        <f t="shared" si="3"/>
        <v>0</v>
      </c>
      <c r="N298" s="169">
        <v>1.3000000000000001E-2</v>
      </c>
      <c r="O298" s="169">
        <f t="shared" si="4"/>
        <v>0.03</v>
      </c>
      <c r="P298" s="169">
        <v>0</v>
      </c>
      <c r="Q298" s="170">
        <f t="shared" si="5"/>
        <v>0</v>
      </c>
      <c r="R298" s="145"/>
      <c r="S298" s="145" t="s">
        <v>192</v>
      </c>
      <c r="T298" s="145" t="s">
        <v>193</v>
      </c>
      <c r="U298" s="145">
        <v>0</v>
      </c>
      <c r="V298" s="145">
        <f t="shared" si="6"/>
        <v>0</v>
      </c>
      <c r="W298" s="145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 t="s">
        <v>2240</v>
      </c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</row>
    <row r="299" spans="1:60" outlineLevel="1" x14ac:dyDescent="0.2">
      <c r="A299" s="164">
        <v>64</v>
      </c>
      <c r="B299" s="165" t="s">
        <v>2265</v>
      </c>
      <c r="C299" s="173" t="s">
        <v>2266</v>
      </c>
      <c r="D299" s="166" t="s">
        <v>2039</v>
      </c>
      <c r="E299" s="167">
        <v>1</v>
      </c>
      <c r="F299" s="168"/>
      <c r="G299" s="169">
        <f t="shared" si="0"/>
        <v>0</v>
      </c>
      <c r="H299" s="168"/>
      <c r="I299" s="169">
        <f t="shared" si="1"/>
        <v>0</v>
      </c>
      <c r="J299" s="168"/>
      <c r="K299" s="169">
        <f t="shared" si="2"/>
        <v>0</v>
      </c>
      <c r="L299" s="169">
        <v>21</v>
      </c>
      <c r="M299" s="169">
        <f t="shared" si="3"/>
        <v>0</v>
      </c>
      <c r="N299" s="169">
        <v>2.4E-2</v>
      </c>
      <c r="O299" s="169">
        <f t="shared" si="4"/>
        <v>0.02</v>
      </c>
      <c r="P299" s="169">
        <v>0</v>
      </c>
      <c r="Q299" s="170">
        <f t="shared" si="5"/>
        <v>0</v>
      </c>
      <c r="R299" s="145"/>
      <c r="S299" s="145" t="s">
        <v>192</v>
      </c>
      <c r="T299" s="145" t="s">
        <v>193</v>
      </c>
      <c r="U299" s="145">
        <v>0</v>
      </c>
      <c r="V299" s="145">
        <f t="shared" si="6"/>
        <v>0</v>
      </c>
      <c r="W299" s="145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 t="s">
        <v>2240</v>
      </c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</row>
    <row r="300" spans="1:60" outlineLevel="1" x14ac:dyDescent="0.2">
      <c r="A300" s="164">
        <v>65</v>
      </c>
      <c r="B300" s="165" t="s">
        <v>2267</v>
      </c>
      <c r="C300" s="173" t="s">
        <v>2268</v>
      </c>
      <c r="D300" s="166" t="s">
        <v>2039</v>
      </c>
      <c r="E300" s="167">
        <v>1</v>
      </c>
      <c r="F300" s="168"/>
      <c r="G300" s="169">
        <f t="shared" si="0"/>
        <v>0</v>
      </c>
      <c r="H300" s="168"/>
      <c r="I300" s="169">
        <f t="shared" si="1"/>
        <v>0</v>
      </c>
      <c r="J300" s="168"/>
      <c r="K300" s="169">
        <f t="shared" si="2"/>
        <v>0</v>
      </c>
      <c r="L300" s="169">
        <v>21</v>
      </c>
      <c r="M300" s="169">
        <f t="shared" si="3"/>
        <v>0</v>
      </c>
      <c r="N300" s="169">
        <v>4.4000000000000003E-3</v>
      </c>
      <c r="O300" s="169">
        <f t="shared" si="4"/>
        <v>0</v>
      </c>
      <c r="P300" s="169">
        <v>0</v>
      </c>
      <c r="Q300" s="170">
        <f t="shared" si="5"/>
        <v>0</v>
      </c>
      <c r="R300" s="145"/>
      <c r="S300" s="145" t="s">
        <v>192</v>
      </c>
      <c r="T300" s="145" t="s">
        <v>193</v>
      </c>
      <c r="U300" s="145">
        <v>0</v>
      </c>
      <c r="V300" s="145">
        <f t="shared" si="6"/>
        <v>0</v>
      </c>
      <c r="W300" s="145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 t="s">
        <v>2240</v>
      </c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</row>
    <row r="301" spans="1:60" outlineLevel="1" x14ac:dyDescent="0.2">
      <c r="A301" s="164">
        <v>66</v>
      </c>
      <c r="B301" s="165" t="s">
        <v>2269</v>
      </c>
      <c r="C301" s="173" t="s">
        <v>2270</v>
      </c>
      <c r="D301" s="166" t="s">
        <v>2039</v>
      </c>
      <c r="E301" s="167">
        <v>1</v>
      </c>
      <c r="F301" s="168"/>
      <c r="G301" s="169">
        <f t="shared" si="0"/>
        <v>0</v>
      </c>
      <c r="H301" s="168"/>
      <c r="I301" s="169">
        <f t="shared" si="1"/>
        <v>0</v>
      </c>
      <c r="J301" s="168"/>
      <c r="K301" s="169">
        <f t="shared" si="2"/>
        <v>0</v>
      </c>
      <c r="L301" s="169">
        <v>21</v>
      </c>
      <c r="M301" s="169">
        <f t="shared" si="3"/>
        <v>0</v>
      </c>
      <c r="N301" s="169">
        <v>5.2000000000000006E-3</v>
      </c>
      <c r="O301" s="169">
        <f t="shared" si="4"/>
        <v>0.01</v>
      </c>
      <c r="P301" s="169">
        <v>0</v>
      </c>
      <c r="Q301" s="170">
        <f t="shared" si="5"/>
        <v>0</v>
      </c>
      <c r="R301" s="145"/>
      <c r="S301" s="145" t="s">
        <v>192</v>
      </c>
      <c r="T301" s="145" t="s">
        <v>193</v>
      </c>
      <c r="U301" s="145">
        <v>0</v>
      </c>
      <c r="V301" s="145">
        <f t="shared" si="6"/>
        <v>0</v>
      </c>
      <c r="W301" s="145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 t="s">
        <v>2240</v>
      </c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</row>
    <row r="302" spans="1:60" ht="22.5" outlineLevel="1" x14ac:dyDescent="0.2">
      <c r="A302" s="164">
        <v>67</v>
      </c>
      <c r="B302" s="165" t="s">
        <v>2271</v>
      </c>
      <c r="C302" s="173" t="s">
        <v>2106</v>
      </c>
      <c r="D302" s="166" t="s">
        <v>2039</v>
      </c>
      <c r="E302" s="167">
        <v>12</v>
      </c>
      <c r="F302" s="168"/>
      <c r="G302" s="169">
        <f t="shared" si="0"/>
        <v>0</v>
      </c>
      <c r="H302" s="168"/>
      <c r="I302" s="169">
        <f t="shared" si="1"/>
        <v>0</v>
      </c>
      <c r="J302" s="168"/>
      <c r="K302" s="169">
        <f t="shared" si="2"/>
        <v>0</v>
      </c>
      <c r="L302" s="169">
        <v>21</v>
      </c>
      <c r="M302" s="169">
        <f t="shared" si="3"/>
        <v>0</v>
      </c>
      <c r="N302" s="169">
        <v>1.7000000000000001E-4</v>
      </c>
      <c r="O302" s="169">
        <f t="shared" si="4"/>
        <v>0</v>
      </c>
      <c r="P302" s="169">
        <v>0</v>
      </c>
      <c r="Q302" s="170">
        <f t="shared" si="5"/>
        <v>0</v>
      </c>
      <c r="R302" s="145"/>
      <c r="S302" s="145" t="s">
        <v>192</v>
      </c>
      <c r="T302" s="145" t="s">
        <v>193</v>
      </c>
      <c r="U302" s="145">
        <v>0</v>
      </c>
      <c r="V302" s="145">
        <f t="shared" si="6"/>
        <v>0</v>
      </c>
      <c r="W302" s="145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 t="s">
        <v>2240</v>
      </c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</row>
    <row r="303" spans="1:60" ht="22.5" outlineLevel="1" x14ac:dyDescent="0.2">
      <c r="A303" s="164">
        <v>68</v>
      </c>
      <c r="B303" s="165" t="s">
        <v>2272</v>
      </c>
      <c r="C303" s="173" t="s">
        <v>2108</v>
      </c>
      <c r="D303" s="166" t="s">
        <v>2039</v>
      </c>
      <c r="E303" s="167">
        <v>16</v>
      </c>
      <c r="F303" s="168"/>
      <c r="G303" s="169">
        <f t="shared" si="0"/>
        <v>0</v>
      </c>
      <c r="H303" s="168"/>
      <c r="I303" s="169">
        <f t="shared" si="1"/>
        <v>0</v>
      </c>
      <c r="J303" s="168"/>
      <c r="K303" s="169">
        <f t="shared" si="2"/>
        <v>0</v>
      </c>
      <c r="L303" s="169">
        <v>21</v>
      </c>
      <c r="M303" s="169">
        <f t="shared" si="3"/>
        <v>0</v>
      </c>
      <c r="N303" s="169">
        <v>2.2000000000000001E-4</v>
      </c>
      <c r="O303" s="169">
        <f t="shared" si="4"/>
        <v>0</v>
      </c>
      <c r="P303" s="169">
        <v>0</v>
      </c>
      <c r="Q303" s="170">
        <f t="shared" si="5"/>
        <v>0</v>
      </c>
      <c r="R303" s="145"/>
      <c r="S303" s="145" t="s">
        <v>192</v>
      </c>
      <c r="T303" s="145" t="s">
        <v>193</v>
      </c>
      <c r="U303" s="145">
        <v>0</v>
      </c>
      <c r="V303" s="145">
        <f t="shared" si="6"/>
        <v>0</v>
      </c>
      <c r="W303" s="145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 t="s">
        <v>2240</v>
      </c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</row>
    <row r="304" spans="1:60" ht="22.5" outlineLevel="1" x14ac:dyDescent="0.2">
      <c r="A304" s="164">
        <v>69</v>
      </c>
      <c r="B304" s="165" t="s">
        <v>2273</v>
      </c>
      <c r="C304" s="173" t="s">
        <v>2274</v>
      </c>
      <c r="D304" s="166" t="s">
        <v>2039</v>
      </c>
      <c r="E304" s="167">
        <v>12</v>
      </c>
      <c r="F304" s="168"/>
      <c r="G304" s="169">
        <f t="shared" si="0"/>
        <v>0</v>
      </c>
      <c r="H304" s="168"/>
      <c r="I304" s="169">
        <f t="shared" si="1"/>
        <v>0</v>
      </c>
      <c r="J304" s="168"/>
      <c r="K304" s="169">
        <f t="shared" si="2"/>
        <v>0</v>
      </c>
      <c r="L304" s="169">
        <v>21</v>
      </c>
      <c r="M304" s="169">
        <f t="shared" si="3"/>
        <v>0</v>
      </c>
      <c r="N304" s="169">
        <v>1.0000000000000001E-5</v>
      </c>
      <c r="O304" s="169">
        <f t="shared" si="4"/>
        <v>0</v>
      </c>
      <c r="P304" s="169">
        <v>0</v>
      </c>
      <c r="Q304" s="170">
        <f t="shared" si="5"/>
        <v>0</v>
      </c>
      <c r="R304" s="145"/>
      <c r="S304" s="145" t="s">
        <v>192</v>
      </c>
      <c r="T304" s="145" t="s">
        <v>193</v>
      </c>
      <c r="U304" s="145">
        <v>0</v>
      </c>
      <c r="V304" s="145">
        <f t="shared" si="6"/>
        <v>0</v>
      </c>
      <c r="W304" s="145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 t="s">
        <v>2240</v>
      </c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</row>
    <row r="305" spans="1:60" outlineLevel="1" x14ac:dyDescent="0.2">
      <c r="A305" s="164">
        <v>70</v>
      </c>
      <c r="B305" s="165" t="s">
        <v>2275</v>
      </c>
      <c r="C305" s="173" t="s">
        <v>2276</v>
      </c>
      <c r="D305" s="166" t="s">
        <v>2039</v>
      </c>
      <c r="E305" s="167">
        <v>16</v>
      </c>
      <c r="F305" s="168"/>
      <c r="G305" s="169">
        <f t="shared" si="0"/>
        <v>0</v>
      </c>
      <c r="H305" s="168"/>
      <c r="I305" s="169">
        <f t="shared" si="1"/>
        <v>0</v>
      </c>
      <c r="J305" s="168"/>
      <c r="K305" s="169">
        <f t="shared" si="2"/>
        <v>0</v>
      </c>
      <c r="L305" s="169">
        <v>21</v>
      </c>
      <c r="M305" s="169">
        <f t="shared" si="3"/>
        <v>0</v>
      </c>
      <c r="N305" s="169">
        <v>2.0000000000000002E-5</v>
      </c>
      <c r="O305" s="169">
        <f t="shared" si="4"/>
        <v>0</v>
      </c>
      <c r="P305" s="169">
        <v>0</v>
      </c>
      <c r="Q305" s="170">
        <f t="shared" si="5"/>
        <v>0</v>
      </c>
      <c r="R305" s="145"/>
      <c r="S305" s="145" t="s">
        <v>192</v>
      </c>
      <c r="T305" s="145" t="s">
        <v>193</v>
      </c>
      <c r="U305" s="145">
        <v>0</v>
      </c>
      <c r="V305" s="145">
        <f t="shared" si="6"/>
        <v>0</v>
      </c>
      <c r="W305" s="145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 t="s">
        <v>2240</v>
      </c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</row>
    <row r="306" spans="1:60" outlineLevel="1" x14ac:dyDescent="0.2">
      <c r="A306" s="164">
        <v>71</v>
      </c>
      <c r="B306" s="165" t="s">
        <v>2277</v>
      </c>
      <c r="C306" s="173" t="s">
        <v>2116</v>
      </c>
      <c r="D306" s="166" t="s">
        <v>2039</v>
      </c>
      <c r="E306" s="167">
        <v>2</v>
      </c>
      <c r="F306" s="168"/>
      <c r="G306" s="169">
        <f t="shared" si="0"/>
        <v>0</v>
      </c>
      <c r="H306" s="168"/>
      <c r="I306" s="169">
        <f t="shared" si="1"/>
        <v>0</v>
      </c>
      <c r="J306" s="168"/>
      <c r="K306" s="169">
        <f t="shared" si="2"/>
        <v>0</v>
      </c>
      <c r="L306" s="169">
        <v>21</v>
      </c>
      <c r="M306" s="169">
        <f t="shared" si="3"/>
        <v>0</v>
      </c>
      <c r="N306" s="169">
        <v>7.0000000000000007E-5</v>
      </c>
      <c r="O306" s="169">
        <f t="shared" si="4"/>
        <v>0</v>
      </c>
      <c r="P306" s="169">
        <v>0</v>
      </c>
      <c r="Q306" s="170">
        <f t="shared" si="5"/>
        <v>0</v>
      </c>
      <c r="R306" s="145"/>
      <c r="S306" s="145" t="s">
        <v>192</v>
      </c>
      <c r="T306" s="145" t="s">
        <v>193</v>
      </c>
      <c r="U306" s="145">
        <v>0</v>
      </c>
      <c r="V306" s="145">
        <f t="shared" si="6"/>
        <v>0</v>
      </c>
      <c r="W306" s="145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 t="s">
        <v>2240</v>
      </c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</row>
    <row r="307" spans="1:60" outlineLevel="1" x14ac:dyDescent="0.2">
      <c r="A307" s="164">
        <v>72</v>
      </c>
      <c r="B307" s="165" t="s">
        <v>2278</v>
      </c>
      <c r="C307" s="173" t="s">
        <v>2120</v>
      </c>
      <c r="D307" s="166" t="s">
        <v>2039</v>
      </c>
      <c r="E307" s="167">
        <v>2</v>
      </c>
      <c r="F307" s="168"/>
      <c r="G307" s="169">
        <f t="shared" si="0"/>
        <v>0</v>
      </c>
      <c r="H307" s="168"/>
      <c r="I307" s="169">
        <f t="shared" si="1"/>
        <v>0</v>
      </c>
      <c r="J307" s="168"/>
      <c r="K307" s="169">
        <f t="shared" si="2"/>
        <v>0</v>
      </c>
      <c r="L307" s="169">
        <v>21</v>
      </c>
      <c r="M307" s="169">
        <f t="shared" si="3"/>
        <v>0</v>
      </c>
      <c r="N307" s="169">
        <v>1.3000000000000002E-4</v>
      </c>
      <c r="O307" s="169">
        <f t="shared" si="4"/>
        <v>0</v>
      </c>
      <c r="P307" s="169">
        <v>0</v>
      </c>
      <c r="Q307" s="170">
        <f t="shared" si="5"/>
        <v>0</v>
      </c>
      <c r="R307" s="145"/>
      <c r="S307" s="145" t="s">
        <v>192</v>
      </c>
      <c r="T307" s="145" t="s">
        <v>193</v>
      </c>
      <c r="U307" s="145">
        <v>0</v>
      </c>
      <c r="V307" s="145">
        <f t="shared" si="6"/>
        <v>0</v>
      </c>
      <c r="W307" s="145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 t="s">
        <v>2240</v>
      </c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</row>
    <row r="308" spans="1:60" outlineLevel="1" x14ac:dyDescent="0.2">
      <c r="A308" s="164">
        <v>73</v>
      </c>
      <c r="B308" s="165" t="s">
        <v>2279</v>
      </c>
      <c r="C308" s="173" t="s">
        <v>2280</v>
      </c>
      <c r="D308" s="166" t="s">
        <v>197</v>
      </c>
      <c r="E308" s="167">
        <v>11</v>
      </c>
      <c r="F308" s="168"/>
      <c r="G308" s="169">
        <f t="shared" si="0"/>
        <v>0</v>
      </c>
      <c r="H308" s="168"/>
      <c r="I308" s="169">
        <f t="shared" si="1"/>
        <v>0</v>
      </c>
      <c r="J308" s="168"/>
      <c r="K308" s="169">
        <f t="shared" si="2"/>
        <v>0</v>
      </c>
      <c r="L308" s="169">
        <v>21</v>
      </c>
      <c r="M308" s="169">
        <f t="shared" si="3"/>
        <v>0</v>
      </c>
      <c r="N308" s="169">
        <v>1.9000000000000002E-3</v>
      </c>
      <c r="O308" s="169">
        <f t="shared" si="4"/>
        <v>0.02</v>
      </c>
      <c r="P308" s="169">
        <v>0</v>
      </c>
      <c r="Q308" s="170">
        <f t="shared" si="5"/>
        <v>0</v>
      </c>
      <c r="R308" s="145"/>
      <c r="S308" s="145" t="s">
        <v>192</v>
      </c>
      <c r="T308" s="145" t="s">
        <v>193</v>
      </c>
      <c r="U308" s="145">
        <v>0</v>
      </c>
      <c r="V308" s="145">
        <f t="shared" si="6"/>
        <v>0</v>
      </c>
      <c r="W308" s="145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 t="s">
        <v>2240</v>
      </c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</row>
    <row r="309" spans="1:60" outlineLevel="1" x14ac:dyDescent="0.2">
      <c r="A309" s="164">
        <v>74</v>
      </c>
      <c r="B309" s="165" t="s">
        <v>2281</v>
      </c>
      <c r="C309" s="173" t="s">
        <v>2282</v>
      </c>
      <c r="D309" s="166" t="s">
        <v>197</v>
      </c>
      <c r="E309" s="167">
        <v>157.5</v>
      </c>
      <c r="F309" s="168"/>
      <c r="G309" s="169">
        <f t="shared" si="0"/>
        <v>0</v>
      </c>
      <c r="H309" s="168"/>
      <c r="I309" s="169">
        <f t="shared" si="1"/>
        <v>0</v>
      </c>
      <c r="J309" s="168"/>
      <c r="K309" s="169">
        <f t="shared" si="2"/>
        <v>0</v>
      </c>
      <c r="L309" s="169">
        <v>21</v>
      </c>
      <c r="M309" s="169">
        <f t="shared" si="3"/>
        <v>0</v>
      </c>
      <c r="N309" s="169">
        <v>4.1000000000000003E-3</v>
      </c>
      <c r="O309" s="169">
        <f t="shared" si="4"/>
        <v>0.65</v>
      </c>
      <c r="P309" s="169">
        <v>0</v>
      </c>
      <c r="Q309" s="170">
        <f t="shared" si="5"/>
        <v>0</v>
      </c>
      <c r="R309" s="145"/>
      <c r="S309" s="145" t="s">
        <v>192</v>
      </c>
      <c r="T309" s="145" t="s">
        <v>193</v>
      </c>
      <c r="U309" s="145">
        <v>0</v>
      </c>
      <c r="V309" s="145">
        <f t="shared" si="6"/>
        <v>0</v>
      </c>
      <c r="W309" s="145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 t="s">
        <v>2240</v>
      </c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</row>
    <row r="310" spans="1:60" outlineLevel="1" x14ac:dyDescent="0.2">
      <c r="A310" s="164">
        <v>75</v>
      </c>
      <c r="B310" s="165" t="s">
        <v>2283</v>
      </c>
      <c r="C310" s="173" t="s">
        <v>2124</v>
      </c>
      <c r="D310" s="166" t="s">
        <v>2039</v>
      </c>
      <c r="E310" s="167">
        <v>1</v>
      </c>
      <c r="F310" s="168"/>
      <c r="G310" s="169">
        <f t="shared" si="0"/>
        <v>0</v>
      </c>
      <c r="H310" s="168"/>
      <c r="I310" s="169">
        <f t="shared" si="1"/>
        <v>0</v>
      </c>
      <c r="J310" s="168"/>
      <c r="K310" s="169">
        <f t="shared" si="2"/>
        <v>0</v>
      </c>
      <c r="L310" s="169">
        <v>21</v>
      </c>
      <c r="M310" s="169">
        <f t="shared" si="3"/>
        <v>0</v>
      </c>
      <c r="N310" s="169">
        <v>2.5000000000000001E-3</v>
      </c>
      <c r="O310" s="169">
        <f t="shared" si="4"/>
        <v>0</v>
      </c>
      <c r="P310" s="169">
        <v>0</v>
      </c>
      <c r="Q310" s="170">
        <f t="shared" si="5"/>
        <v>0</v>
      </c>
      <c r="R310" s="145"/>
      <c r="S310" s="145" t="s">
        <v>192</v>
      </c>
      <c r="T310" s="145" t="s">
        <v>457</v>
      </c>
      <c r="U310" s="145">
        <v>0</v>
      </c>
      <c r="V310" s="145">
        <f t="shared" si="6"/>
        <v>0</v>
      </c>
      <c r="W310" s="145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 t="s">
        <v>2240</v>
      </c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</row>
    <row r="311" spans="1:60" x14ac:dyDescent="0.2">
      <c r="A311" s="151" t="s">
        <v>187</v>
      </c>
      <c r="B311" s="152" t="s">
        <v>149</v>
      </c>
      <c r="C311" s="172" t="s">
        <v>150</v>
      </c>
      <c r="D311" s="153"/>
      <c r="E311" s="154"/>
      <c r="F311" s="155"/>
      <c r="G311" s="155">
        <f>SUMIF(AG312:AG321,"&lt;&gt;NOR",G312:G321)</f>
        <v>0</v>
      </c>
      <c r="H311" s="155"/>
      <c r="I311" s="155">
        <f>SUM(I312:I321)</f>
        <v>0</v>
      </c>
      <c r="J311" s="155"/>
      <c r="K311" s="155">
        <f>SUM(K312:K321)</f>
        <v>0</v>
      </c>
      <c r="L311" s="155"/>
      <c r="M311" s="155">
        <f>SUM(M312:M321)</f>
        <v>0</v>
      </c>
      <c r="N311" s="155"/>
      <c r="O311" s="155">
        <f>SUM(O312:O321)</f>
        <v>0.55000000000000004</v>
      </c>
      <c r="P311" s="155"/>
      <c r="Q311" s="156">
        <f>SUM(Q312:Q321)</f>
        <v>0</v>
      </c>
      <c r="R311" s="150"/>
      <c r="S311" s="150"/>
      <c r="T311" s="150"/>
      <c r="U311" s="150"/>
      <c r="V311" s="150">
        <f>SUM(V312:V321)</f>
        <v>3.35</v>
      </c>
      <c r="W311" s="150"/>
      <c r="AG311" t="s">
        <v>188</v>
      </c>
    </row>
    <row r="312" spans="1:60" outlineLevel="1" x14ac:dyDescent="0.2">
      <c r="A312" s="157">
        <v>76</v>
      </c>
      <c r="B312" s="158" t="s">
        <v>828</v>
      </c>
      <c r="C312" s="174" t="s">
        <v>829</v>
      </c>
      <c r="D312" s="159" t="s">
        <v>197</v>
      </c>
      <c r="E312" s="160">
        <v>2</v>
      </c>
      <c r="F312" s="161"/>
      <c r="G312" s="162">
        <f>ROUND(E312*F312,2)</f>
        <v>0</v>
      </c>
      <c r="H312" s="161"/>
      <c r="I312" s="162">
        <f>ROUND(E312*H312,2)</f>
        <v>0</v>
      </c>
      <c r="J312" s="161"/>
      <c r="K312" s="162">
        <f>ROUND(E312*J312,2)</f>
        <v>0</v>
      </c>
      <c r="L312" s="162">
        <v>21</v>
      </c>
      <c r="M312" s="162">
        <f>G312*(1+L312/100)</f>
        <v>0</v>
      </c>
      <c r="N312" s="162">
        <v>0.188</v>
      </c>
      <c r="O312" s="162">
        <f>ROUND(E312*N312,2)</f>
        <v>0.38</v>
      </c>
      <c r="P312" s="162">
        <v>0</v>
      </c>
      <c r="Q312" s="163">
        <f>ROUND(E312*P312,2)</f>
        <v>0</v>
      </c>
      <c r="R312" s="145"/>
      <c r="S312" s="145" t="s">
        <v>254</v>
      </c>
      <c r="T312" s="145" t="s">
        <v>255</v>
      </c>
      <c r="U312" s="145">
        <v>0.27200000000000002</v>
      </c>
      <c r="V312" s="145">
        <f>ROUND(E312*U312,2)</f>
        <v>0.54</v>
      </c>
      <c r="W312" s="145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 t="s">
        <v>194</v>
      </c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</row>
    <row r="313" spans="1:60" outlineLevel="1" x14ac:dyDescent="0.2">
      <c r="A313" s="143"/>
      <c r="B313" s="144"/>
      <c r="C313" s="175" t="s">
        <v>204</v>
      </c>
      <c r="D313" s="146"/>
      <c r="E313" s="147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 t="s">
        <v>199</v>
      </c>
      <c r="AH313" s="136">
        <v>0</v>
      </c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</row>
    <row r="314" spans="1:60" outlineLevel="1" x14ac:dyDescent="0.2">
      <c r="A314" s="143"/>
      <c r="B314" s="144"/>
      <c r="C314" s="175" t="s">
        <v>2130</v>
      </c>
      <c r="D314" s="146"/>
      <c r="E314" s="147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 t="s">
        <v>199</v>
      </c>
      <c r="AH314" s="136">
        <v>0</v>
      </c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</row>
    <row r="315" spans="1:60" ht="22.5" outlineLevel="1" x14ac:dyDescent="0.2">
      <c r="A315" s="143"/>
      <c r="B315" s="144"/>
      <c r="C315" s="175" t="s">
        <v>2284</v>
      </c>
      <c r="D315" s="146"/>
      <c r="E315" s="147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 t="s">
        <v>199</v>
      </c>
      <c r="AH315" s="136">
        <v>0</v>
      </c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</row>
    <row r="316" spans="1:60" outlineLevel="1" x14ac:dyDescent="0.2">
      <c r="A316" s="143"/>
      <c r="B316" s="144"/>
      <c r="C316" s="175" t="s">
        <v>135</v>
      </c>
      <c r="D316" s="146"/>
      <c r="E316" s="147">
        <v>2</v>
      </c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 t="s">
        <v>199</v>
      </c>
      <c r="AH316" s="136">
        <v>0</v>
      </c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</row>
    <row r="317" spans="1:60" outlineLevel="1" x14ac:dyDescent="0.2">
      <c r="A317" s="143"/>
      <c r="B317" s="144"/>
      <c r="C317" s="176" t="s">
        <v>201</v>
      </c>
      <c r="D317" s="148"/>
      <c r="E317" s="149">
        <v>2</v>
      </c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 t="s">
        <v>199</v>
      </c>
      <c r="AH317" s="136">
        <v>1</v>
      </c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</row>
    <row r="318" spans="1:60" ht="22.5" outlineLevel="1" x14ac:dyDescent="0.2">
      <c r="A318" s="157">
        <v>77</v>
      </c>
      <c r="B318" s="158" t="s">
        <v>830</v>
      </c>
      <c r="C318" s="174" t="s">
        <v>831</v>
      </c>
      <c r="D318" s="159" t="s">
        <v>224</v>
      </c>
      <c r="E318" s="160">
        <v>2.02</v>
      </c>
      <c r="F318" s="161"/>
      <c r="G318" s="162">
        <f>ROUND(E318*F318,2)</f>
        <v>0</v>
      </c>
      <c r="H318" s="161"/>
      <c r="I318" s="162">
        <f>ROUND(E318*H318,2)</f>
        <v>0</v>
      </c>
      <c r="J318" s="161"/>
      <c r="K318" s="162">
        <f>ROUND(E318*J318,2)</f>
        <v>0</v>
      </c>
      <c r="L318" s="162">
        <v>21</v>
      </c>
      <c r="M318" s="162">
        <f>G318*(1+L318/100)</f>
        <v>0</v>
      </c>
      <c r="N318" s="162">
        <v>8.1970000000000001E-2</v>
      </c>
      <c r="O318" s="162">
        <f>ROUND(E318*N318,2)</f>
        <v>0.17</v>
      </c>
      <c r="P318" s="162">
        <v>0</v>
      </c>
      <c r="Q318" s="163">
        <f>ROUND(E318*P318,2)</f>
        <v>0</v>
      </c>
      <c r="R318" s="145" t="s">
        <v>411</v>
      </c>
      <c r="S318" s="145" t="s">
        <v>254</v>
      </c>
      <c r="T318" s="145" t="s">
        <v>255</v>
      </c>
      <c r="U318" s="145">
        <v>0</v>
      </c>
      <c r="V318" s="145">
        <f>ROUND(E318*U318,2)</f>
        <v>0</v>
      </c>
      <c r="W318" s="145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 t="s">
        <v>404</v>
      </c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</row>
    <row r="319" spans="1:60" outlineLevel="1" x14ac:dyDescent="0.2">
      <c r="A319" s="143"/>
      <c r="B319" s="144"/>
      <c r="C319" s="175" t="s">
        <v>658</v>
      </c>
      <c r="D319" s="146"/>
      <c r="E319" s="147">
        <v>2.02</v>
      </c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 t="s">
        <v>199</v>
      </c>
      <c r="AH319" s="136">
        <v>0</v>
      </c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</row>
    <row r="320" spans="1:60" outlineLevel="1" x14ac:dyDescent="0.2">
      <c r="A320" s="143"/>
      <c r="B320" s="144"/>
      <c r="C320" s="176" t="s">
        <v>201</v>
      </c>
      <c r="D320" s="148"/>
      <c r="E320" s="149">
        <v>2.02</v>
      </c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 t="s">
        <v>199</v>
      </c>
      <c r="AH320" s="136">
        <v>1</v>
      </c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</row>
    <row r="321" spans="1:60" outlineLevel="1" x14ac:dyDescent="0.2">
      <c r="A321" s="164">
        <v>78</v>
      </c>
      <c r="B321" s="165" t="s">
        <v>556</v>
      </c>
      <c r="C321" s="173" t="s">
        <v>557</v>
      </c>
      <c r="D321" s="166" t="s">
        <v>197</v>
      </c>
      <c r="E321" s="167">
        <v>23.400000000000002</v>
      </c>
      <c r="F321" s="168"/>
      <c r="G321" s="169">
        <f>ROUND(E321*F321,2)</f>
        <v>0</v>
      </c>
      <c r="H321" s="168"/>
      <c r="I321" s="169">
        <f>ROUND(E321*H321,2)</f>
        <v>0</v>
      </c>
      <c r="J321" s="168"/>
      <c r="K321" s="169">
        <f>ROUND(E321*J321,2)</f>
        <v>0</v>
      </c>
      <c r="L321" s="169">
        <v>21</v>
      </c>
      <c r="M321" s="169">
        <f>G321*(1+L321/100)</f>
        <v>0</v>
      </c>
      <c r="N321" s="169">
        <v>0</v>
      </c>
      <c r="O321" s="169">
        <f>ROUND(E321*N321,2)</f>
        <v>0</v>
      </c>
      <c r="P321" s="169">
        <v>0</v>
      </c>
      <c r="Q321" s="170">
        <f>ROUND(E321*P321,2)</f>
        <v>0</v>
      </c>
      <c r="R321" s="145"/>
      <c r="S321" s="145" t="s">
        <v>254</v>
      </c>
      <c r="T321" s="145" t="s">
        <v>255</v>
      </c>
      <c r="U321" s="145">
        <v>0.12000000000000001</v>
      </c>
      <c r="V321" s="145">
        <f>ROUND(E321*U321,2)</f>
        <v>2.81</v>
      </c>
      <c r="W321" s="145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 t="s">
        <v>194</v>
      </c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</row>
    <row r="322" spans="1:60" x14ac:dyDescent="0.2">
      <c r="A322" s="151" t="s">
        <v>187</v>
      </c>
      <c r="B322" s="152" t="s">
        <v>157</v>
      </c>
      <c r="C322" s="172" t="s">
        <v>158</v>
      </c>
      <c r="D322" s="153"/>
      <c r="E322" s="154"/>
      <c r="F322" s="155"/>
      <c r="G322" s="155">
        <f>SUMIF(AG323:AG330,"&lt;&gt;NOR",G323:G330)</f>
        <v>0</v>
      </c>
      <c r="H322" s="155"/>
      <c r="I322" s="155">
        <f>SUM(I323:I330)</f>
        <v>0</v>
      </c>
      <c r="J322" s="155"/>
      <c r="K322" s="155">
        <f>SUM(K323:K330)</f>
        <v>0</v>
      </c>
      <c r="L322" s="155"/>
      <c r="M322" s="155">
        <f>SUM(M323:M330)</f>
        <v>0</v>
      </c>
      <c r="N322" s="155"/>
      <c r="O322" s="155">
        <f>SUM(O323:O330)</f>
        <v>0</v>
      </c>
      <c r="P322" s="155"/>
      <c r="Q322" s="156">
        <f>SUM(Q323:Q330)</f>
        <v>0</v>
      </c>
      <c r="R322" s="150"/>
      <c r="S322" s="150"/>
      <c r="T322" s="150"/>
      <c r="U322" s="150"/>
      <c r="V322" s="150">
        <f>SUM(V323:V330)</f>
        <v>0.04</v>
      </c>
      <c r="W322" s="150"/>
      <c r="AG322" t="s">
        <v>188</v>
      </c>
    </row>
    <row r="323" spans="1:60" outlineLevel="1" x14ac:dyDescent="0.2">
      <c r="A323" s="164">
        <v>79</v>
      </c>
      <c r="B323" s="165" t="s">
        <v>561</v>
      </c>
      <c r="C323" s="173" t="s">
        <v>562</v>
      </c>
      <c r="D323" s="166" t="s">
        <v>403</v>
      </c>
      <c r="E323" s="167">
        <v>3.7080000000000002</v>
      </c>
      <c r="F323" s="168"/>
      <c r="G323" s="169">
        <f>ROUND(E323*F323,2)</f>
        <v>0</v>
      </c>
      <c r="H323" s="168"/>
      <c r="I323" s="169">
        <f>ROUND(E323*H323,2)</f>
        <v>0</v>
      </c>
      <c r="J323" s="168"/>
      <c r="K323" s="169">
        <f>ROUND(E323*J323,2)</f>
        <v>0</v>
      </c>
      <c r="L323" s="169">
        <v>21</v>
      </c>
      <c r="M323" s="169">
        <f>G323*(1+L323/100)</f>
        <v>0</v>
      </c>
      <c r="N323" s="169">
        <v>0</v>
      </c>
      <c r="O323" s="169">
        <f>ROUND(E323*N323,2)</f>
        <v>0</v>
      </c>
      <c r="P323" s="169">
        <v>0</v>
      </c>
      <c r="Q323" s="170">
        <f>ROUND(E323*P323,2)</f>
        <v>0</v>
      </c>
      <c r="R323" s="145"/>
      <c r="S323" s="145" t="s">
        <v>254</v>
      </c>
      <c r="T323" s="145" t="s">
        <v>255</v>
      </c>
      <c r="U323" s="145">
        <v>0.01</v>
      </c>
      <c r="V323" s="145">
        <f>ROUND(E323*U323,2)</f>
        <v>0.04</v>
      </c>
      <c r="W323" s="145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 t="s">
        <v>563</v>
      </c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</row>
    <row r="324" spans="1:60" outlineLevel="1" x14ac:dyDescent="0.2">
      <c r="A324" s="157">
        <v>80</v>
      </c>
      <c r="B324" s="158" t="s">
        <v>564</v>
      </c>
      <c r="C324" s="174" t="s">
        <v>565</v>
      </c>
      <c r="D324" s="159" t="s">
        <v>403</v>
      </c>
      <c r="E324" s="160">
        <v>51.912000000000006</v>
      </c>
      <c r="F324" s="161"/>
      <c r="G324" s="162">
        <f>ROUND(E324*F324,2)</f>
        <v>0</v>
      </c>
      <c r="H324" s="161"/>
      <c r="I324" s="162">
        <f>ROUND(E324*H324,2)</f>
        <v>0</v>
      </c>
      <c r="J324" s="161"/>
      <c r="K324" s="162">
        <f>ROUND(E324*J324,2)</f>
        <v>0</v>
      </c>
      <c r="L324" s="162">
        <v>21</v>
      </c>
      <c r="M324" s="162">
        <f>G324*(1+L324/100)</f>
        <v>0</v>
      </c>
      <c r="N324" s="162">
        <v>0</v>
      </c>
      <c r="O324" s="162">
        <f>ROUND(E324*N324,2)</f>
        <v>0</v>
      </c>
      <c r="P324" s="162">
        <v>0</v>
      </c>
      <c r="Q324" s="163">
        <f>ROUND(E324*P324,2)</f>
        <v>0</v>
      </c>
      <c r="R324" s="145"/>
      <c r="S324" s="145" t="s">
        <v>254</v>
      </c>
      <c r="T324" s="145" t="s">
        <v>255</v>
      </c>
      <c r="U324" s="145">
        <v>0</v>
      </c>
      <c r="V324" s="145">
        <f>ROUND(E324*U324,2)</f>
        <v>0</v>
      </c>
      <c r="W324" s="145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 t="s">
        <v>194</v>
      </c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</row>
    <row r="325" spans="1:60" outlineLevel="1" x14ac:dyDescent="0.2">
      <c r="A325" s="143"/>
      <c r="B325" s="144"/>
      <c r="C325" s="175" t="s">
        <v>204</v>
      </c>
      <c r="D325" s="146"/>
      <c r="E325" s="147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 t="s">
        <v>199</v>
      </c>
      <c r="AH325" s="136">
        <v>0</v>
      </c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</row>
    <row r="326" spans="1:60" outlineLevel="1" x14ac:dyDescent="0.2">
      <c r="A326" s="143"/>
      <c r="B326" s="144"/>
      <c r="C326" s="175" t="s">
        <v>359</v>
      </c>
      <c r="D326" s="146"/>
      <c r="E326" s="147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 t="s">
        <v>199</v>
      </c>
      <c r="AH326" s="136">
        <v>0</v>
      </c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</row>
    <row r="327" spans="1:60" ht="22.5" outlineLevel="1" x14ac:dyDescent="0.2">
      <c r="A327" s="143"/>
      <c r="B327" s="144"/>
      <c r="C327" s="175" t="s">
        <v>360</v>
      </c>
      <c r="D327" s="146"/>
      <c r="E327" s="147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 t="s">
        <v>199</v>
      </c>
      <c r="AH327" s="136">
        <v>0</v>
      </c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</row>
    <row r="328" spans="1:60" outlineLevel="1" x14ac:dyDescent="0.2">
      <c r="A328" s="143"/>
      <c r="B328" s="144"/>
      <c r="C328" s="175" t="s">
        <v>2208</v>
      </c>
      <c r="D328" s="146"/>
      <c r="E328" s="147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 t="s">
        <v>199</v>
      </c>
      <c r="AH328" s="136">
        <v>0</v>
      </c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</row>
    <row r="329" spans="1:60" outlineLevel="1" x14ac:dyDescent="0.2">
      <c r="A329" s="143"/>
      <c r="B329" s="144"/>
      <c r="C329" s="175" t="s">
        <v>2285</v>
      </c>
      <c r="D329" s="146"/>
      <c r="E329" s="147">
        <v>51.912000000000006</v>
      </c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 t="s">
        <v>199</v>
      </c>
      <c r="AH329" s="136">
        <v>0</v>
      </c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</row>
    <row r="330" spans="1:60" outlineLevel="1" x14ac:dyDescent="0.2">
      <c r="A330" s="143"/>
      <c r="B330" s="144"/>
      <c r="C330" s="176" t="s">
        <v>201</v>
      </c>
      <c r="D330" s="148"/>
      <c r="E330" s="149">
        <v>51.912000000000006</v>
      </c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 t="s">
        <v>199</v>
      </c>
      <c r="AH330" s="136">
        <v>1</v>
      </c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</row>
    <row r="331" spans="1:60" x14ac:dyDescent="0.2">
      <c r="A331" s="3"/>
      <c r="B331" s="4"/>
      <c r="C331" s="177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AE331">
        <v>15</v>
      </c>
      <c r="AF331">
        <v>21</v>
      </c>
    </row>
    <row r="332" spans="1:60" x14ac:dyDescent="0.2">
      <c r="A332" s="139"/>
      <c r="B332" s="140" t="s">
        <v>31</v>
      </c>
      <c r="C332" s="178"/>
      <c r="D332" s="141"/>
      <c r="E332" s="142"/>
      <c r="F332" s="142"/>
      <c r="G332" s="171">
        <f>G8+G178+G190+G200+G311+G322</f>
        <v>0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AE332">
        <f>SUMIF(L7:L330,AE331,G7:G330)</f>
        <v>0</v>
      </c>
      <c r="AF332">
        <f>SUMIF(L7:L330,AF331,G7:G330)</f>
        <v>0</v>
      </c>
      <c r="AG332" t="s">
        <v>247</v>
      </c>
    </row>
    <row r="333" spans="1:60" x14ac:dyDescent="0.2">
      <c r="A333" s="3"/>
      <c r="B333" s="4"/>
      <c r="C333" s="177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60" x14ac:dyDescent="0.2">
      <c r="A334" s="3"/>
      <c r="B334" s="4"/>
      <c r="C334" s="177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60" x14ac:dyDescent="0.2">
      <c r="A335" s="256" t="s">
        <v>248</v>
      </c>
      <c r="B335" s="256"/>
      <c r="C335" s="257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60" x14ac:dyDescent="0.2">
      <c r="A336" s="237"/>
      <c r="B336" s="238"/>
      <c r="C336" s="239"/>
      <c r="D336" s="238"/>
      <c r="E336" s="238"/>
      <c r="F336" s="238"/>
      <c r="G336" s="240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AG336" t="s">
        <v>249</v>
      </c>
    </row>
    <row r="337" spans="1:33" x14ac:dyDescent="0.2">
      <c r="A337" s="241"/>
      <c r="B337" s="242"/>
      <c r="C337" s="243"/>
      <c r="D337" s="242"/>
      <c r="E337" s="242"/>
      <c r="F337" s="242"/>
      <c r="G337" s="24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33" x14ac:dyDescent="0.2">
      <c r="A338" s="241"/>
      <c r="B338" s="242"/>
      <c r="C338" s="243"/>
      <c r="D338" s="242"/>
      <c r="E338" s="242"/>
      <c r="F338" s="242"/>
      <c r="G338" s="24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33" x14ac:dyDescent="0.2">
      <c r="A339" s="241"/>
      <c r="B339" s="242"/>
      <c r="C339" s="243"/>
      <c r="D339" s="242"/>
      <c r="E339" s="242"/>
      <c r="F339" s="242"/>
      <c r="G339" s="24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33" x14ac:dyDescent="0.2">
      <c r="A340" s="245"/>
      <c r="B340" s="246"/>
      <c r="C340" s="247"/>
      <c r="D340" s="246"/>
      <c r="E340" s="246"/>
      <c r="F340" s="246"/>
      <c r="G340" s="248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33" x14ac:dyDescent="0.2">
      <c r="A341" s="3"/>
      <c r="B341" s="4"/>
      <c r="C341" s="177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33" x14ac:dyDescent="0.2">
      <c r="C342" s="179"/>
      <c r="D342" s="10"/>
      <c r="AG342" t="s">
        <v>250</v>
      </c>
    </row>
    <row r="343" spans="1:33" x14ac:dyDescent="0.2">
      <c r="D343" s="10"/>
    </row>
    <row r="344" spans="1:33" x14ac:dyDescent="0.2">
      <c r="D344" s="10"/>
    </row>
    <row r="345" spans="1:33" x14ac:dyDescent="0.2">
      <c r="D345" s="10"/>
    </row>
    <row r="346" spans="1:33" x14ac:dyDescent="0.2">
      <c r="D346" s="10"/>
    </row>
    <row r="347" spans="1:33" x14ac:dyDescent="0.2">
      <c r="D347" s="10"/>
    </row>
    <row r="348" spans="1:33" x14ac:dyDescent="0.2">
      <c r="D348" s="10"/>
    </row>
    <row r="349" spans="1:33" x14ac:dyDescent="0.2">
      <c r="D349" s="10"/>
    </row>
    <row r="350" spans="1:33" x14ac:dyDescent="0.2">
      <c r="D350" s="10"/>
    </row>
    <row r="351" spans="1:33" x14ac:dyDescent="0.2">
      <c r="D351" s="10"/>
    </row>
    <row r="352" spans="1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36:G340"/>
    <mergeCell ref="A1:G1"/>
    <mergeCell ref="C2:G2"/>
    <mergeCell ref="C3:G3"/>
    <mergeCell ref="C4:G4"/>
    <mergeCell ref="A335:C3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A868-3394-4139-B69F-CE937AFFC5F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109</v>
      </c>
      <c r="C3" s="250" t="s">
        <v>110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113</v>
      </c>
      <c r="C4" s="253" t="s">
        <v>114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SUMIF(AG9:AG123,"&lt;&gt;NOR",G9:G123)</f>
        <v>0</v>
      </c>
      <c r="H8" s="155"/>
      <c r="I8" s="155">
        <f>SUM(I9:I123)</f>
        <v>0</v>
      </c>
      <c r="J8" s="155"/>
      <c r="K8" s="155">
        <f>SUM(K9:K123)</f>
        <v>0</v>
      </c>
      <c r="L8" s="155"/>
      <c r="M8" s="155">
        <f>SUM(M9:M123)</f>
        <v>0</v>
      </c>
      <c r="N8" s="155"/>
      <c r="O8" s="155">
        <f>SUM(O9:O123)</f>
        <v>20.689999999999998</v>
      </c>
      <c r="P8" s="155"/>
      <c r="Q8" s="156">
        <f>SUM(Q9:Q123)</f>
        <v>9.3000000000000007</v>
      </c>
      <c r="R8" s="150"/>
      <c r="S8" s="150"/>
      <c r="T8" s="150"/>
      <c r="U8" s="150"/>
      <c r="V8" s="150">
        <f>SUM(V9:V123)</f>
        <v>58.83</v>
      </c>
      <c r="W8" s="150"/>
      <c r="AG8" t="s">
        <v>188</v>
      </c>
    </row>
    <row r="9" spans="1:60" outlineLevel="1" x14ac:dyDescent="0.2">
      <c r="A9" s="157">
        <v>1</v>
      </c>
      <c r="B9" s="158" t="s">
        <v>2286</v>
      </c>
      <c r="C9" s="174" t="s">
        <v>2287</v>
      </c>
      <c r="D9" s="159" t="s">
        <v>253</v>
      </c>
      <c r="E9" s="160">
        <v>4.95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0.33</v>
      </c>
      <c r="Q9" s="163">
        <f>ROUND(E9*P9,2)</f>
        <v>1.63</v>
      </c>
      <c r="R9" s="145"/>
      <c r="S9" s="145" t="s">
        <v>254</v>
      </c>
      <c r="T9" s="145" t="s">
        <v>255</v>
      </c>
      <c r="U9" s="145">
        <v>0.52650000000000008</v>
      </c>
      <c r="V9" s="145">
        <f>ROUND(E9*U9,2)</f>
        <v>2.61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2288</v>
      </c>
      <c r="D11" s="146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ht="33.75" outlineLevel="1" x14ac:dyDescent="0.2">
      <c r="A12" s="143"/>
      <c r="B12" s="144"/>
      <c r="C12" s="175" t="s">
        <v>2289</v>
      </c>
      <c r="D12" s="146"/>
      <c r="E12" s="147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5" t="s">
        <v>2290</v>
      </c>
      <c r="D13" s="146"/>
      <c r="E13" s="147">
        <v>4.95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6" t="s">
        <v>201</v>
      </c>
      <c r="D14" s="148"/>
      <c r="E14" s="149">
        <v>4.95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1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57">
        <v>2</v>
      </c>
      <c r="B15" s="158" t="s">
        <v>264</v>
      </c>
      <c r="C15" s="174" t="s">
        <v>265</v>
      </c>
      <c r="D15" s="159" t="s">
        <v>253</v>
      </c>
      <c r="E15" s="160">
        <v>7.2</v>
      </c>
      <c r="F15" s="161"/>
      <c r="G15" s="162">
        <f>ROUND(E15*F15,2)</f>
        <v>0</v>
      </c>
      <c r="H15" s="161"/>
      <c r="I15" s="162">
        <f>ROUND(E15*H15,2)</f>
        <v>0</v>
      </c>
      <c r="J15" s="161"/>
      <c r="K15" s="162">
        <f>ROUND(E15*J15,2)</f>
        <v>0</v>
      </c>
      <c r="L15" s="162">
        <v>21</v>
      </c>
      <c r="M15" s="162">
        <f>G15*(1+L15/100)</f>
        <v>0</v>
      </c>
      <c r="N15" s="162">
        <v>0</v>
      </c>
      <c r="O15" s="162">
        <f>ROUND(E15*N15,2)</f>
        <v>0</v>
      </c>
      <c r="P15" s="162">
        <v>0.66</v>
      </c>
      <c r="Q15" s="163">
        <f>ROUND(E15*P15,2)</f>
        <v>4.75</v>
      </c>
      <c r="R15" s="145"/>
      <c r="S15" s="145" t="s">
        <v>254</v>
      </c>
      <c r="T15" s="145" t="s">
        <v>255</v>
      </c>
      <c r="U15" s="145">
        <v>1.0530000000000002</v>
      </c>
      <c r="V15" s="145">
        <f>ROUND(E15*U15,2)</f>
        <v>7.58</v>
      </c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194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204</v>
      </c>
      <c r="D16" s="146"/>
      <c r="E16" s="147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5" t="s">
        <v>2291</v>
      </c>
      <c r="D17" s="146"/>
      <c r="E17" s="147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ht="22.5" outlineLevel="1" x14ac:dyDescent="0.2">
      <c r="A18" s="143"/>
      <c r="B18" s="144"/>
      <c r="C18" s="175" t="s">
        <v>2292</v>
      </c>
      <c r="D18" s="146"/>
      <c r="E18" s="147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2293</v>
      </c>
      <c r="D19" s="146"/>
      <c r="E19" s="147">
        <v>7.2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6" t="s">
        <v>201</v>
      </c>
      <c r="D20" s="148"/>
      <c r="E20" s="149">
        <v>7.2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1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64">
        <v>3</v>
      </c>
      <c r="B21" s="165" t="s">
        <v>996</v>
      </c>
      <c r="C21" s="173" t="s">
        <v>997</v>
      </c>
      <c r="D21" s="166" t="s">
        <v>253</v>
      </c>
      <c r="E21" s="167">
        <v>7.2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21</v>
      </c>
      <c r="M21" s="169">
        <f>G21*(1+L21/100)</f>
        <v>0</v>
      </c>
      <c r="N21" s="169">
        <v>0</v>
      </c>
      <c r="O21" s="169">
        <f>ROUND(E21*N21,2)</f>
        <v>0</v>
      </c>
      <c r="P21" s="169">
        <v>0.33</v>
      </c>
      <c r="Q21" s="170">
        <f>ROUND(E21*P21,2)</f>
        <v>2.38</v>
      </c>
      <c r="R21" s="145"/>
      <c r="S21" s="145" t="s">
        <v>254</v>
      </c>
      <c r="T21" s="145" t="s">
        <v>255</v>
      </c>
      <c r="U21" s="145">
        <v>0.16</v>
      </c>
      <c r="V21" s="145">
        <f>ROUND(E21*U21,2)</f>
        <v>1.1499999999999999</v>
      </c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194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57">
        <v>4</v>
      </c>
      <c r="B22" s="158" t="s">
        <v>772</v>
      </c>
      <c r="C22" s="174" t="s">
        <v>773</v>
      </c>
      <c r="D22" s="159" t="s">
        <v>197</v>
      </c>
      <c r="E22" s="160">
        <v>2</v>
      </c>
      <c r="F22" s="161"/>
      <c r="G22" s="162">
        <f>ROUND(E22*F22,2)</f>
        <v>0</v>
      </c>
      <c r="H22" s="161"/>
      <c r="I22" s="162">
        <f>ROUND(E22*H22,2)</f>
        <v>0</v>
      </c>
      <c r="J22" s="161"/>
      <c r="K22" s="162">
        <f>ROUND(E22*J22,2)</f>
        <v>0</v>
      </c>
      <c r="L22" s="162">
        <v>21</v>
      </c>
      <c r="M22" s="162">
        <f>G22*(1+L22/100)</f>
        <v>0</v>
      </c>
      <c r="N22" s="162">
        <v>0</v>
      </c>
      <c r="O22" s="162">
        <f>ROUND(E22*N22,2)</f>
        <v>0</v>
      </c>
      <c r="P22" s="162">
        <v>0.27</v>
      </c>
      <c r="Q22" s="163">
        <f>ROUND(E22*P22,2)</f>
        <v>0.54</v>
      </c>
      <c r="R22" s="145"/>
      <c r="S22" s="145" t="s">
        <v>254</v>
      </c>
      <c r="T22" s="145" t="s">
        <v>255</v>
      </c>
      <c r="U22" s="145">
        <v>0.12300000000000001</v>
      </c>
      <c r="V22" s="145">
        <f>ROUND(E22*U22,2)</f>
        <v>0.25</v>
      </c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194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204</v>
      </c>
      <c r="D23" s="146"/>
      <c r="E23" s="147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75" t="s">
        <v>2294</v>
      </c>
      <c r="D24" s="146"/>
      <c r="E24" s="147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75" t="s">
        <v>135</v>
      </c>
      <c r="D25" s="146"/>
      <c r="E25" s="147">
        <v>2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6" t="s">
        <v>201</v>
      </c>
      <c r="D26" s="148"/>
      <c r="E26" s="149">
        <v>2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1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57">
        <v>5</v>
      </c>
      <c r="B27" s="158" t="s">
        <v>266</v>
      </c>
      <c r="C27" s="174" t="s">
        <v>267</v>
      </c>
      <c r="D27" s="159" t="s">
        <v>197</v>
      </c>
      <c r="E27" s="160">
        <v>0.9</v>
      </c>
      <c r="F27" s="161"/>
      <c r="G27" s="162">
        <f>ROUND(E27*F27,2)</f>
        <v>0</v>
      </c>
      <c r="H27" s="161"/>
      <c r="I27" s="162">
        <f>ROUND(E27*H27,2)</f>
        <v>0</v>
      </c>
      <c r="J27" s="161"/>
      <c r="K27" s="162">
        <f>ROUND(E27*J27,2)</f>
        <v>0</v>
      </c>
      <c r="L27" s="162">
        <v>21</v>
      </c>
      <c r="M27" s="162">
        <f>G27*(1+L27/100)</f>
        <v>0</v>
      </c>
      <c r="N27" s="162">
        <v>8.6900000000000015E-3</v>
      </c>
      <c r="O27" s="162">
        <f>ROUND(E27*N27,2)</f>
        <v>0.01</v>
      </c>
      <c r="P27" s="162">
        <v>0</v>
      </c>
      <c r="Q27" s="163">
        <f>ROUND(E27*P27,2)</f>
        <v>0</v>
      </c>
      <c r="R27" s="145"/>
      <c r="S27" s="145" t="s">
        <v>254</v>
      </c>
      <c r="T27" s="145" t="s">
        <v>255</v>
      </c>
      <c r="U27" s="145">
        <v>0.70300000000000007</v>
      </c>
      <c r="V27" s="145">
        <f>ROUND(E27*U27,2)</f>
        <v>0.63</v>
      </c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194</v>
      </c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75" t="s">
        <v>204</v>
      </c>
      <c r="D28" s="146"/>
      <c r="E28" s="147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75" t="s">
        <v>2295</v>
      </c>
      <c r="D29" s="146"/>
      <c r="E29" s="147">
        <v>0.9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6" t="s">
        <v>201</v>
      </c>
      <c r="D30" s="148"/>
      <c r="E30" s="149">
        <v>0.9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1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ht="22.5" outlineLevel="1" x14ac:dyDescent="0.2">
      <c r="A31" s="157">
        <v>6</v>
      </c>
      <c r="B31" s="158" t="s">
        <v>290</v>
      </c>
      <c r="C31" s="174" t="s">
        <v>291</v>
      </c>
      <c r="D31" s="159" t="s">
        <v>292</v>
      </c>
      <c r="E31" s="160">
        <v>12.348000000000001</v>
      </c>
      <c r="F31" s="161"/>
      <c r="G31" s="162">
        <f>ROUND(E31*F31,2)</f>
        <v>0</v>
      </c>
      <c r="H31" s="161"/>
      <c r="I31" s="162">
        <f>ROUND(E31*H31,2)</f>
        <v>0</v>
      </c>
      <c r="J31" s="161"/>
      <c r="K31" s="162">
        <f>ROUND(E31*J31,2)</f>
        <v>0</v>
      </c>
      <c r="L31" s="162">
        <v>21</v>
      </c>
      <c r="M31" s="162">
        <f>G31*(1+L31/100)</f>
        <v>0</v>
      </c>
      <c r="N31" s="162">
        <v>0</v>
      </c>
      <c r="O31" s="162">
        <f>ROUND(E31*N31,2)</f>
        <v>0</v>
      </c>
      <c r="P31" s="162">
        <v>0</v>
      </c>
      <c r="Q31" s="163">
        <f>ROUND(E31*P31,2)</f>
        <v>0</v>
      </c>
      <c r="R31" s="145"/>
      <c r="S31" s="145" t="s">
        <v>254</v>
      </c>
      <c r="T31" s="145" t="s">
        <v>255</v>
      </c>
      <c r="U31" s="145">
        <v>0.12000000000000001</v>
      </c>
      <c r="V31" s="145">
        <f>ROUND(E31*U31,2)</f>
        <v>1.48</v>
      </c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194</v>
      </c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75" t="s">
        <v>204</v>
      </c>
      <c r="D32" s="146"/>
      <c r="E32" s="147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0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ht="22.5" outlineLevel="1" x14ac:dyDescent="0.2">
      <c r="A33" s="143"/>
      <c r="B33" s="144"/>
      <c r="C33" s="175" t="s">
        <v>293</v>
      </c>
      <c r="D33" s="146"/>
      <c r="E33" s="147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ht="22.5" outlineLevel="1" x14ac:dyDescent="0.2">
      <c r="A34" s="143"/>
      <c r="B34" s="144"/>
      <c r="C34" s="175" t="s">
        <v>2142</v>
      </c>
      <c r="D34" s="146"/>
      <c r="E34" s="147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84" t="s">
        <v>296</v>
      </c>
      <c r="D35" s="180"/>
      <c r="E35" s="181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85" t="s">
        <v>2296</v>
      </c>
      <c r="D36" s="180"/>
      <c r="E36" s="181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2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ht="33.75" outlineLevel="1" x14ac:dyDescent="0.2">
      <c r="A37" s="143"/>
      <c r="B37" s="144"/>
      <c r="C37" s="185" t="s">
        <v>577</v>
      </c>
      <c r="D37" s="180"/>
      <c r="E37" s="181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2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85" t="s">
        <v>2297</v>
      </c>
      <c r="D38" s="180"/>
      <c r="E38" s="181">
        <v>7.3755000000000006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2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85" t="s">
        <v>2298</v>
      </c>
      <c r="D39" s="180"/>
      <c r="E39" s="181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2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ht="22.5" outlineLevel="1" x14ac:dyDescent="0.2">
      <c r="A40" s="143"/>
      <c r="B40" s="144"/>
      <c r="C40" s="185" t="s">
        <v>2299</v>
      </c>
      <c r="D40" s="180"/>
      <c r="E40" s="181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2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85" t="s">
        <v>2300</v>
      </c>
      <c r="D41" s="180"/>
      <c r="E41" s="181">
        <v>9.6480000000000015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2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85" t="s">
        <v>2301</v>
      </c>
      <c r="D42" s="180"/>
      <c r="E42" s="181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2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ht="33.75" outlineLevel="1" x14ac:dyDescent="0.2">
      <c r="A43" s="143"/>
      <c r="B43" s="144"/>
      <c r="C43" s="185" t="s">
        <v>2302</v>
      </c>
      <c r="D43" s="180"/>
      <c r="E43" s="181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2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85" t="s">
        <v>2303</v>
      </c>
      <c r="D44" s="180"/>
      <c r="E44" s="181">
        <v>7.6725000000000003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2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86" t="s">
        <v>306</v>
      </c>
      <c r="D45" s="182"/>
      <c r="E45" s="183">
        <v>24.696000000000002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3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84" t="s">
        <v>307</v>
      </c>
      <c r="D46" s="180"/>
      <c r="E46" s="181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5" t="s">
        <v>2304</v>
      </c>
      <c r="D47" s="146"/>
      <c r="E47" s="147">
        <v>12.348000000000001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6" t="s">
        <v>201</v>
      </c>
      <c r="D48" s="148"/>
      <c r="E48" s="149">
        <v>12.348000000000001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1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57">
        <v>7</v>
      </c>
      <c r="B49" s="158" t="s">
        <v>314</v>
      </c>
      <c r="C49" s="174" t="s">
        <v>315</v>
      </c>
      <c r="D49" s="159" t="s">
        <v>292</v>
      </c>
      <c r="E49" s="160">
        <v>3.0870000000000002</v>
      </c>
      <c r="F49" s="161"/>
      <c r="G49" s="162">
        <f>ROUND(E49*F49,2)</f>
        <v>0</v>
      </c>
      <c r="H49" s="161"/>
      <c r="I49" s="162">
        <f>ROUND(E49*H49,2)</f>
        <v>0</v>
      </c>
      <c r="J49" s="161"/>
      <c r="K49" s="162">
        <f>ROUND(E49*J49,2)</f>
        <v>0</v>
      </c>
      <c r="L49" s="162">
        <v>21</v>
      </c>
      <c r="M49" s="162">
        <f>G49*(1+L49/100)</f>
        <v>0</v>
      </c>
      <c r="N49" s="162">
        <v>0</v>
      </c>
      <c r="O49" s="162">
        <f>ROUND(E49*N49,2)</f>
        <v>0</v>
      </c>
      <c r="P49" s="162">
        <v>0</v>
      </c>
      <c r="Q49" s="163">
        <f>ROUND(E49*P49,2)</f>
        <v>0</v>
      </c>
      <c r="R49" s="145"/>
      <c r="S49" s="145" t="s">
        <v>254</v>
      </c>
      <c r="T49" s="145" t="s">
        <v>255</v>
      </c>
      <c r="U49" s="145">
        <v>8.4000000000000005E-2</v>
      </c>
      <c r="V49" s="145">
        <f>ROUND(E49*U49,2)</f>
        <v>0.26</v>
      </c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194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5" t="s">
        <v>2305</v>
      </c>
      <c r="D50" s="146"/>
      <c r="E50" s="147">
        <v>3.0870000000000002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6" t="s">
        <v>201</v>
      </c>
      <c r="D51" s="148"/>
      <c r="E51" s="149">
        <v>3.0870000000000002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1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ht="22.5" outlineLevel="1" x14ac:dyDescent="0.2">
      <c r="A52" s="157">
        <v>8</v>
      </c>
      <c r="B52" s="158" t="s">
        <v>317</v>
      </c>
      <c r="C52" s="174" t="s">
        <v>318</v>
      </c>
      <c r="D52" s="159" t="s">
        <v>292</v>
      </c>
      <c r="E52" s="160">
        <v>12.348000000000001</v>
      </c>
      <c r="F52" s="161"/>
      <c r="G52" s="162">
        <f>ROUND(E52*F52,2)</f>
        <v>0</v>
      </c>
      <c r="H52" s="161"/>
      <c r="I52" s="162">
        <f>ROUND(E52*H52,2)</f>
        <v>0</v>
      </c>
      <c r="J52" s="161"/>
      <c r="K52" s="162">
        <f>ROUND(E52*J52,2)</f>
        <v>0</v>
      </c>
      <c r="L52" s="162">
        <v>21</v>
      </c>
      <c r="M52" s="162">
        <f>G52*(1+L52/100)</f>
        <v>0</v>
      </c>
      <c r="N52" s="162">
        <v>0</v>
      </c>
      <c r="O52" s="162">
        <f>ROUND(E52*N52,2)</f>
        <v>0</v>
      </c>
      <c r="P52" s="162">
        <v>0</v>
      </c>
      <c r="Q52" s="163">
        <f>ROUND(E52*P52,2)</f>
        <v>0</v>
      </c>
      <c r="R52" s="145"/>
      <c r="S52" s="145" t="s">
        <v>254</v>
      </c>
      <c r="T52" s="145" t="s">
        <v>255</v>
      </c>
      <c r="U52" s="145">
        <v>0.25</v>
      </c>
      <c r="V52" s="145">
        <f>ROUND(E52*U52,2)</f>
        <v>3.09</v>
      </c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194</v>
      </c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2306</v>
      </c>
      <c r="D53" s="146"/>
      <c r="E53" s="147">
        <v>12.348000000000001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6" t="s">
        <v>201</v>
      </c>
      <c r="D54" s="148"/>
      <c r="E54" s="149">
        <v>12.348000000000001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1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57">
        <v>9</v>
      </c>
      <c r="B55" s="158" t="s">
        <v>321</v>
      </c>
      <c r="C55" s="174" t="s">
        <v>322</v>
      </c>
      <c r="D55" s="159" t="s">
        <v>292</v>
      </c>
      <c r="E55" s="160">
        <v>3.0870000000000002</v>
      </c>
      <c r="F55" s="161"/>
      <c r="G55" s="162">
        <f>ROUND(E55*F55,2)</f>
        <v>0</v>
      </c>
      <c r="H55" s="161"/>
      <c r="I55" s="162">
        <f>ROUND(E55*H55,2)</f>
        <v>0</v>
      </c>
      <c r="J55" s="161"/>
      <c r="K55" s="162">
        <f>ROUND(E55*J55,2)</f>
        <v>0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3">
        <f>ROUND(E55*P55,2)</f>
        <v>0</v>
      </c>
      <c r="R55" s="145"/>
      <c r="S55" s="145" t="s">
        <v>254</v>
      </c>
      <c r="T55" s="145" t="s">
        <v>255</v>
      </c>
      <c r="U55" s="145">
        <v>0.14830000000000002</v>
      </c>
      <c r="V55" s="145">
        <f>ROUND(E55*U55,2)</f>
        <v>0.46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2305</v>
      </c>
      <c r="D56" s="146"/>
      <c r="E56" s="147">
        <v>3.0870000000000002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6" t="s">
        <v>201</v>
      </c>
      <c r="D57" s="148"/>
      <c r="E57" s="149">
        <v>3.0870000000000002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1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57">
        <v>10</v>
      </c>
      <c r="B58" s="158" t="s">
        <v>1021</v>
      </c>
      <c r="C58" s="174" t="s">
        <v>1022</v>
      </c>
      <c r="D58" s="159" t="s">
        <v>253</v>
      </c>
      <c r="E58" s="160">
        <v>68.150000000000006</v>
      </c>
      <c r="F58" s="161"/>
      <c r="G58" s="162">
        <f>ROUND(E58*F58,2)</f>
        <v>0</v>
      </c>
      <c r="H58" s="161"/>
      <c r="I58" s="162">
        <f>ROUND(E58*H58,2)</f>
        <v>0</v>
      </c>
      <c r="J58" s="161"/>
      <c r="K58" s="162">
        <f>ROUND(E58*J58,2)</f>
        <v>0</v>
      </c>
      <c r="L58" s="162">
        <v>21</v>
      </c>
      <c r="M58" s="162">
        <f>G58*(1+L58/100)</f>
        <v>0</v>
      </c>
      <c r="N58" s="162">
        <v>9.9000000000000021E-4</v>
      </c>
      <c r="O58" s="162">
        <f>ROUND(E58*N58,2)</f>
        <v>7.0000000000000007E-2</v>
      </c>
      <c r="P58" s="162">
        <v>0</v>
      </c>
      <c r="Q58" s="163">
        <f>ROUND(E58*P58,2)</f>
        <v>0</v>
      </c>
      <c r="R58" s="145"/>
      <c r="S58" s="145" t="s">
        <v>254</v>
      </c>
      <c r="T58" s="145" t="s">
        <v>193</v>
      </c>
      <c r="U58" s="145">
        <v>0.23600000000000002</v>
      </c>
      <c r="V58" s="145">
        <f>ROUND(E58*U58,2)</f>
        <v>16.079999999999998</v>
      </c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194</v>
      </c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2307</v>
      </c>
      <c r="D59" s="146"/>
      <c r="E59" s="147">
        <v>21.450000000000003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5" t="s">
        <v>2308</v>
      </c>
      <c r="D60" s="146"/>
      <c r="E60" s="147">
        <v>28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0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5" t="s">
        <v>2309</v>
      </c>
      <c r="D61" s="146"/>
      <c r="E61" s="147">
        <v>18.700000000000003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0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6" t="s">
        <v>201</v>
      </c>
      <c r="D62" s="148"/>
      <c r="E62" s="149">
        <v>68.150000000000006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1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64">
        <v>11</v>
      </c>
      <c r="B63" s="165" t="s">
        <v>1027</v>
      </c>
      <c r="C63" s="173" t="s">
        <v>1028</v>
      </c>
      <c r="D63" s="166" t="s">
        <v>253</v>
      </c>
      <c r="E63" s="167">
        <v>68.150000000000006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21</v>
      </c>
      <c r="M63" s="169">
        <f>G63*(1+L63/100)</f>
        <v>0</v>
      </c>
      <c r="N63" s="169">
        <v>0</v>
      </c>
      <c r="O63" s="169">
        <f>ROUND(E63*N63,2)</f>
        <v>0</v>
      </c>
      <c r="P63" s="169">
        <v>0</v>
      </c>
      <c r="Q63" s="170">
        <f>ROUND(E63*P63,2)</f>
        <v>0</v>
      </c>
      <c r="R63" s="145"/>
      <c r="S63" s="145" t="s">
        <v>254</v>
      </c>
      <c r="T63" s="145" t="s">
        <v>193</v>
      </c>
      <c r="U63" s="145">
        <v>7.0000000000000007E-2</v>
      </c>
      <c r="V63" s="145">
        <f>ROUND(E63*U63,2)</f>
        <v>4.7699999999999996</v>
      </c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194</v>
      </c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57">
        <v>12</v>
      </c>
      <c r="B64" s="158" t="s">
        <v>343</v>
      </c>
      <c r="C64" s="174" t="s">
        <v>344</v>
      </c>
      <c r="D64" s="159" t="s">
        <v>292</v>
      </c>
      <c r="E64" s="160">
        <v>24.696000000000002</v>
      </c>
      <c r="F64" s="161"/>
      <c r="G64" s="162">
        <f>ROUND(E64*F64,2)</f>
        <v>0</v>
      </c>
      <c r="H64" s="161"/>
      <c r="I64" s="162">
        <f>ROUND(E64*H64,2)</f>
        <v>0</v>
      </c>
      <c r="J64" s="161"/>
      <c r="K64" s="162">
        <f>ROUND(E64*J64,2)</f>
        <v>0</v>
      </c>
      <c r="L64" s="162">
        <v>21</v>
      </c>
      <c r="M64" s="162">
        <f>G64*(1+L64/100)</f>
        <v>0</v>
      </c>
      <c r="N64" s="162">
        <v>0</v>
      </c>
      <c r="O64" s="162">
        <f>ROUND(E64*N64,2)</f>
        <v>0</v>
      </c>
      <c r="P64" s="162">
        <v>0</v>
      </c>
      <c r="Q64" s="163">
        <f>ROUND(E64*P64,2)</f>
        <v>0</v>
      </c>
      <c r="R64" s="145"/>
      <c r="S64" s="145" t="s">
        <v>254</v>
      </c>
      <c r="T64" s="145" t="s">
        <v>255</v>
      </c>
      <c r="U64" s="145">
        <v>0.34500000000000003</v>
      </c>
      <c r="V64" s="145">
        <f>ROUND(E64*U64,2)</f>
        <v>8.52</v>
      </c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194</v>
      </c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2310</v>
      </c>
      <c r="D65" s="146"/>
      <c r="E65" s="147">
        <v>24.696000000000002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6" t="s">
        <v>201</v>
      </c>
      <c r="D66" s="148"/>
      <c r="E66" s="149">
        <v>24.696000000000002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1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ht="22.5" outlineLevel="1" x14ac:dyDescent="0.2">
      <c r="A67" s="164">
        <v>13</v>
      </c>
      <c r="B67" s="165" t="s">
        <v>353</v>
      </c>
      <c r="C67" s="173" t="s">
        <v>354</v>
      </c>
      <c r="D67" s="166" t="s">
        <v>292</v>
      </c>
      <c r="E67" s="167">
        <v>12.357000000000001</v>
      </c>
      <c r="F67" s="168"/>
      <c r="G67" s="169">
        <f>ROUND(E67*F67,2)</f>
        <v>0</v>
      </c>
      <c r="H67" s="168"/>
      <c r="I67" s="169">
        <f>ROUND(E67*H67,2)</f>
        <v>0</v>
      </c>
      <c r="J67" s="168"/>
      <c r="K67" s="169">
        <f>ROUND(E67*J67,2)</f>
        <v>0</v>
      </c>
      <c r="L67" s="169">
        <v>21</v>
      </c>
      <c r="M67" s="169">
        <f>G67*(1+L67/100)</f>
        <v>0</v>
      </c>
      <c r="N67" s="169">
        <v>0</v>
      </c>
      <c r="O67" s="169">
        <f>ROUND(E67*N67,2)</f>
        <v>0</v>
      </c>
      <c r="P67" s="169">
        <v>0</v>
      </c>
      <c r="Q67" s="170">
        <f>ROUND(E67*P67,2)</f>
        <v>0</v>
      </c>
      <c r="R67" s="145"/>
      <c r="S67" s="145" t="s">
        <v>254</v>
      </c>
      <c r="T67" s="145" t="s">
        <v>255</v>
      </c>
      <c r="U67" s="145">
        <v>1.1000000000000001E-2</v>
      </c>
      <c r="V67" s="145">
        <f>ROUND(E67*U67,2)</f>
        <v>0.14000000000000001</v>
      </c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194</v>
      </c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57">
        <v>14</v>
      </c>
      <c r="B68" s="158" t="s">
        <v>357</v>
      </c>
      <c r="C68" s="174" t="s">
        <v>358</v>
      </c>
      <c r="D68" s="159" t="s">
        <v>292</v>
      </c>
      <c r="E68" s="160">
        <v>61.785000000000004</v>
      </c>
      <c r="F68" s="161"/>
      <c r="G68" s="162">
        <f>ROUND(E68*F68,2)</f>
        <v>0</v>
      </c>
      <c r="H68" s="161"/>
      <c r="I68" s="162">
        <f>ROUND(E68*H68,2)</f>
        <v>0</v>
      </c>
      <c r="J68" s="161"/>
      <c r="K68" s="162">
        <f>ROUND(E68*J68,2)</f>
        <v>0</v>
      </c>
      <c r="L68" s="162">
        <v>21</v>
      </c>
      <c r="M68" s="162">
        <f>G68*(1+L68/100)</f>
        <v>0</v>
      </c>
      <c r="N68" s="162">
        <v>0</v>
      </c>
      <c r="O68" s="162">
        <f>ROUND(E68*N68,2)</f>
        <v>0</v>
      </c>
      <c r="P68" s="162">
        <v>0</v>
      </c>
      <c r="Q68" s="163">
        <f>ROUND(E68*P68,2)</f>
        <v>0</v>
      </c>
      <c r="R68" s="145"/>
      <c r="S68" s="145" t="s">
        <v>254</v>
      </c>
      <c r="T68" s="145" t="s">
        <v>255</v>
      </c>
      <c r="U68" s="145">
        <v>0</v>
      </c>
      <c r="V68" s="145">
        <f>ROUND(E68*U68,2)</f>
        <v>0</v>
      </c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194</v>
      </c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5" t="s">
        <v>204</v>
      </c>
      <c r="D69" s="146"/>
      <c r="E69" s="147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359</v>
      </c>
      <c r="D70" s="146"/>
      <c r="E70" s="147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ht="22.5" outlineLevel="1" x14ac:dyDescent="0.2">
      <c r="A71" s="143"/>
      <c r="B71" s="144"/>
      <c r="C71" s="175" t="s">
        <v>360</v>
      </c>
      <c r="D71" s="146"/>
      <c r="E71" s="14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2311</v>
      </c>
      <c r="D72" s="146"/>
      <c r="E72" s="147">
        <v>61.785000000000004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6" t="s">
        <v>201</v>
      </c>
      <c r="D73" s="148"/>
      <c r="E73" s="149">
        <v>61.785000000000004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1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57">
        <v>15</v>
      </c>
      <c r="B74" s="158" t="s">
        <v>368</v>
      </c>
      <c r="C74" s="174" t="s">
        <v>369</v>
      </c>
      <c r="D74" s="159" t="s">
        <v>292</v>
      </c>
      <c r="E74" s="160">
        <v>12.357000000000001</v>
      </c>
      <c r="F74" s="161"/>
      <c r="G74" s="162">
        <f>ROUND(E74*F74,2)</f>
        <v>0</v>
      </c>
      <c r="H74" s="161"/>
      <c r="I74" s="162">
        <f>ROUND(E74*H74,2)</f>
        <v>0</v>
      </c>
      <c r="J74" s="161"/>
      <c r="K74" s="162">
        <f>ROUND(E74*J74,2)</f>
        <v>0</v>
      </c>
      <c r="L74" s="162">
        <v>21</v>
      </c>
      <c r="M74" s="162">
        <f>G74*(1+L74/100)</f>
        <v>0</v>
      </c>
      <c r="N74" s="162">
        <v>0</v>
      </c>
      <c r="O74" s="162">
        <f>ROUND(E74*N74,2)</f>
        <v>0</v>
      </c>
      <c r="P74" s="162">
        <v>0</v>
      </c>
      <c r="Q74" s="163">
        <f>ROUND(E74*P74,2)</f>
        <v>0</v>
      </c>
      <c r="R74" s="145"/>
      <c r="S74" s="145" t="s">
        <v>254</v>
      </c>
      <c r="T74" s="145" t="s">
        <v>255</v>
      </c>
      <c r="U74" s="145">
        <v>9.0000000000000011E-3</v>
      </c>
      <c r="V74" s="145">
        <f>ROUND(E74*U74,2)</f>
        <v>0.11</v>
      </c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194</v>
      </c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2312</v>
      </c>
      <c r="D75" s="146"/>
      <c r="E75" s="147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5" t="s">
        <v>2313</v>
      </c>
      <c r="D76" s="146"/>
      <c r="E76" s="147">
        <v>0.49500000000000005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2314</v>
      </c>
      <c r="D77" s="146"/>
      <c r="E77" s="147">
        <v>1.4822300000000002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2315</v>
      </c>
      <c r="D78" s="146"/>
      <c r="E78" s="147">
        <v>5.2270000000000004E-2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6" t="s">
        <v>201</v>
      </c>
      <c r="D79" s="148"/>
      <c r="E79" s="149">
        <v>2.0295000000000001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1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2291</v>
      </c>
      <c r="D80" s="146"/>
      <c r="E80" s="147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2288</v>
      </c>
      <c r="D81" s="146"/>
      <c r="E81" s="147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2316</v>
      </c>
      <c r="D82" s="146"/>
      <c r="E82" s="147">
        <v>1.2150000000000001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2317</v>
      </c>
      <c r="D83" s="146"/>
      <c r="E83" s="147">
        <v>3.6382100000000004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2318</v>
      </c>
      <c r="D84" s="146"/>
      <c r="E84" s="147">
        <v>0.12829000000000002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6" t="s">
        <v>201</v>
      </c>
      <c r="D85" s="148"/>
      <c r="E85" s="149">
        <v>4.9815000000000005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1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376</v>
      </c>
      <c r="D86" s="146"/>
      <c r="E86" s="147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2312</v>
      </c>
      <c r="D87" s="146"/>
      <c r="E87" s="147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2319</v>
      </c>
      <c r="D88" s="146"/>
      <c r="E88" s="147">
        <v>5.3460000000000001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6" t="s">
        <v>201</v>
      </c>
      <c r="D89" s="148"/>
      <c r="E89" s="149">
        <v>5.3460000000000001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1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57">
        <v>16</v>
      </c>
      <c r="B90" s="158" t="s">
        <v>378</v>
      </c>
      <c r="C90" s="174" t="s">
        <v>379</v>
      </c>
      <c r="D90" s="159" t="s">
        <v>292</v>
      </c>
      <c r="E90" s="160">
        <v>17.685000000000002</v>
      </c>
      <c r="F90" s="161"/>
      <c r="G90" s="162">
        <f>ROUND(E90*F90,2)</f>
        <v>0</v>
      </c>
      <c r="H90" s="161"/>
      <c r="I90" s="162">
        <f>ROUND(E90*H90,2)</f>
        <v>0</v>
      </c>
      <c r="J90" s="161"/>
      <c r="K90" s="162">
        <f>ROUND(E90*J90,2)</f>
        <v>0</v>
      </c>
      <c r="L90" s="162">
        <v>21</v>
      </c>
      <c r="M90" s="162">
        <f>G90*(1+L90/100)</f>
        <v>0</v>
      </c>
      <c r="N90" s="162">
        <v>0</v>
      </c>
      <c r="O90" s="162">
        <f>ROUND(E90*N90,2)</f>
        <v>0</v>
      </c>
      <c r="P90" s="162">
        <v>0</v>
      </c>
      <c r="Q90" s="163">
        <f>ROUND(E90*P90,2)</f>
        <v>0</v>
      </c>
      <c r="R90" s="145"/>
      <c r="S90" s="145" t="s">
        <v>254</v>
      </c>
      <c r="T90" s="145" t="s">
        <v>255</v>
      </c>
      <c r="U90" s="145">
        <v>0.20200000000000001</v>
      </c>
      <c r="V90" s="145">
        <f>ROUND(E90*U90,2)</f>
        <v>3.57</v>
      </c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194</v>
      </c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204</v>
      </c>
      <c r="D91" s="146"/>
      <c r="E91" s="147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380</v>
      </c>
      <c r="D92" s="146"/>
      <c r="E92" s="147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5" t="s">
        <v>2312</v>
      </c>
      <c r="D93" s="146"/>
      <c r="E93" s="14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2320</v>
      </c>
      <c r="D94" s="146"/>
      <c r="E94" s="147">
        <v>7.3755000000000006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2321</v>
      </c>
      <c r="D95" s="146"/>
      <c r="E95" s="147">
        <v>-2.0294999999999996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6" t="s">
        <v>201</v>
      </c>
      <c r="D96" s="148"/>
      <c r="E96" s="149">
        <v>5.3460000000000001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1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955</v>
      </c>
      <c r="D97" s="146"/>
      <c r="E97" s="147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2291</v>
      </c>
      <c r="D98" s="146"/>
      <c r="E98" s="147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2288</v>
      </c>
      <c r="D99" s="146"/>
      <c r="E99" s="147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2322</v>
      </c>
      <c r="D100" s="146"/>
      <c r="E100" s="147">
        <v>17.320500000000003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2323</v>
      </c>
      <c r="D101" s="146"/>
      <c r="E101" s="147">
        <v>-4.9814999999999996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6" t="s">
        <v>201</v>
      </c>
      <c r="D102" s="148"/>
      <c r="E102" s="149">
        <v>12.339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1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57">
        <v>17</v>
      </c>
      <c r="B103" s="158" t="s">
        <v>383</v>
      </c>
      <c r="C103" s="174" t="s">
        <v>384</v>
      </c>
      <c r="D103" s="159" t="s">
        <v>292</v>
      </c>
      <c r="E103" s="160">
        <v>5.1204400000000003</v>
      </c>
      <c r="F103" s="161"/>
      <c r="G103" s="162">
        <f>ROUND(E103*F103,2)</f>
        <v>0</v>
      </c>
      <c r="H103" s="161"/>
      <c r="I103" s="162">
        <f>ROUND(E103*H103,2)</f>
        <v>0</v>
      </c>
      <c r="J103" s="161"/>
      <c r="K103" s="162">
        <f>ROUND(E103*J103,2)</f>
        <v>0</v>
      </c>
      <c r="L103" s="162">
        <v>21</v>
      </c>
      <c r="M103" s="162">
        <f>G103*(1+L103/100)</f>
        <v>0</v>
      </c>
      <c r="N103" s="162">
        <v>0</v>
      </c>
      <c r="O103" s="162">
        <f>ROUND(E103*N103,2)</f>
        <v>0</v>
      </c>
      <c r="P103" s="162">
        <v>0</v>
      </c>
      <c r="Q103" s="163">
        <f>ROUND(E103*P103,2)</f>
        <v>0</v>
      </c>
      <c r="R103" s="145"/>
      <c r="S103" s="145" t="s">
        <v>254</v>
      </c>
      <c r="T103" s="145" t="s">
        <v>255</v>
      </c>
      <c r="U103" s="145">
        <v>1.5870000000000002</v>
      </c>
      <c r="V103" s="145">
        <f>ROUND(E103*U103,2)</f>
        <v>8.1300000000000008</v>
      </c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194</v>
      </c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204</v>
      </c>
      <c r="D104" s="146"/>
      <c r="E104" s="147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ht="33.75" outlineLevel="1" x14ac:dyDescent="0.2">
      <c r="A105" s="143"/>
      <c r="B105" s="144"/>
      <c r="C105" s="175" t="s">
        <v>2182</v>
      </c>
      <c r="D105" s="146"/>
      <c r="E105" s="14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6" t="s">
        <v>201</v>
      </c>
      <c r="D106" s="148"/>
      <c r="E106" s="149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1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ht="22.5" outlineLevel="1" x14ac:dyDescent="0.2">
      <c r="A107" s="143"/>
      <c r="B107" s="144"/>
      <c r="C107" s="175" t="s">
        <v>2324</v>
      </c>
      <c r="D107" s="146"/>
      <c r="E107" s="147">
        <v>1.5345000000000002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2325</v>
      </c>
      <c r="D108" s="146"/>
      <c r="E108" s="147">
        <v>-5.2269999999999997E-2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6" t="s">
        <v>201</v>
      </c>
      <c r="D109" s="148"/>
      <c r="E109" s="149">
        <v>1.4822300000000002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1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ht="22.5" outlineLevel="1" x14ac:dyDescent="0.2">
      <c r="A110" s="143"/>
      <c r="B110" s="144"/>
      <c r="C110" s="175" t="s">
        <v>2326</v>
      </c>
      <c r="D110" s="146"/>
      <c r="E110" s="147">
        <v>2.2320000000000002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ht="22.5" outlineLevel="1" x14ac:dyDescent="0.2">
      <c r="A111" s="143"/>
      <c r="B111" s="144"/>
      <c r="C111" s="175" t="s">
        <v>2327</v>
      </c>
      <c r="D111" s="146"/>
      <c r="E111" s="147">
        <v>1.5345000000000002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2328</v>
      </c>
      <c r="D112" s="146"/>
      <c r="E112" s="147">
        <v>-0.12828999999999999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3.6382100000000004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57">
        <v>18</v>
      </c>
      <c r="B114" s="158" t="s">
        <v>2193</v>
      </c>
      <c r="C114" s="174" t="s">
        <v>2194</v>
      </c>
      <c r="D114" s="159" t="s">
        <v>403</v>
      </c>
      <c r="E114" s="160">
        <v>9.9234100000000005</v>
      </c>
      <c r="F114" s="161"/>
      <c r="G114" s="162">
        <f>ROUND(E114*F114,2)</f>
        <v>0</v>
      </c>
      <c r="H114" s="161"/>
      <c r="I114" s="162">
        <f>ROUND(E114*H114,2)</f>
        <v>0</v>
      </c>
      <c r="J114" s="161"/>
      <c r="K114" s="162">
        <f>ROUND(E114*J114,2)</f>
        <v>0</v>
      </c>
      <c r="L114" s="162">
        <v>21</v>
      </c>
      <c r="M114" s="162">
        <f>G114*(1+L114/100)</f>
        <v>0</v>
      </c>
      <c r="N114" s="162">
        <v>1</v>
      </c>
      <c r="O114" s="162">
        <f>ROUND(E114*N114,2)</f>
        <v>9.92</v>
      </c>
      <c r="P114" s="162">
        <v>0</v>
      </c>
      <c r="Q114" s="163">
        <f>ROUND(E114*P114,2)</f>
        <v>0</v>
      </c>
      <c r="R114" s="145"/>
      <c r="S114" s="145" t="s">
        <v>192</v>
      </c>
      <c r="T114" s="145" t="s">
        <v>193</v>
      </c>
      <c r="U114" s="145">
        <v>0</v>
      </c>
      <c r="V114" s="145">
        <f>ROUND(E114*U114,2)</f>
        <v>0</v>
      </c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404</v>
      </c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204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ht="22.5" outlineLevel="1" x14ac:dyDescent="0.2">
      <c r="A116" s="143"/>
      <c r="B116" s="144"/>
      <c r="C116" s="175" t="s">
        <v>2329</v>
      </c>
      <c r="D116" s="146"/>
      <c r="E116" s="147">
        <v>9.9234100000000005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6" t="s">
        <v>201</v>
      </c>
      <c r="D117" s="148"/>
      <c r="E117" s="149">
        <v>9.9234100000000005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1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57">
        <v>19</v>
      </c>
      <c r="B118" s="158" t="s">
        <v>409</v>
      </c>
      <c r="C118" s="174" t="s">
        <v>410</v>
      </c>
      <c r="D118" s="159" t="s">
        <v>403</v>
      </c>
      <c r="E118" s="160">
        <v>10.692</v>
      </c>
      <c r="F118" s="161"/>
      <c r="G118" s="162">
        <f>ROUND(E118*F118,2)</f>
        <v>0</v>
      </c>
      <c r="H118" s="161"/>
      <c r="I118" s="162">
        <f>ROUND(E118*H118,2)</f>
        <v>0</v>
      </c>
      <c r="J118" s="161"/>
      <c r="K118" s="162">
        <f>ROUND(E118*J118,2)</f>
        <v>0</v>
      </c>
      <c r="L118" s="162">
        <v>21</v>
      </c>
      <c r="M118" s="162">
        <f>G118*(1+L118/100)</f>
        <v>0</v>
      </c>
      <c r="N118" s="162">
        <v>1</v>
      </c>
      <c r="O118" s="162">
        <f>ROUND(E118*N118,2)</f>
        <v>10.69</v>
      </c>
      <c r="P118" s="162">
        <v>0</v>
      </c>
      <c r="Q118" s="163">
        <f>ROUND(E118*P118,2)</f>
        <v>0</v>
      </c>
      <c r="R118" s="145" t="s">
        <v>411</v>
      </c>
      <c r="S118" s="145" t="s">
        <v>254</v>
      </c>
      <c r="T118" s="145" t="s">
        <v>193</v>
      </c>
      <c r="U118" s="145">
        <v>0</v>
      </c>
      <c r="V118" s="145">
        <f>ROUND(E118*U118,2)</f>
        <v>0</v>
      </c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404</v>
      </c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5" t="s">
        <v>204</v>
      </c>
      <c r="D119" s="146"/>
      <c r="E119" s="147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380</v>
      </c>
      <c r="D120" s="146"/>
      <c r="E120" s="147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5" t="s">
        <v>2312</v>
      </c>
      <c r="D121" s="146"/>
      <c r="E121" s="147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5" t="s">
        <v>2330</v>
      </c>
      <c r="D122" s="146"/>
      <c r="E122" s="147">
        <v>10.692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0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6" t="s">
        <v>201</v>
      </c>
      <c r="D123" s="148"/>
      <c r="E123" s="149">
        <v>10.692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1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x14ac:dyDescent="0.2">
      <c r="A124" s="151" t="s">
        <v>187</v>
      </c>
      <c r="B124" s="152" t="s">
        <v>139</v>
      </c>
      <c r="C124" s="172" t="s">
        <v>140</v>
      </c>
      <c r="D124" s="153"/>
      <c r="E124" s="154"/>
      <c r="F124" s="155"/>
      <c r="G124" s="155">
        <f>SUMIF(AG125:AG132,"&lt;&gt;NOR",G125:G132)</f>
        <v>0</v>
      </c>
      <c r="H124" s="155"/>
      <c r="I124" s="155">
        <f>SUM(I125:I132)</f>
        <v>0</v>
      </c>
      <c r="J124" s="155"/>
      <c r="K124" s="155">
        <f>SUM(K125:K132)</f>
        <v>0</v>
      </c>
      <c r="L124" s="155"/>
      <c r="M124" s="155">
        <f>SUM(M125:M132)</f>
        <v>0</v>
      </c>
      <c r="N124" s="155"/>
      <c r="O124" s="155">
        <f>SUM(O125:O132)</f>
        <v>2.91</v>
      </c>
      <c r="P124" s="155"/>
      <c r="Q124" s="156">
        <f>SUM(Q125:Q132)</f>
        <v>0</v>
      </c>
      <c r="R124" s="150"/>
      <c r="S124" s="150"/>
      <c r="T124" s="150"/>
      <c r="U124" s="150"/>
      <c r="V124" s="150">
        <f>SUM(V125:V132)</f>
        <v>2.23</v>
      </c>
      <c r="W124" s="150"/>
      <c r="AG124" t="s">
        <v>188</v>
      </c>
    </row>
    <row r="125" spans="1:60" ht="22.5" outlineLevel="1" x14ac:dyDescent="0.2">
      <c r="A125" s="157">
        <v>20</v>
      </c>
      <c r="B125" s="158" t="s">
        <v>2198</v>
      </c>
      <c r="C125" s="174" t="s">
        <v>2199</v>
      </c>
      <c r="D125" s="159" t="s">
        <v>292</v>
      </c>
      <c r="E125" s="160">
        <v>1.7100000000000002</v>
      </c>
      <c r="F125" s="161"/>
      <c r="G125" s="162">
        <f>ROUND(E125*F125,2)</f>
        <v>0</v>
      </c>
      <c r="H125" s="161"/>
      <c r="I125" s="162">
        <f>ROUND(E125*H125,2)</f>
        <v>0</v>
      </c>
      <c r="J125" s="161"/>
      <c r="K125" s="162">
        <f>ROUND(E125*J125,2)</f>
        <v>0</v>
      </c>
      <c r="L125" s="162">
        <v>21</v>
      </c>
      <c r="M125" s="162">
        <f>G125*(1+L125/100)</f>
        <v>0</v>
      </c>
      <c r="N125" s="162">
        <v>1.7034</v>
      </c>
      <c r="O125" s="162">
        <f>ROUND(E125*N125,2)</f>
        <v>2.91</v>
      </c>
      <c r="P125" s="162">
        <v>0</v>
      </c>
      <c r="Q125" s="163">
        <f>ROUND(E125*P125,2)</f>
        <v>0</v>
      </c>
      <c r="R125" s="145"/>
      <c r="S125" s="145" t="s">
        <v>192</v>
      </c>
      <c r="T125" s="145" t="s">
        <v>193</v>
      </c>
      <c r="U125" s="145">
        <v>1.3030000000000002</v>
      </c>
      <c r="V125" s="145">
        <f>ROUND(E125*U125,2)</f>
        <v>2.23</v>
      </c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194</v>
      </c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43"/>
      <c r="B126" s="144"/>
      <c r="C126" s="175" t="s">
        <v>204</v>
      </c>
      <c r="D126" s="146"/>
      <c r="E126" s="147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0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ht="33.75" outlineLevel="1" x14ac:dyDescent="0.2">
      <c r="A127" s="143"/>
      <c r="B127" s="144"/>
      <c r="C127" s="175" t="s">
        <v>2200</v>
      </c>
      <c r="D127" s="146"/>
      <c r="E127" s="147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2331</v>
      </c>
      <c r="D128" s="146"/>
      <c r="E128" s="147">
        <v>0.49500000000000005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6" t="s">
        <v>201</v>
      </c>
      <c r="D129" s="148"/>
      <c r="E129" s="149">
        <v>0.49500000000000005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1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5" t="s">
        <v>2332</v>
      </c>
      <c r="D130" s="146"/>
      <c r="E130" s="147">
        <v>0.72000000000000008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5" t="s">
        <v>2333</v>
      </c>
      <c r="D131" s="146"/>
      <c r="E131" s="147">
        <v>0.49500000000000005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0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6" t="s">
        <v>201</v>
      </c>
      <c r="D132" s="148"/>
      <c r="E132" s="149">
        <v>1.2150000000000001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1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x14ac:dyDescent="0.2">
      <c r="A133" s="151" t="s">
        <v>187</v>
      </c>
      <c r="B133" s="152" t="s">
        <v>141</v>
      </c>
      <c r="C133" s="172" t="s">
        <v>142</v>
      </c>
      <c r="D133" s="153"/>
      <c r="E133" s="154"/>
      <c r="F133" s="155"/>
      <c r="G133" s="155">
        <f>SUMIF(AG134:AG147,"&lt;&gt;NOR",G134:G147)</f>
        <v>0</v>
      </c>
      <c r="H133" s="155"/>
      <c r="I133" s="155">
        <f>SUM(I134:I147)</f>
        <v>0</v>
      </c>
      <c r="J133" s="155"/>
      <c r="K133" s="155">
        <f>SUM(K134:K147)</f>
        <v>0</v>
      </c>
      <c r="L133" s="155"/>
      <c r="M133" s="155">
        <f>SUM(M134:M147)</f>
        <v>0</v>
      </c>
      <c r="N133" s="155"/>
      <c r="O133" s="155">
        <f>SUM(O134:O147)</f>
        <v>7.78</v>
      </c>
      <c r="P133" s="155"/>
      <c r="Q133" s="156">
        <f>SUM(Q134:Q147)</f>
        <v>0</v>
      </c>
      <c r="R133" s="150"/>
      <c r="S133" s="150"/>
      <c r="T133" s="150"/>
      <c r="U133" s="150"/>
      <c r="V133" s="150">
        <f>SUM(V134:V147)</f>
        <v>1.62</v>
      </c>
      <c r="W133" s="150"/>
      <c r="AG133" t="s">
        <v>188</v>
      </c>
    </row>
    <row r="134" spans="1:60" ht="22.5" outlineLevel="1" x14ac:dyDescent="0.2">
      <c r="A134" s="157">
        <v>21</v>
      </c>
      <c r="B134" s="158" t="s">
        <v>442</v>
      </c>
      <c r="C134" s="174" t="s">
        <v>443</v>
      </c>
      <c r="D134" s="159" t="s">
        <v>253</v>
      </c>
      <c r="E134" s="160">
        <v>14.4</v>
      </c>
      <c r="F134" s="161"/>
      <c r="G134" s="162">
        <f>ROUND(E134*F134,2)</f>
        <v>0</v>
      </c>
      <c r="H134" s="161"/>
      <c r="I134" s="162">
        <f>ROUND(E134*H134,2)</f>
        <v>0</v>
      </c>
      <c r="J134" s="161"/>
      <c r="K134" s="162">
        <f>ROUND(E134*J134,2)</f>
        <v>0</v>
      </c>
      <c r="L134" s="162">
        <v>21</v>
      </c>
      <c r="M134" s="162">
        <f>G134*(1+L134/100)</f>
        <v>0</v>
      </c>
      <c r="N134" s="162">
        <v>0.378</v>
      </c>
      <c r="O134" s="162">
        <f>ROUND(E134*N134,2)</f>
        <v>5.44</v>
      </c>
      <c r="P134" s="162">
        <v>0</v>
      </c>
      <c r="Q134" s="163">
        <f>ROUND(E134*P134,2)</f>
        <v>0</v>
      </c>
      <c r="R134" s="145"/>
      <c r="S134" s="145" t="s">
        <v>254</v>
      </c>
      <c r="T134" s="145" t="s">
        <v>255</v>
      </c>
      <c r="U134" s="145">
        <v>2.6000000000000002E-2</v>
      </c>
      <c r="V134" s="145">
        <f>ROUND(E134*U134,2)</f>
        <v>0.37</v>
      </c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194</v>
      </c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5" t="s">
        <v>2334</v>
      </c>
      <c r="D135" s="146"/>
      <c r="E135" s="147">
        <v>14.4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6" t="s">
        <v>201</v>
      </c>
      <c r="D136" s="148"/>
      <c r="E136" s="149">
        <v>14.4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1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57">
        <v>22</v>
      </c>
      <c r="B137" s="158" t="s">
        <v>1057</v>
      </c>
      <c r="C137" s="174" t="s">
        <v>1058</v>
      </c>
      <c r="D137" s="159" t="s">
        <v>253</v>
      </c>
      <c r="E137" s="160">
        <v>7.2</v>
      </c>
      <c r="F137" s="161"/>
      <c r="G137" s="162">
        <f>ROUND(E137*F137,2)</f>
        <v>0</v>
      </c>
      <c r="H137" s="161"/>
      <c r="I137" s="162">
        <f>ROUND(E137*H137,2)</f>
        <v>0</v>
      </c>
      <c r="J137" s="161"/>
      <c r="K137" s="162">
        <f>ROUND(E137*J137,2)</f>
        <v>0</v>
      </c>
      <c r="L137" s="162">
        <v>21</v>
      </c>
      <c r="M137" s="162">
        <f>G137*(1+L137/100)</f>
        <v>0</v>
      </c>
      <c r="N137" s="162">
        <v>0.12966000000000003</v>
      </c>
      <c r="O137" s="162">
        <f>ROUND(E137*N137,2)</f>
        <v>0.93</v>
      </c>
      <c r="P137" s="162">
        <v>0</v>
      </c>
      <c r="Q137" s="163">
        <f>ROUND(E137*P137,2)</f>
        <v>0</v>
      </c>
      <c r="R137" s="145"/>
      <c r="S137" s="145" t="s">
        <v>254</v>
      </c>
      <c r="T137" s="145" t="s">
        <v>255</v>
      </c>
      <c r="U137" s="145">
        <v>7.2000000000000008E-2</v>
      </c>
      <c r="V137" s="145">
        <f>ROUND(E137*U137,2)</f>
        <v>0.52</v>
      </c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194</v>
      </c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75" t="s">
        <v>204</v>
      </c>
      <c r="D138" s="146"/>
      <c r="E138" s="147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199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ht="22.5" outlineLevel="1" x14ac:dyDescent="0.2">
      <c r="A139" s="143"/>
      <c r="B139" s="144"/>
      <c r="C139" s="175" t="s">
        <v>2335</v>
      </c>
      <c r="D139" s="146"/>
      <c r="E139" s="147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0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2336</v>
      </c>
      <c r="D140" s="146"/>
      <c r="E140" s="147">
        <v>7.2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6" t="s">
        <v>201</v>
      </c>
      <c r="D141" s="148"/>
      <c r="E141" s="149">
        <v>7.2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1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64">
        <v>23</v>
      </c>
      <c r="B142" s="165" t="s">
        <v>1061</v>
      </c>
      <c r="C142" s="173" t="s">
        <v>1062</v>
      </c>
      <c r="D142" s="166" t="s">
        <v>253</v>
      </c>
      <c r="E142" s="167">
        <v>7.2</v>
      </c>
      <c r="F142" s="168"/>
      <c r="G142" s="169">
        <f>ROUND(E142*F142,2)</f>
        <v>0</v>
      </c>
      <c r="H142" s="168"/>
      <c r="I142" s="169">
        <f>ROUND(E142*H142,2)</f>
        <v>0</v>
      </c>
      <c r="J142" s="168"/>
      <c r="K142" s="169">
        <f>ROUND(E142*J142,2)</f>
        <v>0</v>
      </c>
      <c r="L142" s="169">
        <v>21</v>
      </c>
      <c r="M142" s="169">
        <f>G142*(1+L142/100)</f>
        <v>0</v>
      </c>
      <c r="N142" s="169">
        <v>0.15559000000000001</v>
      </c>
      <c r="O142" s="169">
        <f>ROUND(E142*N142,2)</f>
        <v>1.1200000000000001</v>
      </c>
      <c r="P142" s="169">
        <v>0</v>
      </c>
      <c r="Q142" s="170">
        <f>ROUND(E142*P142,2)</f>
        <v>0</v>
      </c>
      <c r="R142" s="145"/>
      <c r="S142" s="145" t="s">
        <v>254</v>
      </c>
      <c r="T142" s="145" t="s">
        <v>255</v>
      </c>
      <c r="U142" s="145">
        <v>8.2000000000000003E-2</v>
      </c>
      <c r="V142" s="145">
        <f>ROUND(E142*U142,2)</f>
        <v>0.59</v>
      </c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194</v>
      </c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57">
        <v>24</v>
      </c>
      <c r="B143" s="158" t="s">
        <v>2337</v>
      </c>
      <c r="C143" s="174" t="s">
        <v>2338</v>
      </c>
      <c r="D143" s="159" t="s">
        <v>253</v>
      </c>
      <c r="E143" s="160">
        <v>4.95</v>
      </c>
      <c r="F143" s="161"/>
      <c r="G143" s="162">
        <f>ROUND(E143*F143,2)</f>
        <v>0</v>
      </c>
      <c r="H143" s="161"/>
      <c r="I143" s="162">
        <f>ROUND(E143*H143,2)</f>
        <v>0</v>
      </c>
      <c r="J143" s="161"/>
      <c r="K143" s="162">
        <f>ROUND(E143*J143,2)</f>
        <v>0</v>
      </c>
      <c r="L143" s="162">
        <v>21</v>
      </c>
      <c r="M143" s="162">
        <f>G143*(1+L143/100)</f>
        <v>0</v>
      </c>
      <c r="N143" s="162">
        <v>5.9090000000000004E-2</v>
      </c>
      <c r="O143" s="162">
        <f>ROUND(E143*N143,2)</f>
        <v>0.28999999999999998</v>
      </c>
      <c r="P143" s="162">
        <v>0</v>
      </c>
      <c r="Q143" s="163">
        <f>ROUND(E143*P143,2)</f>
        <v>0</v>
      </c>
      <c r="R143" s="145"/>
      <c r="S143" s="145" t="s">
        <v>254</v>
      </c>
      <c r="T143" s="145" t="s">
        <v>255</v>
      </c>
      <c r="U143" s="145">
        <v>2.7800000000000002E-2</v>
      </c>
      <c r="V143" s="145">
        <f>ROUND(E143*U143,2)</f>
        <v>0.14000000000000001</v>
      </c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194</v>
      </c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5" t="s">
        <v>2288</v>
      </c>
      <c r="D144" s="146"/>
      <c r="E144" s="147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0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ht="22.5" outlineLevel="1" x14ac:dyDescent="0.2">
      <c r="A145" s="143"/>
      <c r="B145" s="144"/>
      <c r="C145" s="175" t="s">
        <v>2339</v>
      </c>
      <c r="D145" s="146"/>
      <c r="E145" s="147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2340</v>
      </c>
      <c r="D146" s="146"/>
      <c r="E146" s="147">
        <v>4.95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6" t="s">
        <v>201</v>
      </c>
      <c r="D147" s="148"/>
      <c r="E147" s="149">
        <v>4.95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1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x14ac:dyDescent="0.2">
      <c r="A148" s="151" t="s">
        <v>187</v>
      </c>
      <c r="B148" s="152" t="s">
        <v>145</v>
      </c>
      <c r="C148" s="172" t="s">
        <v>146</v>
      </c>
      <c r="D148" s="153"/>
      <c r="E148" s="154"/>
      <c r="F148" s="155"/>
      <c r="G148" s="155">
        <f>SUMIF(AG149:AG183,"&lt;&gt;NOR",G149:G183)</f>
        <v>0</v>
      </c>
      <c r="H148" s="155"/>
      <c r="I148" s="155">
        <f>SUM(I149:I183)</f>
        <v>0</v>
      </c>
      <c r="J148" s="155"/>
      <c r="K148" s="155">
        <f>SUM(K149:K183)</f>
        <v>0</v>
      </c>
      <c r="L148" s="155"/>
      <c r="M148" s="155">
        <f>SUM(M149:M183)</f>
        <v>0</v>
      </c>
      <c r="N148" s="155"/>
      <c r="O148" s="155">
        <f>SUM(O149:O183)</f>
        <v>0.10999999999999999</v>
      </c>
      <c r="P148" s="155"/>
      <c r="Q148" s="156">
        <f>SUM(Q149:Q183)</f>
        <v>0</v>
      </c>
      <c r="R148" s="150"/>
      <c r="S148" s="150"/>
      <c r="T148" s="150"/>
      <c r="U148" s="150"/>
      <c r="V148" s="150">
        <f>SUM(V149:V183)</f>
        <v>21.3</v>
      </c>
      <c r="W148" s="150"/>
      <c r="AG148" t="s">
        <v>188</v>
      </c>
    </row>
    <row r="149" spans="1:60" outlineLevel="1" x14ac:dyDescent="0.2">
      <c r="A149" s="157">
        <v>25</v>
      </c>
      <c r="B149" s="158" t="s">
        <v>1980</v>
      </c>
      <c r="C149" s="174" t="s">
        <v>1981</v>
      </c>
      <c r="D149" s="159" t="s">
        <v>224</v>
      </c>
      <c r="E149" s="160">
        <v>1</v>
      </c>
      <c r="F149" s="161"/>
      <c r="G149" s="162">
        <f>ROUND(E149*F149,2)</f>
        <v>0</v>
      </c>
      <c r="H149" s="161"/>
      <c r="I149" s="162">
        <f>ROUND(E149*H149,2)</f>
        <v>0</v>
      </c>
      <c r="J149" s="161"/>
      <c r="K149" s="162">
        <f>ROUND(E149*J149,2)</f>
        <v>0</v>
      </c>
      <c r="L149" s="162">
        <v>21</v>
      </c>
      <c r="M149" s="162">
        <f>G149*(1+L149/100)</f>
        <v>0</v>
      </c>
      <c r="N149" s="162">
        <v>0</v>
      </c>
      <c r="O149" s="162">
        <f>ROUND(E149*N149,2)</f>
        <v>0</v>
      </c>
      <c r="P149" s="162">
        <v>0</v>
      </c>
      <c r="Q149" s="163">
        <f>ROUND(E149*P149,2)</f>
        <v>0</v>
      </c>
      <c r="R149" s="145"/>
      <c r="S149" s="145" t="s">
        <v>254</v>
      </c>
      <c r="T149" s="145" t="s">
        <v>255</v>
      </c>
      <c r="U149" s="145">
        <v>1.2736000000000001</v>
      </c>
      <c r="V149" s="145">
        <f>ROUND(E149*U149,2)</f>
        <v>1.27</v>
      </c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194</v>
      </c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204</v>
      </c>
      <c r="D150" s="146"/>
      <c r="E150" s="147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5" t="s">
        <v>2210</v>
      </c>
      <c r="D151" s="146"/>
      <c r="E151" s="147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0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43"/>
      <c r="B152" s="144"/>
      <c r="C152" s="175" t="s">
        <v>2216</v>
      </c>
      <c r="D152" s="146"/>
      <c r="E152" s="147">
        <v>1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0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76" t="s">
        <v>201</v>
      </c>
      <c r="D153" s="148"/>
      <c r="E153" s="149">
        <v>1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1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outlineLevel="1" x14ac:dyDescent="0.2">
      <c r="A154" s="157">
        <v>26</v>
      </c>
      <c r="B154" s="158" t="s">
        <v>2341</v>
      </c>
      <c r="C154" s="174" t="s">
        <v>2342</v>
      </c>
      <c r="D154" s="159" t="s">
        <v>197</v>
      </c>
      <c r="E154" s="160">
        <v>19</v>
      </c>
      <c r="F154" s="161"/>
      <c r="G154" s="162">
        <f>ROUND(E154*F154,2)</f>
        <v>0</v>
      </c>
      <c r="H154" s="161"/>
      <c r="I154" s="162">
        <f>ROUND(E154*H154,2)</f>
        <v>0</v>
      </c>
      <c r="J154" s="161"/>
      <c r="K154" s="162">
        <f>ROUND(E154*J154,2)</f>
        <v>0</v>
      </c>
      <c r="L154" s="162">
        <v>21</v>
      </c>
      <c r="M154" s="162">
        <f>G154*(1+L154/100)</f>
        <v>0</v>
      </c>
      <c r="N154" s="162">
        <v>2.0000000000000002E-5</v>
      </c>
      <c r="O154" s="162">
        <f>ROUND(E154*N154,2)</f>
        <v>0</v>
      </c>
      <c r="P154" s="162">
        <v>0</v>
      </c>
      <c r="Q154" s="163">
        <f>ROUND(E154*P154,2)</f>
        <v>0</v>
      </c>
      <c r="R154" s="145"/>
      <c r="S154" s="145" t="s">
        <v>254</v>
      </c>
      <c r="T154" s="145" t="s">
        <v>255</v>
      </c>
      <c r="U154" s="145">
        <v>0.10700000000000001</v>
      </c>
      <c r="V154" s="145">
        <f>ROUND(E154*U154,2)</f>
        <v>2.0299999999999998</v>
      </c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194</v>
      </c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5" t="s">
        <v>204</v>
      </c>
      <c r="D155" s="146"/>
      <c r="E155" s="147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5" t="s">
        <v>2210</v>
      </c>
      <c r="D156" s="146"/>
      <c r="E156" s="147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0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43"/>
      <c r="B157" s="144"/>
      <c r="C157" s="175" t="s">
        <v>2343</v>
      </c>
      <c r="D157" s="146"/>
      <c r="E157" s="147">
        <v>19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199</v>
      </c>
      <c r="AH157" s="136">
        <v>0</v>
      </c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76" t="s">
        <v>201</v>
      </c>
      <c r="D158" s="148"/>
      <c r="E158" s="149">
        <v>19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199</v>
      </c>
      <c r="AH158" s="136">
        <v>1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57">
        <v>27</v>
      </c>
      <c r="B159" s="158" t="s">
        <v>2007</v>
      </c>
      <c r="C159" s="174" t="s">
        <v>2008</v>
      </c>
      <c r="D159" s="159" t="s">
        <v>224</v>
      </c>
      <c r="E159" s="160">
        <v>1</v>
      </c>
      <c r="F159" s="161"/>
      <c r="G159" s="162">
        <f>ROUND(E159*F159,2)</f>
        <v>0</v>
      </c>
      <c r="H159" s="161"/>
      <c r="I159" s="162">
        <f>ROUND(E159*H159,2)</f>
        <v>0</v>
      </c>
      <c r="J159" s="161"/>
      <c r="K159" s="162">
        <f>ROUND(E159*J159,2)</f>
        <v>0</v>
      </c>
      <c r="L159" s="162">
        <v>21</v>
      </c>
      <c r="M159" s="162">
        <f>G159*(1+L159/100)</f>
        <v>0</v>
      </c>
      <c r="N159" s="162">
        <v>4.1000000000000005E-4</v>
      </c>
      <c r="O159" s="162">
        <f>ROUND(E159*N159,2)</f>
        <v>0</v>
      </c>
      <c r="P159" s="162">
        <v>0</v>
      </c>
      <c r="Q159" s="163">
        <f>ROUND(E159*P159,2)</f>
        <v>0</v>
      </c>
      <c r="R159" s="145"/>
      <c r="S159" s="145" t="s">
        <v>254</v>
      </c>
      <c r="T159" s="145" t="s">
        <v>255</v>
      </c>
      <c r="U159" s="145">
        <v>1.8660000000000001</v>
      </c>
      <c r="V159" s="145">
        <f>ROUND(E159*U159,2)</f>
        <v>1.87</v>
      </c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194</v>
      </c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204</v>
      </c>
      <c r="D160" s="146"/>
      <c r="E160" s="147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5" t="s">
        <v>2210</v>
      </c>
      <c r="D161" s="146"/>
      <c r="E161" s="147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0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43"/>
      <c r="B162" s="144"/>
      <c r="C162" s="175" t="s">
        <v>133</v>
      </c>
      <c r="D162" s="146"/>
      <c r="E162" s="147">
        <v>1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0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43"/>
      <c r="B163" s="144"/>
      <c r="C163" s="176" t="s">
        <v>201</v>
      </c>
      <c r="D163" s="148"/>
      <c r="E163" s="149">
        <v>1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199</v>
      </c>
      <c r="AH163" s="136">
        <v>1</v>
      </c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64">
        <v>28</v>
      </c>
      <c r="B164" s="165" t="s">
        <v>2230</v>
      </c>
      <c r="C164" s="173" t="s">
        <v>2231</v>
      </c>
      <c r="D164" s="166" t="s">
        <v>197</v>
      </c>
      <c r="E164" s="167">
        <v>19</v>
      </c>
      <c r="F164" s="168"/>
      <c r="G164" s="169">
        <f>ROUND(E164*F164,2)</f>
        <v>0</v>
      </c>
      <c r="H164" s="168"/>
      <c r="I164" s="169">
        <f>ROUND(E164*H164,2)</f>
        <v>0</v>
      </c>
      <c r="J164" s="168"/>
      <c r="K164" s="169">
        <f>ROUND(E164*J164,2)</f>
        <v>0</v>
      </c>
      <c r="L164" s="169">
        <v>21</v>
      </c>
      <c r="M164" s="169">
        <f>G164*(1+L164/100)</f>
        <v>0</v>
      </c>
      <c r="N164" s="169">
        <v>0</v>
      </c>
      <c r="O164" s="169">
        <f>ROUND(E164*N164,2)</f>
        <v>0</v>
      </c>
      <c r="P164" s="169">
        <v>0</v>
      </c>
      <c r="Q164" s="170">
        <f>ROUND(E164*P164,2)</f>
        <v>0</v>
      </c>
      <c r="R164" s="145"/>
      <c r="S164" s="145" t="s">
        <v>254</v>
      </c>
      <c r="T164" s="145" t="s">
        <v>255</v>
      </c>
      <c r="U164" s="145">
        <v>4.4000000000000004E-2</v>
      </c>
      <c r="V164" s="145">
        <f>ROUND(E164*U164,2)</f>
        <v>0.84</v>
      </c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194</v>
      </c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64">
        <v>29</v>
      </c>
      <c r="B165" s="165" t="s">
        <v>2232</v>
      </c>
      <c r="C165" s="173" t="s">
        <v>2233</v>
      </c>
      <c r="D165" s="166" t="s">
        <v>197</v>
      </c>
      <c r="E165" s="167">
        <v>19</v>
      </c>
      <c r="F165" s="168"/>
      <c r="G165" s="169">
        <f>ROUND(E165*F165,2)</f>
        <v>0</v>
      </c>
      <c r="H165" s="168"/>
      <c r="I165" s="169">
        <f>ROUND(E165*H165,2)</f>
        <v>0</v>
      </c>
      <c r="J165" s="168"/>
      <c r="K165" s="169">
        <f>ROUND(E165*J165,2)</f>
        <v>0</v>
      </c>
      <c r="L165" s="169">
        <v>21</v>
      </c>
      <c r="M165" s="169">
        <f>G165*(1+L165/100)</f>
        <v>0</v>
      </c>
      <c r="N165" s="169">
        <v>0</v>
      </c>
      <c r="O165" s="169">
        <f>ROUND(E165*N165,2)</f>
        <v>0</v>
      </c>
      <c r="P165" s="169">
        <v>0</v>
      </c>
      <c r="Q165" s="170">
        <f>ROUND(E165*P165,2)</f>
        <v>0</v>
      </c>
      <c r="R165" s="145"/>
      <c r="S165" s="145" t="s">
        <v>254</v>
      </c>
      <c r="T165" s="145" t="s">
        <v>255</v>
      </c>
      <c r="U165" s="145">
        <v>0.21000000000000002</v>
      </c>
      <c r="V165" s="145">
        <f>ROUND(E165*U165,2)</f>
        <v>3.99</v>
      </c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194</v>
      </c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64">
        <v>30</v>
      </c>
      <c r="B166" s="165" t="s">
        <v>2029</v>
      </c>
      <c r="C166" s="173" t="s">
        <v>2030</v>
      </c>
      <c r="D166" s="166" t="s">
        <v>471</v>
      </c>
      <c r="E166" s="167">
        <v>1</v>
      </c>
      <c r="F166" s="168"/>
      <c r="G166" s="169">
        <f>ROUND(E166*F166,2)</f>
        <v>0</v>
      </c>
      <c r="H166" s="168"/>
      <c r="I166" s="169">
        <f>ROUND(E166*H166,2)</f>
        <v>0</v>
      </c>
      <c r="J166" s="168"/>
      <c r="K166" s="169">
        <f>ROUND(E166*J166,2)</f>
        <v>0</v>
      </c>
      <c r="L166" s="169">
        <v>21</v>
      </c>
      <c r="M166" s="169">
        <f>G166*(1+L166/100)</f>
        <v>0</v>
      </c>
      <c r="N166" s="169">
        <v>3.5030000000000006E-2</v>
      </c>
      <c r="O166" s="169">
        <f>ROUND(E166*N166,2)</f>
        <v>0.04</v>
      </c>
      <c r="P166" s="169">
        <v>0</v>
      </c>
      <c r="Q166" s="170">
        <f>ROUND(E166*P166,2)</f>
        <v>0</v>
      </c>
      <c r="R166" s="145"/>
      <c r="S166" s="145" t="s">
        <v>254</v>
      </c>
      <c r="T166" s="145" t="s">
        <v>255</v>
      </c>
      <c r="U166" s="145">
        <v>10.130000000000001</v>
      </c>
      <c r="V166" s="145">
        <f>ROUND(E166*U166,2)</f>
        <v>10.130000000000001</v>
      </c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194</v>
      </c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57">
        <v>31</v>
      </c>
      <c r="B167" s="158" t="s">
        <v>2031</v>
      </c>
      <c r="C167" s="174" t="s">
        <v>2032</v>
      </c>
      <c r="D167" s="159" t="s">
        <v>197</v>
      </c>
      <c r="E167" s="160">
        <v>19</v>
      </c>
      <c r="F167" s="161"/>
      <c r="G167" s="162">
        <f>ROUND(E167*F167,2)</f>
        <v>0</v>
      </c>
      <c r="H167" s="161"/>
      <c r="I167" s="162">
        <f>ROUND(E167*H167,2)</f>
        <v>0</v>
      </c>
      <c r="J167" s="161"/>
      <c r="K167" s="162">
        <f>ROUND(E167*J167,2)</f>
        <v>0</v>
      </c>
      <c r="L167" s="162">
        <v>21</v>
      </c>
      <c r="M167" s="162">
        <f>G167*(1+L167/100)</f>
        <v>0</v>
      </c>
      <c r="N167" s="162">
        <v>0</v>
      </c>
      <c r="O167" s="162">
        <f>ROUND(E167*N167,2)</f>
        <v>0</v>
      </c>
      <c r="P167" s="162">
        <v>0</v>
      </c>
      <c r="Q167" s="163">
        <f>ROUND(E167*P167,2)</f>
        <v>0</v>
      </c>
      <c r="R167" s="145"/>
      <c r="S167" s="145" t="s">
        <v>254</v>
      </c>
      <c r="T167" s="145" t="s">
        <v>255</v>
      </c>
      <c r="U167" s="145">
        <v>2.6000000000000002E-2</v>
      </c>
      <c r="V167" s="145">
        <f>ROUND(E167*U167,2)</f>
        <v>0.49</v>
      </c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194</v>
      </c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75" t="s">
        <v>204</v>
      </c>
      <c r="D168" s="146"/>
      <c r="E168" s="147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199</v>
      </c>
      <c r="AH168" s="136">
        <v>0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5" t="s">
        <v>2210</v>
      </c>
      <c r="D169" s="146"/>
      <c r="E169" s="147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0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75" t="s">
        <v>2344</v>
      </c>
      <c r="D170" s="146"/>
      <c r="E170" s="147">
        <v>19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199</v>
      </c>
      <c r="AH170" s="136">
        <v>0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43"/>
      <c r="B171" s="144"/>
      <c r="C171" s="176" t="s">
        <v>201</v>
      </c>
      <c r="D171" s="148"/>
      <c r="E171" s="149">
        <v>19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199</v>
      </c>
      <c r="AH171" s="136">
        <v>1</v>
      </c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57">
        <v>32</v>
      </c>
      <c r="B172" s="158" t="s">
        <v>2034</v>
      </c>
      <c r="C172" s="174" t="s">
        <v>2035</v>
      </c>
      <c r="D172" s="159" t="s">
        <v>197</v>
      </c>
      <c r="E172" s="160">
        <v>20</v>
      </c>
      <c r="F172" s="161"/>
      <c r="G172" s="162">
        <f>ROUND(E172*F172,2)</f>
        <v>0</v>
      </c>
      <c r="H172" s="161"/>
      <c r="I172" s="162">
        <f>ROUND(E172*H172,2)</f>
        <v>0</v>
      </c>
      <c r="J172" s="161"/>
      <c r="K172" s="162">
        <f>ROUND(E172*J172,2)</f>
        <v>0</v>
      </c>
      <c r="L172" s="162">
        <v>21</v>
      </c>
      <c r="M172" s="162">
        <f>G172*(1+L172/100)</f>
        <v>0</v>
      </c>
      <c r="N172" s="162">
        <v>5.0000000000000002E-5</v>
      </c>
      <c r="O172" s="162">
        <f>ROUND(E172*N172,2)</f>
        <v>0</v>
      </c>
      <c r="P172" s="162">
        <v>0</v>
      </c>
      <c r="Q172" s="163">
        <f>ROUND(E172*P172,2)</f>
        <v>0</v>
      </c>
      <c r="R172" s="145"/>
      <c r="S172" s="145" t="s">
        <v>254</v>
      </c>
      <c r="T172" s="145" t="s">
        <v>255</v>
      </c>
      <c r="U172" s="145">
        <v>3.4000000000000002E-2</v>
      </c>
      <c r="V172" s="145">
        <f>ROUND(E172*U172,2)</f>
        <v>0.68</v>
      </c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194</v>
      </c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43"/>
      <c r="B173" s="144"/>
      <c r="C173" s="175" t="s">
        <v>204</v>
      </c>
      <c r="D173" s="146"/>
      <c r="E173" s="147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199</v>
      </c>
      <c r="AH173" s="136">
        <v>0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5" t="s">
        <v>2210</v>
      </c>
      <c r="D174" s="146"/>
      <c r="E174" s="147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0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43"/>
      <c r="B175" s="144"/>
      <c r="C175" s="175" t="s">
        <v>2345</v>
      </c>
      <c r="D175" s="146"/>
      <c r="E175" s="147">
        <v>20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199</v>
      </c>
      <c r="AH175" s="136">
        <v>0</v>
      </c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43"/>
      <c r="B176" s="144"/>
      <c r="C176" s="176" t="s">
        <v>201</v>
      </c>
      <c r="D176" s="148"/>
      <c r="E176" s="149">
        <v>20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1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64">
        <v>33</v>
      </c>
      <c r="B177" s="165" t="s">
        <v>2346</v>
      </c>
      <c r="C177" s="173" t="s">
        <v>2347</v>
      </c>
      <c r="D177" s="166" t="s">
        <v>2039</v>
      </c>
      <c r="E177" s="167">
        <v>1</v>
      </c>
      <c r="F177" s="168"/>
      <c r="G177" s="169">
        <f t="shared" ref="G177:G183" si="0">ROUND(E177*F177,2)</f>
        <v>0</v>
      </c>
      <c r="H177" s="168"/>
      <c r="I177" s="169">
        <f t="shared" ref="I177:I183" si="1">ROUND(E177*H177,2)</f>
        <v>0</v>
      </c>
      <c r="J177" s="168"/>
      <c r="K177" s="169">
        <f t="shared" ref="K177:K183" si="2">ROUND(E177*J177,2)</f>
        <v>0</v>
      </c>
      <c r="L177" s="169">
        <v>21</v>
      </c>
      <c r="M177" s="169">
        <f t="shared" ref="M177:M183" si="3">G177*(1+L177/100)</f>
        <v>0</v>
      </c>
      <c r="N177" s="169">
        <v>2.2000000000000002E-2</v>
      </c>
      <c r="O177" s="169">
        <f t="shared" ref="O177:O183" si="4">ROUND(E177*N177,2)</f>
        <v>0.02</v>
      </c>
      <c r="P177" s="169">
        <v>0</v>
      </c>
      <c r="Q177" s="170">
        <f t="shared" ref="Q177:Q183" si="5">ROUND(E177*P177,2)</f>
        <v>0</v>
      </c>
      <c r="R177" s="145"/>
      <c r="S177" s="145" t="s">
        <v>192</v>
      </c>
      <c r="T177" s="145" t="s">
        <v>193</v>
      </c>
      <c r="U177" s="145">
        <v>0</v>
      </c>
      <c r="V177" s="145">
        <f t="shared" ref="V177:V183" si="6">ROUND(E177*U177,2)</f>
        <v>0</v>
      </c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2240</v>
      </c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64">
        <v>34</v>
      </c>
      <c r="B178" s="165" t="s">
        <v>2348</v>
      </c>
      <c r="C178" s="173" t="s">
        <v>2349</v>
      </c>
      <c r="D178" s="166" t="s">
        <v>2039</v>
      </c>
      <c r="E178" s="167">
        <v>1</v>
      </c>
      <c r="F178" s="168"/>
      <c r="G178" s="169">
        <f t="shared" si="0"/>
        <v>0</v>
      </c>
      <c r="H178" s="168"/>
      <c r="I178" s="169">
        <f t="shared" si="1"/>
        <v>0</v>
      </c>
      <c r="J178" s="168"/>
      <c r="K178" s="169">
        <f t="shared" si="2"/>
        <v>0</v>
      </c>
      <c r="L178" s="169">
        <v>21</v>
      </c>
      <c r="M178" s="169">
        <f t="shared" si="3"/>
        <v>0</v>
      </c>
      <c r="N178" s="169">
        <v>9.2000000000000016E-3</v>
      </c>
      <c r="O178" s="169">
        <f t="shared" si="4"/>
        <v>0.01</v>
      </c>
      <c r="P178" s="169">
        <v>0</v>
      </c>
      <c r="Q178" s="170">
        <f t="shared" si="5"/>
        <v>0</v>
      </c>
      <c r="R178" s="145"/>
      <c r="S178" s="145" t="s">
        <v>192</v>
      </c>
      <c r="T178" s="145" t="s">
        <v>193</v>
      </c>
      <c r="U178" s="145">
        <v>0</v>
      </c>
      <c r="V178" s="145">
        <f t="shared" si="6"/>
        <v>0</v>
      </c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2240</v>
      </c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ht="22.5" outlineLevel="1" x14ac:dyDescent="0.2">
      <c r="A179" s="164">
        <v>35</v>
      </c>
      <c r="B179" s="165" t="s">
        <v>2271</v>
      </c>
      <c r="C179" s="173" t="s">
        <v>2106</v>
      </c>
      <c r="D179" s="166" t="s">
        <v>2039</v>
      </c>
      <c r="E179" s="167">
        <v>12</v>
      </c>
      <c r="F179" s="168"/>
      <c r="G179" s="169">
        <f t="shared" si="0"/>
        <v>0</v>
      </c>
      <c r="H179" s="168"/>
      <c r="I179" s="169">
        <f t="shared" si="1"/>
        <v>0</v>
      </c>
      <c r="J179" s="168"/>
      <c r="K179" s="169">
        <f t="shared" si="2"/>
        <v>0</v>
      </c>
      <c r="L179" s="169">
        <v>21</v>
      </c>
      <c r="M179" s="169">
        <f t="shared" si="3"/>
        <v>0</v>
      </c>
      <c r="N179" s="169">
        <v>1.7000000000000001E-4</v>
      </c>
      <c r="O179" s="169">
        <f t="shared" si="4"/>
        <v>0</v>
      </c>
      <c r="P179" s="169">
        <v>0</v>
      </c>
      <c r="Q179" s="170">
        <f t="shared" si="5"/>
        <v>0</v>
      </c>
      <c r="R179" s="145"/>
      <c r="S179" s="145" t="s">
        <v>192</v>
      </c>
      <c r="T179" s="145" t="s">
        <v>193</v>
      </c>
      <c r="U179" s="145">
        <v>0</v>
      </c>
      <c r="V179" s="145">
        <f t="shared" si="6"/>
        <v>0</v>
      </c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2240</v>
      </c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ht="22.5" outlineLevel="1" x14ac:dyDescent="0.2">
      <c r="A180" s="164">
        <v>36</v>
      </c>
      <c r="B180" s="165" t="s">
        <v>2273</v>
      </c>
      <c r="C180" s="173" t="s">
        <v>2274</v>
      </c>
      <c r="D180" s="166" t="s">
        <v>2039</v>
      </c>
      <c r="E180" s="167">
        <v>12</v>
      </c>
      <c r="F180" s="168"/>
      <c r="G180" s="169">
        <f t="shared" si="0"/>
        <v>0</v>
      </c>
      <c r="H180" s="168"/>
      <c r="I180" s="169">
        <f t="shared" si="1"/>
        <v>0</v>
      </c>
      <c r="J180" s="168"/>
      <c r="K180" s="169">
        <f t="shared" si="2"/>
        <v>0</v>
      </c>
      <c r="L180" s="169">
        <v>21</v>
      </c>
      <c r="M180" s="169">
        <f t="shared" si="3"/>
        <v>0</v>
      </c>
      <c r="N180" s="169">
        <v>1.0000000000000001E-5</v>
      </c>
      <c r="O180" s="169">
        <f t="shared" si="4"/>
        <v>0</v>
      </c>
      <c r="P180" s="169">
        <v>0</v>
      </c>
      <c r="Q180" s="170">
        <f t="shared" si="5"/>
        <v>0</v>
      </c>
      <c r="R180" s="145"/>
      <c r="S180" s="145" t="s">
        <v>192</v>
      </c>
      <c r="T180" s="145" t="s">
        <v>193</v>
      </c>
      <c r="U180" s="145">
        <v>0</v>
      </c>
      <c r="V180" s="145">
        <f t="shared" si="6"/>
        <v>0</v>
      </c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2240</v>
      </c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64">
        <v>37</v>
      </c>
      <c r="B181" s="165" t="s">
        <v>2350</v>
      </c>
      <c r="C181" s="173" t="s">
        <v>2118</v>
      </c>
      <c r="D181" s="166" t="s">
        <v>2039</v>
      </c>
      <c r="E181" s="167">
        <v>1</v>
      </c>
      <c r="F181" s="168"/>
      <c r="G181" s="169">
        <f t="shared" si="0"/>
        <v>0</v>
      </c>
      <c r="H181" s="168"/>
      <c r="I181" s="169">
        <f t="shared" si="1"/>
        <v>0</v>
      </c>
      <c r="J181" s="168"/>
      <c r="K181" s="169">
        <f t="shared" si="2"/>
        <v>0</v>
      </c>
      <c r="L181" s="169">
        <v>21</v>
      </c>
      <c r="M181" s="169">
        <f t="shared" si="3"/>
        <v>0</v>
      </c>
      <c r="N181" s="169">
        <v>7.0000000000000007E-5</v>
      </c>
      <c r="O181" s="169">
        <f t="shared" si="4"/>
        <v>0</v>
      </c>
      <c r="P181" s="169">
        <v>0</v>
      </c>
      <c r="Q181" s="170">
        <f t="shared" si="5"/>
        <v>0</v>
      </c>
      <c r="R181" s="145"/>
      <c r="S181" s="145" t="s">
        <v>192</v>
      </c>
      <c r="T181" s="145" t="s">
        <v>193</v>
      </c>
      <c r="U181" s="145">
        <v>0</v>
      </c>
      <c r="V181" s="145">
        <f t="shared" si="6"/>
        <v>0</v>
      </c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2240</v>
      </c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64">
        <v>38</v>
      </c>
      <c r="B182" s="165" t="s">
        <v>2351</v>
      </c>
      <c r="C182" s="173" t="s">
        <v>2352</v>
      </c>
      <c r="D182" s="166" t="s">
        <v>197</v>
      </c>
      <c r="E182" s="167">
        <v>19</v>
      </c>
      <c r="F182" s="168"/>
      <c r="G182" s="169">
        <f t="shared" si="0"/>
        <v>0</v>
      </c>
      <c r="H182" s="168"/>
      <c r="I182" s="169">
        <f t="shared" si="1"/>
        <v>0</v>
      </c>
      <c r="J182" s="168"/>
      <c r="K182" s="169">
        <f t="shared" si="2"/>
        <v>0</v>
      </c>
      <c r="L182" s="169">
        <v>21</v>
      </c>
      <c r="M182" s="169">
        <f t="shared" si="3"/>
        <v>0</v>
      </c>
      <c r="N182" s="169">
        <v>1.9000000000000002E-3</v>
      </c>
      <c r="O182" s="169">
        <f t="shared" si="4"/>
        <v>0.04</v>
      </c>
      <c r="P182" s="169">
        <v>0</v>
      </c>
      <c r="Q182" s="170">
        <f t="shared" si="5"/>
        <v>0</v>
      </c>
      <c r="R182" s="145"/>
      <c r="S182" s="145" t="s">
        <v>192</v>
      </c>
      <c r="T182" s="145" t="s">
        <v>193</v>
      </c>
      <c r="U182" s="145">
        <v>0</v>
      </c>
      <c r="V182" s="145">
        <f t="shared" si="6"/>
        <v>0</v>
      </c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2240</v>
      </c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outlineLevel="1" x14ac:dyDescent="0.2">
      <c r="A183" s="164">
        <v>39</v>
      </c>
      <c r="B183" s="165" t="s">
        <v>2283</v>
      </c>
      <c r="C183" s="173" t="s">
        <v>2124</v>
      </c>
      <c r="D183" s="166" t="s">
        <v>2039</v>
      </c>
      <c r="E183" s="167">
        <v>1</v>
      </c>
      <c r="F183" s="168"/>
      <c r="G183" s="169">
        <f t="shared" si="0"/>
        <v>0</v>
      </c>
      <c r="H183" s="168"/>
      <c r="I183" s="169">
        <f t="shared" si="1"/>
        <v>0</v>
      </c>
      <c r="J183" s="168"/>
      <c r="K183" s="169">
        <f t="shared" si="2"/>
        <v>0</v>
      </c>
      <c r="L183" s="169">
        <v>21</v>
      </c>
      <c r="M183" s="169">
        <f t="shared" si="3"/>
        <v>0</v>
      </c>
      <c r="N183" s="169">
        <v>2.5000000000000001E-3</v>
      </c>
      <c r="O183" s="169">
        <f t="shared" si="4"/>
        <v>0</v>
      </c>
      <c r="P183" s="169">
        <v>0</v>
      </c>
      <c r="Q183" s="170">
        <f t="shared" si="5"/>
        <v>0</v>
      </c>
      <c r="R183" s="145"/>
      <c r="S183" s="145" t="s">
        <v>192</v>
      </c>
      <c r="T183" s="145" t="s">
        <v>457</v>
      </c>
      <c r="U183" s="145">
        <v>0</v>
      </c>
      <c r="V183" s="145">
        <f t="shared" si="6"/>
        <v>0</v>
      </c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2240</v>
      </c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x14ac:dyDescent="0.2">
      <c r="A184" s="151" t="s">
        <v>187</v>
      </c>
      <c r="B184" s="152" t="s">
        <v>149</v>
      </c>
      <c r="C184" s="172" t="s">
        <v>150</v>
      </c>
      <c r="D184" s="153"/>
      <c r="E184" s="154"/>
      <c r="F184" s="155"/>
      <c r="G184" s="155">
        <f>SUMIF(AG185:AG194,"&lt;&gt;NOR",G185:G194)</f>
        <v>0</v>
      </c>
      <c r="H184" s="155"/>
      <c r="I184" s="155">
        <f>SUM(I185:I194)</f>
        <v>0</v>
      </c>
      <c r="J184" s="155"/>
      <c r="K184" s="155">
        <f>SUM(K185:K194)</f>
        <v>0</v>
      </c>
      <c r="L184" s="155"/>
      <c r="M184" s="155">
        <f>SUM(M185:M194)</f>
        <v>0</v>
      </c>
      <c r="N184" s="155"/>
      <c r="O184" s="155">
        <f>SUM(O185:O194)</f>
        <v>0.55000000000000004</v>
      </c>
      <c r="P184" s="155"/>
      <c r="Q184" s="156">
        <f>SUM(Q185:Q194)</f>
        <v>0</v>
      </c>
      <c r="R184" s="150"/>
      <c r="S184" s="150"/>
      <c r="T184" s="150"/>
      <c r="U184" s="150"/>
      <c r="V184" s="150">
        <f>SUM(V185:V194)</f>
        <v>2.58</v>
      </c>
      <c r="W184" s="150"/>
      <c r="AG184" t="s">
        <v>188</v>
      </c>
    </row>
    <row r="185" spans="1:60" outlineLevel="1" x14ac:dyDescent="0.2">
      <c r="A185" s="157">
        <v>40</v>
      </c>
      <c r="B185" s="158" t="s">
        <v>828</v>
      </c>
      <c r="C185" s="174" t="s">
        <v>829</v>
      </c>
      <c r="D185" s="159" t="s">
        <v>197</v>
      </c>
      <c r="E185" s="160">
        <v>2</v>
      </c>
      <c r="F185" s="161"/>
      <c r="G185" s="162">
        <f>ROUND(E185*F185,2)</f>
        <v>0</v>
      </c>
      <c r="H185" s="161"/>
      <c r="I185" s="162">
        <f>ROUND(E185*H185,2)</f>
        <v>0</v>
      </c>
      <c r="J185" s="161"/>
      <c r="K185" s="162">
        <f>ROUND(E185*J185,2)</f>
        <v>0</v>
      </c>
      <c r="L185" s="162">
        <v>21</v>
      </c>
      <c r="M185" s="162">
        <f>G185*(1+L185/100)</f>
        <v>0</v>
      </c>
      <c r="N185" s="162">
        <v>0.188</v>
      </c>
      <c r="O185" s="162">
        <f>ROUND(E185*N185,2)</f>
        <v>0.38</v>
      </c>
      <c r="P185" s="162">
        <v>0</v>
      </c>
      <c r="Q185" s="163">
        <f>ROUND(E185*P185,2)</f>
        <v>0</v>
      </c>
      <c r="R185" s="145"/>
      <c r="S185" s="145" t="s">
        <v>254</v>
      </c>
      <c r="T185" s="145" t="s">
        <v>255</v>
      </c>
      <c r="U185" s="145">
        <v>0.27200000000000002</v>
      </c>
      <c r="V185" s="145">
        <f>ROUND(E185*U185,2)</f>
        <v>0.54</v>
      </c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194</v>
      </c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43"/>
      <c r="B186" s="144"/>
      <c r="C186" s="175" t="s">
        <v>204</v>
      </c>
      <c r="D186" s="146"/>
      <c r="E186" s="147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199</v>
      </c>
      <c r="AH186" s="136">
        <v>0</v>
      </c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43"/>
      <c r="B187" s="144"/>
      <c r="C187" s="175" t="s">
        <v>2294</v>
      </c>
      <c r="D187" s="146"/>
      <c r="E187" s="147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199</v>
      </c>
      <c r="AH187" s="136">
        <v>0</v>
      </c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ht="22.5" outlineLevel="1" x14ac:dyDescent="0.2">
      <c r="A188" s="143"/>
      <c r="B188" s="144"/>
      <c r="C188" s="175" t="s">
        <v>2284</v>
      </c>
      <c r="D188" s="146"/>
      <c r="E188" s="147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outlineLevel="1" x14ac:dyDescent="0.2">
      <c r="A189" s="143"/>
      <c r="B189" s="144"/>
      <c r="C189" s="175" t="s">
        <v>135</v>
      </c>
      <c r="D189" s="146"/>
      <c r="E189" s="147">
        <v>2</v>
      </c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199</v>
      </c>
      <c r="AH189" s="136">
        <v>0</v>
      </c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outlineLevel="1" x14ac:dyDescent="0.2">
      <c r="A190" s="143"/>
      <c r="B190" s="144"/>
      <c r="C190" s="176" t="s">
        <v>201</v>
      </c>
      <c r="D190" s="148"/>
      <c r="E190" s="149">
        <v>2</v>
      </c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199</v>
      </c>
      <c r="AH190" s="136">
        <v>1</v>
      </c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ht="22.5" outlineLevel="1" x14ac:dyDescent="0.2">
      <c r="A191" s="157">
        <v>41</v>
      </c>
      <c r="B191" s="158" t="s">
        <v>830</v>
      </c>
      <c r="C191" s="174" t="s">
        <v>831</v>
      </c>
      <c r="D191" s="159" t="s">
        <v>224</v>
      </c>
      <c r="E191" s="160">
        <v>2.02</v>
      </c>
      <c r="F191" s="161"/>
      <c r="G191" s="162">
        <f>ROUND(E191*F191,2)</f>
        <v>0</v>
      </c>
      <c r="H191" s="161"/>
      <c r="I191" s="162">
        <f>ROUND(E191*H191,2)</f>
        <v>0</v>
      </c>
      <c r="J191" s="161"/>
      <c r="K191" s="162">
        <f>ROUND(E191*J191,2)</f>
        <v>0</v>
      </c>
      <c r="L191" s="162">
        <v>21</v>
      </c>
      <c r="M191" s="162">
        <f>G191*(1+L191/100)</f>
        <v>0</v>
      </c>
      <c r="N191" s="162">
        <v>8.1970000000000001E-2</v>
      </c>
      <c r="O191" s="162">
        <f>ROUND(E191*N191,2)</f>
        <v>0.17</v>
      </c>
      <c r="P191" s="162">
        <v>0</v>
      </c>
      <c r="Q191" s="163">
        <f>ROUND(E191*P191,2)</f>
        <v>0</v>
      </c>
      <c r="R191" s="145" t="s">
        <v>411</v>
      </c>
      <c r="S191" s="145" t="s">
        <v>254</v>
      </c>
      <c r="T191" s="145" t="s">
        <v>255</v>
      </c>
      <c r="U191" s="145">
        <v>0</v>
      </c>
      <c r="V191" s="145">
        <f>ROUND(E191*U191,2)</f>
        <v>0</v>
      </c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404</v>
      </c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outlineLevel="1" x14ac:dyDescent="0.2">
      <c r="A192" s="143"/>
      <c r="B192" s="144"/>
      <c r="C192" s="175" t="s">
        <v>658</v>
      </c>
      <c r="D192" s="146"/>
      <c r="E192" s="147">
        <v>2.02</v>
      </c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199</v>
      </c>
      <c r="AH192" s="136">
        <v>0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43"/>
      <c r="B193" s="144"/>
      <c r="C193" s="176" t="s">
        <v>201</v>
      </c>
      <c r="D193" s="148"/>
      <c r="E193" s="149">
        <v>2.02</v>
      </c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199</v>
      </c>
      <c r="AH193" s="136">
        <v>1</v>
      </c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64">
        <v>42</v>
      </c>
      <c r="B194" s="165" t="s">
        <v>556</v>
      </c>
      <c r="C194" s="173" t="s">
        <v>557</v>
      </c>
      <c r="D194" s="166" t="s">
        <v>197</v>
      </c>
      <c r="E194" s="167">
        <v>17</v>
      </c>
      <c r="F194" s="168"/>
      <c r="G194" s="169">
        <f>ROUND(E194*F194,2)</f>
        <v>0</v>
      </c>
      <c r="H194" s="168"/>
      <c r="I194" s="169">
        <f>ROUND(E194*H194,2)</f>
        <v>0</v>
      </c>
      <c r="J194" s="168"/>
      <c r="K194" s="169">
        <f>ROUND(E194*J194,2)</f>
        <v>0</v>
      </c>
      <c r="L194" s="169">
        <v>21</v>
      </c>
      <c r="M194" s="169">
        <f>G194*(1+L194/100)</f>
        <v>0</v>
      </c>
      <c r="N194" s="169">
        <v>0</v>
      </c>
      <c r="O194" s="169">
        <f>ROUND(E194*N194,2)</f>
        <v>0</v>
      </c>
      <c r="P194" s="169">
        <v>0</v>
      </c>
      <c r="Q194" s="170">
        <f>ROUND(E194*P194,2)</f>
        <v>0</v>
      </c>
      <c r="R194" s="145"/>
      <c r="S194" s="145" t="s">
        <v>254</v>
      </c>
      <c r="T194" s="145" t="s">
        <v>255</v>
      </c>
      <c r="U194" s="145">
        <v>0.12000000000000001</v>
      </c>
      <c r="V194" s="145">
        <f>ROUND(E194*U194,2)</f>
        <v>2.04</v>
      </c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194</v>
      </c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x14ac:dyDescent="0.2">
      <c r="A195" s="151" t="s">
        <v>187</v>
      </c>
      <c r="B195" s="152" t="s">
        <v>151</v>
      </c>
      <c r="C195" s="172" t="s">
        <v>152</v>
      </c>
      <c r="D195" s="153"/>
      <c r="E195" s="154"/>
      <c r="F195" s="155"/>
      <c r="G195" s="155">
        <f>SUMIF(AG196:AG196,"&lt;&gt;NOR",G196:G196)</f>
        <v>0</v>
      </c>
      <c r="H195" s="155"/>
      <c r="I195" s="155">
        <f>SUM(I196:I196)</f>
        <v>0</v>
      </c>
      <c r="J195" s="155"/>
      <c r="K195" s="155">
        <f>SUM(K196:K196)</f>
        <v>0</v>
      </c>
      <c r="L195" s="155"/>
      <c r="M195" s="155">
        <f>SUM(M196:M196)</f>
        <v>0</v>
      </c>
      <c r="N195" s="155"/>
      <c r="O195" s="155">
        <f>SUM(O196:O196)</f>
        <v>0</v>
      </c>
      <c r="P195" s="155"/>
      <c r="Q195" s="156">
        <f>SUM(Q196:Q196)</f>
        <v>0</v>
      </c>
      <c r="R195" s="150"/>
      <c r="S195" s="150"/>
      <c r="T195" s="150"/>
      <c r="U195" s="150"/>
      <c r="V195" s="150">
        <f>SUM(V196:V196)</f>
        <v>6.78</v>
      </c>
      <c r="W195" s="150"/>
      <c r="AG195" t="s">
        <v>188</v>
      </c>
    </row>
    <row r="196" spans="1:60" outlineLevel="1" x14ac:dyDescent="0.2">
      <c r="A196" s="164">
        <v>43</v>
      </c>
      <c r="B196" s="165" t="s">
        <v>663</v>
      </c>
      <c r="C196" s="173" t="s">
        <v>664</v>
      </c>
      <c r="D196" s="166" t="s">
        <v>403</v>
      </c>
      <c r="E196" s="167">
        <v>32.043440000000004</v>
      </c>
      <c r="F196" s="168"/>
      <c r="G196" s="169">
        <f>ROUND(E196*F196,2)</f>
        <v>0</v>
      </c>
      <c r="H196" s="168"/>
      <c r="I196" s="169">
        <f>ROUND(E196*H196,2)</f>
        <v>0</v>
      </c>
      <c r="J196" s="168"/>
      <c r="K196" s="169">
        <f>ROUND(E196*J196,2)</f>
        <v>0</v>
      </c>
      <c r="L196" s="169">
        <v>21</v>
      </c>
      <c r="M196" s="169">
        <f>G196*(1+L196/100)</f>
        <v>0</v>
      </c>
      <c r="N196" s="169">
        <v>0</v>
      </c>
      <c r="O196" s="169">
        <f>ROUND(E196*N196,2)</f>
        <v>0</v>
      </c>
      <c r="P196" s="169">
        <v>0</v>
      </c>
      <c r="Q196" s="170">
        <f>ROUND(E196*P196,2)</f>
        <v>0</v>
      </c>
      <c r="R196" s="145"/>
      <c r="S196" s="145" t="s">
        <v>254</v>
      </c>
      <c r="T196" s="145" t="s">
        <v>255</v>
      </c>
      <c r="U196" s="145">
        <v>0.21150000000000002</v>
      </c>
      <c r="V196" s="145">
        <f>ROUND(E196*U196,2)</f>
        <v>6.78</v>
      </c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560</v>
      </c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x14ac:dyDescent="0.2">
      <c r="A197" s="151" t="s">
        <v>187</v>
      </c>
      <c r="B197" s="152" t="s">
        <v>157</v>
      </c>
      <c r="C197" s="172" t="s">
        <v>158</v>
      </c>
      <c r="D197" s="153"/>
      <c r="E197" s="154"/>
      <c r="F197" s="155"/>
      <c r="G197" s="155">
        <f>SUMIF(AG198:AG205,"&lt;&gt;NOR",G198:G205)</f>
        <v>0</v>
      </c>
      <c r="H197" s="155"/>
      <c r="I197" s="155">
        <f>SUM(I198:I205)</f>
        <v>0</v>
      </c>
      <c r="J197" s="155"/>
      <c r="K197" s="155">
        <f>SUM(K198:K205)</f>
        <v>0</v>
      </c>
      <c r="L197" s="155"/>
      <c r="M197" s="155">
        <f>SUM(M198:M205)</f>
        <v>0</v>
      </c>
      <c r="N197" s="155"/>
      <c r="O197" s="155">
        <f>SUM(O198:O205)</f>
        <v>0</v>
      </c>
      <c r="P197" s="155"/>
      <c r="Q197" s="156">
        <f>SUM(Q198:Q205)</f>
        <v>0</v>
      </c>
      <c r="R197" s="150"/>
      <c r="S197" s="150"/>
      <c r="T197" s="150"/>
      <c r="U197" s="150"/>
      <c r="V197" s="150">
        <f>SUM(V198:V205)</f>
        <v>0.09</v>
      </c>
      <c r="W197" s="150"/>
      <c r="AG197" t="s">
        <v>188</v>
      </c>
    </row>
    <row r="198" spans="1:60" outlineLevel="1" x14ac:dyDescent="0.2">
      <c r="A198" s="164">
        <v>44</v>
      </c>
      <c r="B198" s="165" t="s">
        <v>561</v>
      </c>
      <c r="C198" s="173" t="s">
        <v>562</v>
      </c>
      <c r="D198" s="166" t="s">
        <v>403</v>
      </c>
      <c r="E198" s="167">
        <v>9.3015000000000008</v>
      </c>
      <c r="F198" s="168"/>
      <c r="G198" s="169">
        <f>ROUND(E198*F198,2)</f>
        <v>0</v>
      </c>
      <c r="H198" s="168"/>
      <c r="I198" s="169">
        <f>ROUND(E198*H198,2)</f>
        <v>0</v>
      </c>
      <c r="J198" s="168"/>
      <c r="K198" s="169">
        <f>ROUND(E198*J198,2)</f>
        <v>0</v>
      </c>
      <c r="L198" s="169">
        <v>21</v>
      </c>
      <c r="M198" s="169">
        <f>G198*(1+L198/100)</f>
        <v>0</v>
      </c>
      <c r="N198" s="169">
        <v>0</v>
      </c>
      <c r="O198" s="169">
        <f>ROUND(E198*N198,2)</f>
        <v>0</v>
      </c>
      <c r="P198" s="169">
        <v>0</v>
      </c>
      <c r="Q198" s="170">
        <f>ROUND(E198*P198,2)</f>
        <v>0</v>
      </c>
      <c r="R198" s="145"/>
      <c r="S198" s="145" t="s">
        <v>254</v>
      </c>
      <c r="T198" s="145" t="s">
        <v>255</v>
      </c>
      <c r="U198" s="145">
        <v>0.01</v>
      </c>
      <c r="V198" s="145">
        <f>ROUND(E198*U198,2)</f>
        <v>0.09</v>
      </c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563</v>
      </c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outlineLevel="1" x14ac:dyDescent="0.2">
      <c r="A199" s="157">
        <v>45</v>
      </c>
      <c r="B199" s="158" t="s">
        <v>564</v>
      </c>
      <c r="C199" s="174" t="s">
        <v>565</v>
      </c>
      <c r="D199" s="159" t="s">
        <v>403</v>
      </c>
      <c r="E199" s="160">
        <v>99.792000000000002</v>
      </c>
      <c r="F199" s="161"/>
      <c r="G199" s="162">
        <f>ROUND(E199*F199,2)</f>
        <v>0</v>
      </c>
      <c r="H199" s="161"/>
      <c r="I199" s="162">
        <f>ROUND(E199*H199,2)</f>
        <v>0</v>
      </c>
      <c r="J199" s="161"/>
      <c r="K199" s="162">
        <f>ROUND(E199*J199,2)</f>
        <v>0</v>
      </c>
      <c r="L199" s="162">
        <v>21</v>
      </c>
      <c r="M199" s="162">
        <f>G199*(1+L199/100)</f>
        <v>0</v>
      </c>
      <c r="N199" s="162">
        <v>0</v>
      </c>
      <c r="O199" s="162">
        <f>ROUND(E199*N199,2)</f>
        <v>0</v>
      </c>
      <c r="P199" s="162">
        <v>0</v>
      </c>
      <c r="Q199" s="163">
        <f>ROUND(E199*P199,2)</f>
        <v>0</v>
      </c>
      <c r="R199" s="145"/>
      <c r="S199" s="145" t="s">
        <v>254</v>
      </c>
      <c r="T199" s="145" t="s">
        <v>255</v>
      </c>
      <c r="U199" s="145">
        <v>0</v>
      </c>
      <c r="V199" s="145">
        <f>ROUND(E199*U199,2)</f>
        <v>0</v>
      </c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194</v>
      </c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outlineLevel="1" x14ac:dyDescent="0.2">
      <c r="A200" s="143"/>
      <c r="B200" s="144"/>
      <c r="C200" s="175" t="s">
        <v>204</v>
      </c>
      <c r="D200" s="146"/>
      <c r="E200" s="147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 t="s">
        <v>199</v>
      </c>
      <c r="AH200" s="136">
        <v>0</v>
      </c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outlineLevel="1" x14ac:dyDescent="0.2">
      <c r="A201" s="143"/>
      <c r="B201" s="144"/>
      <c r="C201" s="175" t="s">
        <v>359</v>
      </c>
      <c r="D201" s="146"/>
      <c r="E201" s="147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199</v>
      </c>
      <c r="AH201" s="136">
        <v>0</v>
      </c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ht="22.5" outlineLevel="1" x14ac:dyDescent="0.2">
      <c r="A202" s="143"/>
      <c r="B202" s="144"/>
      <c r="C202" s="175" t="s">
        <v>360</v>
      </c>
      <c r="D202" s="146"/>
      <c r="E202" s="147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199</v>
      </c>
      <c r="AH202" s="136">
        <v>0</v>
      </c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ht="22.5" outlineLevel="1" x14ac:dyDescent="0.2">
      <c r="A203" s="143"/>
      <c r="B203" s="144"/>
      <c r="C203" s="175" t="s">
        <v>2335</v>
      </c>
      <c r="D203" s="146"/>
      <c r="E203" s="147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199</v>
      </c>
      <c r="AH203" s="136">
        <v>0</v>
      </c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43"/>
      <c r="B204" s="144"/>
      <c r="C204" s="175" t="s">
        <v>2353</v>
      </c>
      <c r="D204" s="146"/>
      <c r="E204" s="147">
        <v>99.792000000000002</v>
      </c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 t="s">
        <v>199</v>
      </c>
      <c r="AH204" s="136">
        <v>0</v>
      </c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outlineLevel="1" x14ac:dyDescent="0.2">
      <c r="A205" s="143"/>
      <c r="B205" s="144"/>
      <c r="C205" s="176" t="s">
        <v>201</v>
      </c>
      <c r="D205" s="148"/>
      <c r="E205" s="149">
        <v>99.792000000000002</v>
      </c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199</v>
      </c>
      <c r="AH205" s="136">
        <v>1</v>
      </c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x14ac:dyDescent="0.2">
      <c r="A206" s="3"/>
      <c r="B206" s="4"/>
      <c r="C206" s="177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AE206">
        <v>15</v>
      </c>
      <c r="AF206">
        <v>21</v>
      </c>
    </row>
    <row r="207" spans="1:60" x14ac:dyDescent="0.2">
      <c r="A207" s="139"/>
      <c r="B207" s="140" t="s">
        <v>31</v>
      </c>
      <c r="C207" s="178"/>
      <c r="D207" s="141"/>
      <c r="E207" s="142"/>
      <c r="F207" s="142"/>
      <c r="G207" s="171">
        <f>G8+G124+G133+G148+G184+G195+G197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AE207">
        <f>SUMIF(L7:L205,AE206,G7:G205)</f>
        <v>0</v>
      </c>
      <c r="AF207">
        <f>SUMIF(L7:L205,AF206,G7:G205)</f>
        <v>0</v>
      </c>
      <c r="AG207" t="s">
        <v>247</v>
      </c>
    </row>
    <row r="208" spans="1:60" x14ac:dyDescent="0.2">
      <c r="A208" s="3"/>
      <c r="B208" s="4"/>
      <c r="C208" s="177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33" x14ac:dyDescent="0.2">
      <c r="A209" s="3"/>
      <c r="B209" s="4"/>
      <c r="C209" s="177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33" x14ac:dyDescent="0.2">
      <c r="A210" s="256" t="s">
        <v>248</v>
      </c>
      <c r="B210" s="256"/>
      <c r="C210" s="257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33" x14ac:dyDescent="0.2">
      <c r="A211" s="237"/>
      <c r="B211" s="238"/>
      <c r="C211" s="239"/>
      <c r="D211" s="238"/>
      <c r="E211" s="238"/>
      <c r="F211" s="238"/>
      <c r="G211" s="24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AG211" t="s">
        <v>249</v>
      </c>
    </row>
    <row r="212" spans="1:33" x14ac:dyDescent="0.2">
      <c r="A212" s="241"/>
      <c r="B212" s="242"/>
      <c r="C212" s="243"/>
      <c r="D212" s="242"/>
      <c r="E212" s="242"/>
      <c r="F212" s="242"/>
      <c r="G212" s="2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33" x14ac:dyDescent="0.2">
      <c r="A213" s="241"/>
      <c r="B213" s="242"/>
      <c r="C213" s="243"/>
      <c r="D213" s="242"/>
      <c r="E213" s="242"/>
      <c r="F213" s="242"/>
      <c r="G213" s="2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33" x14ac:dyDescent="0.2">
      <c r="A214" s="241"/>
      <c r="B214" s="242"/>
      <c r="C214" s="243"/>
      <c r="D214" s="242"/>
      <c r="E214" s="242"/>
      <c r="F214" s="242"/>
      <c r="G214" s="2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33" x14ac:dyDescent="0.2">
      <c r="A215" s="245"/>
      <c r="B215" s="246"/>
      <c r="C215" s="247"/>
      <c r="D215" s="246"/>
      <c r="E215" s="246"/>
      <c r="F215" s="246"/>
      <c r="G215" s="24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33" x14ac:dyDescent="0.2">
      <c r="A216" s="3"/>
      <c r="B216" s="4"/>
      <c r="C216" s="177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33" x14ac:dyDescent="0.2">
      <c r="C217" s="179"/>
      <c r="D217" s="10"/>
      <c r="AG217" t="s">
        <v>250</v>
      </c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1:G215"/>
    <mergeCell ref="A1:G1"/>
    <mergeCell ref="C2:G2"/>
    <mergeCell ref="C3:G3"/>
    <mergeCell ref="C4:G4"/>
    <mergeCell ref="A210:C2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8C03-3AF5-48CB-95CF-888D1BCDAE3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115</v>
      </c>
      <c r="C3" s="250" t="s">
        <v>116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117</v>
      </c>
      <c r="C4" s="253" t="s">
        <v>118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SUMIF(AG9:AG137,"&lt;&gt;NOR",G9:G137)</f>
        <v>0</v>
      </c>
      <c r="H8" s="155"/>
      <c r="I8" s="155">
        <f>SUM(I9:I137)</f>
        <v>0</v>
      </c>
      <c r="J8" s="155"/>
      <c r="K8" s="155">
        <f>SUM(K9:K137)</f>
        <v>0</v>
      </c>
      <c r="L8" s="155"/>
      <c r="M8" s="155">
        <f>SUM(M9:M137)</f>
        <v>0</v>
      </c>
      <c r="N8" s="155"/>
      <c r="O8" s="155">
        <f>SUM(O9:O137)</f>
        <v>272.69</v>
      </c>
      <c r="P8" s="155"/>
      <c r="Q8" s="156">
        <f>SUM(Q9:Q137)</f>
        <v>22.759999999999998</v>
      </c>
      <c r="R8" s="150"/>
      <c r="S8" s="150"/>
      <c r="T8" s="150"/>
      <c r="U8" s="150"/>
      <c r="V8" s="150">
        <f>SUM(V9:V137)</f>
        <v>468.34000000000003</v>
      </c>
      <c r="W8" s="150"/>
      <c r="AG8" t="s">
        <v>188</v>
      </c>
    </row>
    <row r="9" spans="1:60" outlineLevel="1" x14ac:dyDescent="0.2">
      <c r="A9" s="157">
        <v>1</v>
      </c>
      <c r="B9" s="158" t="s">
        <v>264</v>
      </c>
      <c r="C9" s="174" t="s">
        <v>265</v>
      </c>
      <c r="D9" s="159" t="s">
        <v>253</v>
      </c>
      <c r="E9" s="160">
        <v>21.900000000000002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0.66</v>
      </c>
      <c r="Q9" s="163">
        <f>ROUND(E9*P9,2)</f>
        <v>14.45</v>
      </c>
      <c r="R9" s="145"/>
      <c r="S9" s="145" t="s">
        <v>254</v>
      </c>
      <c r="T9" s="145" t="s">
        <v>255</v>
      </c>
      <c r="U9" s="145">
        <v>1.0530000000000002</v>
      </c>
      <c r="V9" s="145">
        <f>ROUND(E9*U9,2)</f>
        <v>23.06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2354</v>
      </c>
      <c r="D11" s="146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ht="22.5" outlineLevel="1" x14ac:dyDescent="0.2">
      <c r="A12" s="143"/>
      <c r="B12" s="144"/>
      <c r="C12" s="175" t="s">
        <v>2128</v>
      </c>
      <c r="D12" s="146"/>
      <c r="E12" s="147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5" t="s">
        <v>2355</v>
      </c>
      <c r="D13" s="146"/>
      <c r="E13" s="147">
        <v>21.900000000000002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6" t="s">
        <v>201</v>
      </c>
      <c r="D14" s="148"/>
      <c r="E14" s="149">
        <v>21.900000000000002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1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64">
        <v>2</v>
      </c>
      <c r="B15" s="165" t="s">
        <v>996</v>
      </c>
      <c r="C15" s="173" t="s">
        <v>997</v>
      </c>
      <c r="D15" s="166" t="s">
        <v>253</v>
      </c>
      <c r="E15" s="167">
        <v>21.900000000000002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21</v>
      </c>
      <c r="M15" s="169">
        <f>G15*(1+L15/100)</f>
        <v>0</v>
      </c>
      <c r="N15" s="169">
        <v>0</v>
      </c>
      <c r="O15" s="169">
        <f>ROUND(E15*N15,2)</f>
        <v>0</v>
      </c>
      <c r="P15" s="169">
        <v>0.33</v>
      </c>
      <c r="Q15" s="170">
        <f>ROUND(E15*P15,2)</f>
        <v>7.23</v>
      </c>
      <c r="R15" s="145"/>
      <c r="S15" s="145" t="s">
        <v>254</v>
      </c>
      <c r="T15" s="145" t="s">
        <v>255</v>
      </c>
      <c r="U15" s="145">
        <v>0.16</v>
      </c>
      <c r="V15" s="145">
        <f>ROUND(E15*U15,2)</f>
        <v>3.5</v>
      </c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194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57">
        <v>3</v>
      </c>
      <c r="B16" s="158" t="s">
        <v>772</v>
      </c>
      <c r="C16" s="174" t="s">
        <v>773</v>
      </c>
      <c r="D16" s="159" t="s">
        <v>197</v>
      </c>
      <c r="E16" s="160">
        <v>4</v>
      </c>
      <c r="F16" s="161"/>
      <c r="G16" s="162">
        <f>ROUND(E16*F16,2)</f>
        <v>0</v>
      </c>
      <c r="H16" s="161"/>
      <c r="I16" s="162">
        <f>ROUND(E16*H16,2)</f>
        <v>0</v>
      </c>
      <c r="J16" s="161"/>
      <c r="K16" s="162">
        <f>ROUND(E16*J16,2)</f>
        <v>0</v>
      </c>
      <c r="L16" s="162">
        <v>21</v>
      </c>
      <c r="M16" s="162">
        <f>G16*(1+L16/100)</f>
        <v>0</v>
      </c>
      <c r="N16" s="162">
        <v>0</v>
      </c>
      <c r="O16" s="162">
        <f>ROUND(E16*N16,2)</f>
        <v>0</v>
      </c>
      <c r="P16" s="162">
        <v>0.27</v>
      </c>
      <c r="Q16" s="163">
        <f>ROUND(E16*P16,2)</f>
        <v>1.08</v>
      </c>
      <c r="R16" s="145"/>
      <c r="S16" s="145" t="s">
        <v>254</v>
      </c>
      <c r="T16" s="145" t="s">
        <v>255</v>
      </c>
      <c r="U16" s="145">
        <v>0.12300000000000001</v>
      </c>
      <c r="V16" s="145">
        <f>ROUND(E16*U16,2)</f>
        <v>0.49</v>
      </c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194</v>
      </c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5" t="s">
        <v>204</v>
      </c>
      <c r="D17" s="146"/>
      <c r="E17" s="147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43"/>
      <c r="B18" s="144"/>
      <c r="C18" s="175" t="s">
        <v>2356</v>
      </c>
      <c r="D18" s="146"/>
      <c r="E18" s="147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2357</v>
      </c>
      <c r="D19" s="146"/>
      <c r="E19" s="147">
        <v>4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6" t="s">
        <v>201</v>
      </c>
      <c r="D20" s="148"/>
      <c r="E20" s="149">
        <v>4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1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57">
        <v>4</v>
      </c>
      <c r="B21" s="158" t="s">
        <v>775</v>
      </c>
      <c r="C21" s="174" t="s">
        <v>776</v>
      </c>
      <c r="D21" s="159" t="s">
        <v>292</v>
      </c>
      <c r="E21" s="160">
        <v>5.7150000000000007</v>
      </c>
      <c r="F21" s="161"/>
      <c r="G21" s="162">
        <f>ROUND(E21*F21,2)</f>
        <v>0</v>
      </c>
      <c r="H21" s="161"/>
      <c r="I21" s="162">
        <f>ROUND(E21*H21,2)</f>
        <v>0</v>
      </c>
      <c r="J21" s="161"/>
      <c r="K21" s="162">
        <f>ROUND(E21*J21,2)</f>
        <v>0</v>
      </c>
      <c r="L21" s="162">
        <v>21</v>
      </c>
      <c r="M21" s="162">
        <f>G21*(1+L21/100)</f>
        <v>0</v>
      </c>
      <c r="N21" s="162">
        <v>0</v>
      </c>
      <c r="O21" s="162">
        <f>ROUND(E21*N21,2)</f>
        <v>0</v>
      </c>
      <c r="P21" s="162">
        <v>0</v>
      </c>
      <c r="Q21" s="163">
        <f>ROUND(E21*P21,2)</f>
        <v>0</v>
      </c>
      <c r="R21" s="145"/>
      <c r="S21" s="145" t="s">
        <v>254</v>
      </c>
      <c r="T21" s="145" t="s">
        <v>255</v>
      </c>
      <c r="U21" s="145">
        <v>9.7000000000000003E-2</v>
      </c>
      <c r="V21" s="145">
        <f>ROUND(E21*U21,2)</f>
        <v>0.55000000000000004</v>
      </c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194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75" t="s">
        <v>2358</v>
      </c>
      <c r="D22" s="146"/>
      <c r="E22" s="147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0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2359</v>
      </c>
      <c r="D23" s="146"/>
      <c r="E23" s="147">
        <v>5.7150000000000007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76" t="s">
        <v>201</v>
      </c>
      <c r="D24" s="148"/>
      <c r="E24" s="149">
        <v>5.7150000000000007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1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57">
        <v>5</v>
      </c>
      <c r="B25" s="158" t="s">
        <v>1001</v>
      </c>
      <c r="C25" s="174" t="s">
        <v>1002</v>
      </c>
      <c r="D25" s="159" t="s">
        <v>292</v>
      </c>
      <c r="E25" s="160">
        <v>85.5</v>
      </c>
      <c r="F25" s="161"/>
      <c r="G25" s="162">
        <f>ROUND(E25*F25,2)</f>
        <v>0</v>
      </c>
      <c r="H25" s="161"/>
      <c r="I25" s="162">
        <f>ROUND(E25*H25,2)</f>
        <v>0</v>
      </c>
      <c r="J25" s="161"/>
      <c r="K25" s="162">
        <f>ROUND(E25*J25,2)</f>
        <v>0</v>
      </c>
      <c r="L25" s="162">
        <v>21</v>
      </c>
      <c r="M25" s="162">
        <f>G25*(1+L25/100)</f>
        <v>0</v>
      </c>
      <c r="N25" s="162">
        <v>0</v>
      </c>
      <c r="O25" s="162">
        <f>ROUND(E25*N25,2)</f>
        <v>0</v>
      </c>
      <c r="P25" s="162">
        <v>0</v>
      </c>
      <c r="Q25" s="163">
        <f>ROUND(E25*P25,2)</f>
        <v>0</v>
      </c>
      <c r="R25" s="145"/>
      <c r="S25" s="145" t="s">
        <v>254</v>
      </c>
      <c r="T25" s="145" t="s">
        <v>255</v>
      </c>
      <c r="U25" s="145">
        <v>0.36500000000000005</v>
      </c>
      <c r="V25" s="145">
        <f>ROUND(E25*U25,2)</f>
        <v>31.21</v>
      </c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194</v>
      </c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75" t="s">
        <v>204</v>
      </c>
      <c r="D26" s="146"/>
      <c r="E26" s="147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ht="22.5" outlineLevel="1" x14ac:dyDescent="0.2">
      <c r="A27" s="143"/>
      <c r="B27" s="144"/>
      <c r="C27" s="175" t="s">
        <v>293</v>
      </c>
      <c r="D27" s="146"/>
      <c r="E27" s="147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ht="22.5" outlineLevel="1" x14ac:dyDescent="0.2">
      <c r="A28" s="143"/>
      <c r="B28" s="144"/>
      <c r="C28" s="175" t="s">
        <v>929</v>
      </c>
      <c r="D28" s="146"/>
      <c r="E28" s="147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84" t="s">
        <v>296</v>
      </c>
      <c r="D29" s="180"/>
      <c r="E29" s="181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85" t="s">
        <v>2360</v>
      </c>
      <c r="D30" s="180"/>
      <c r="E30" s="181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2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ht="33.75" outlineLevel="1" x14ac:dyDescent="0.2">
      <c r="A31" s="143"/>
      <c r="B31" s="144"/>
      <c r="C31" s="185" t="s">
        <v>301</v>
      </c>
      <c r="D31" s="180"/>
      <c r="E31" s="181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2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85" t="s">
        <v>2361</v>
      </c>
      <c r="D32" s="180"/>
      <c r="E32" s="181">
        <v>63.954000000000001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2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85" t="s">
        <v>2362</v>
      </c>
      <c r="D33" s="180"/>
      <c r="E33" s="181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2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ht="33.75" outlineLevel="1" x14ac:dyDescent="0.2">
      <c r="A34" s="143"/>
      <c r="B34" s="144"/>
      <c r="C34" s="185" t="s">
        <v>932</v>
      </c>
      <c r="D34" s="180"/>
      <c r="E34" s="181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2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85" t="s">
        <v>2363</v>
      </c>
      <c r="D35" s="180"/>
      <c r="E35" s="181">
        <v>25.740000000000002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2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85" t="s">
        <v>2364</v>
      </c>
      <c r="D36" s="180"/>
      <c r="E36" s="181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2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ht="22.5" outlineLevel="1" x14ac:dyDescent="0.2">
      <c r="A37" s="143"/>
      <c r="B37" s="144"/>
      <c r="C37" s="185" t="s">
        <v>2365</v>
      </c>
      <c r="D37" s="180"/>
      <c r="E37" s="181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2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85" t="s">
        <v>2366</v>
      </c>
      <c r="D38" s="180"/>
      <c r="E38" s="181">
        <v>55.245000000000005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2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85" t="s">
        <v>2367</v>
      </c>
      <c r="D39" s="180"/>
      <c r="E39" s="181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2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ht="22.5" outlineLevel="1" x14ac:dyDescent="0.2">
      <c r="A40" s="143"/>
      <c r="B40" s="144"/>
      <c r="C40" s="185" t="s">
        <v>2155</v>
      </c>
      <c r="D40" s="180"/>
      <c r="E40" s="181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2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85" t="s">
        <v>2368</v>
      </c>
      <c r="D41" s="180"/>
      <c r="E41" s="181">
        <v>26.061000000000003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2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86" t="s">
        <v>306</v>
      </c>
      <c r="D42" s="182"/>
      <c r="E42" s="183">
        <v>171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3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43"/>
      <c r="B43" s="144"/>
      <c r="C43" s="184" t="s">
        <v>307</v>
      </c>
      <c r="D43" s="180"/>
      <c r="E43" s="181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5" t="s">
        <v>2369</v>
      </c>
      <c r="D44" s="146"/>
      <c r="E44" s="147">
        <v>85.5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6" t="s">
        <v>201</v>
      </c>
      <c r="D45" s="148"/>
      <c r="E45" s="149">
        <v>85.5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1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57">
        <v>6</v>
      </c>
      <c r="B46" s="158" t="s">
        <v>1757</v>
      </c>
      <c r="C46" s="174" t="s">
        <v>1758</v>
      </c>
      <c r="D46" s="159" t="s">
        <v>292</v>
      </c>
      <c r="E46" s="160">
        <v>21.375</v>
      </c>
      <c r="F46" s="161"/>
      <c r="G46" s="162">
        <f>ROUND(E46*F46,2)</f>
        <v>0</v>
      </c>
      <c r="H46" s="161"/>
      <c r="I46" s="162">
        <f>ROUND(E46*H46,2)</f>
        <v>0</v>
      </c>
      <c r="J46" s="161"/>
      <c r="K46" s="162">
        <f>ROUND(E46*J46,2)</f>
        <v>0</v>
      </c>
      <c r="L46" s="162">
        <v>21</v>
      </c>
      <c r="M46" s="162">
        <f>G46*(1+L46/100)</f>
        <v>0</v>
      </c>
      <c r="N46" s="162">
        <v>0</v>
      </c>
      <c r="O46" s="162">
        <f>ROUND(E46*N46,2)</f>
        <v>0</v>
      </c>
      <c r="P46" s="162">
        <v>0</v>
      </c>
      <c r="Q46" s="163">
        <f>ROUND(E46*P46,2)</f>
        <v>0</v>
      </c>
      <c r="R46" s="145"/>
      <c r="S46" s="145" t="s">
        <v>254</v>
      </c>
      <c r="T46" s="145" t="s">
        <v>255</v>
      </c>
      <c r="U46" s="145">
        <v>0.38980000000000004</v>
      </c>
      <c r="V46" s="145">
        <f>ROUND(E46*U46,2)</f>
        <v>8.33</v>
      </c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194</v>
      </c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5" t="s">
        <v>2370</v>
      </c>
      <c r="D47" s="146"/>
      <c r="E47" s="147">
        <v>21.375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6" t="s">
        <v>201</v>
      </c>
      <c r="D48" s="148"/>
      <c r="E48" s="149">
        <v>21.375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1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57">
        <v>7</v>
      </c>
      <c r="B49" s="158" t="s">
        <v>1018</v>
      </c>
      <c r="C49" s="174" t="s">
        <v>1019</v>
      </c>
      <c r="D49" s="159" t="s">
        <v>292</v>
      </c>
      <c r="E49" s="160">
        <v>85.5</v>
      </c>
      <c r="F49" s="161"/>
      <c r="G49" s="162">
        <f>ROUND(E49*F49,2)</f>
        <v>0</v>
      </c>
      <c r="H49" s="161"/>
      <c r="I49" s="162">
        <f>ROUND(E49*H49,2)</f>
        <v>0</v>
      </c>
      <c r="J49" s="161"/>
      <c r="K49" s="162">
        <f>ROUND(E49*J49,2)</f>
        <v>0</v>
      </c>
      <c r="L49" s="162">
        <v>21</v>
      </c>
      <c r="M49" s="162">
        <f>G49*(1+L49/100)</f>
        <v>0</v>
      </c>
      <c r="N49" s="162">
        <v>0</v>
      </c>
      <c r="O49" s="162">
        <f>ROUND(E49*N49,2)</f>
        <v>0</v>
      </c>
      <c r="P49" s="162">
        <v>0</v>
      </c>
      <c r="Q49" s="163">
        <f>ROUND(E49*P49,2)</f>
        <v>0</v>
      </c>
      <c r="R49" s="145"/>
      <c r="S49" s="145" t="s">
        <v>254</v>
      </c>
      <c r="T49" s="145" t="s">
        <v>255</v>
      </c>
      <c r="U49" s="145">
        <v>0.49500000000000005</v>
      </c>
      <c r="V49" s="145">
        <f>ROUND(E49*U49,2)</f>
        <v>42.32</v>
      </c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194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5" t="s">
        <v>2371</v>
      </c>
      <c r="D50" s="146"/>
      <c r="E50" s="147">
        <v>85.5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6" t="s">
        <v>201</v>
      </c>
      <c r="D51" s="148"/>
      <c r="E51" s="149">
        <v>85.5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1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57">
        <v>8</v>
      </c>
      <c r="B52" s="158" t="s">
        <v>1761</v>
      </c>
      <c r="C52" s="174" t="s">
        <v>1762</v>
      </c>
      <c r="D52" s="159" t="s">
        <v>292</v>
      </c>
      <c r="E52" s="160">
        <v>21.375</v>
      </c>
      <c r="F52" s="161"/>
      <c r="G52" s="162">
        <f>ROUND(E52*F52,2)</f>
        <v>0</v>
      </c>
      <c r="H52" s="161"/>
      <c r="I52" s="162">
        <f>ROUND(E52*H52,2)</f>
        <v>0</v>
      </c>
      <c r="J52" s="161"/>
      <c r="K52" s="162">
        <f>ROUND(E52*J52,2)</f>
        <v>0</v>
      </c>
      <c r="L52" s="162">
        <v>21</v>
      </c>
      <c r="M52" s="162">
        <f>G52*(1+L52/100)</f>
        <v>0</v>
      </c>
      <c r="N52" s="162">
        <v>0</v>
      </c>
      <c r="O52" s="162">
        <f>ROUND(E52*N52,2)</f>
        <v>0</v>
      </c>
      <c r="P52" s="162">
        <v>0</v>
      </c>
      <c r="Q52" s="163">
        <f>ROUND(E52*P52,2)</f>
        <v>0</v>
      </c>
      <c r="R52" s="145"/>
      <c r="S52" s="145" t="s">
        <v>254</v>
      </c>
      <c r="T52" s="145" t="s">
        <v>255</v>
      </c>
      <c r="U52" s="145">
        <v>0.60030000000000006</v>
      </c>
      <c r="V52" s="145">
        <f>ROUND(E52*U52,2)</f>
        <v>12.83</v>
      </c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194</v>
      </c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2370</v>
      </c>
      <c r="D53" s="146"/>
      <c r="E53" s="147">
        <v>21.375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6" t="s">
        <v>201</v>
      </c>
      <c r="D54" s="148"/>
      <c r="E54" s="149">
        <v>21.375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1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57">
        <v>9</v>
      </c>
      <c r="B55" s="158" t="s">
        <v>1021</v>
      </c>
      <c r="C55" s="174" t="s">
        <v>1022</v>
      </c>
      <c r="D55" s="159" t="s">
        <v>253</v>
      </c>
      <c r="E55" s="160">
        <v>724.80000000000007</v>
      </c>
      <c r="F55" s="161"/>
      <c r="G55" s="162">
        <f>ROUND(E55*F55,2)</f>
        <v>0</v>
      </c>
      <c r="H55" s="161"/>
      <c r="I55" s="162">
        <f>ROUND(E55*H55,2)</f>
        <v>0</v>
      </c>
      <c r="J55" s="161"/>
      <c r="K55" s="162">
        <f>ROUND(E55*J55,2)</f>
        <v>0</v>
      </c>
      <c r="L55" s="162">
        <v>21</v>
      </c>
      <c r="M55" s="162">
        <f>G55*(1+L55/100)</f>
        <v>0</v>
      </c>
      <c r="N55" s="162">
        <v>9.9000000000000021E-4</v>
      </c>
      <c r="O55" s="162">
        <f>ROUND(E55*N55,2)</f>
        <v>0.72</v>
      </c>
      <c r="P55" s="162">
        <v>0</v>
      </c>
      <c r="Q55" s="163">
        <f>ROUND(E55*P55,2)</f>
        <v>0</v>
      </c>
      <c r="R55" s="145"/>
      <c r="S55" s="145" t="s">
        <v>254</v>
      </c>
      <c r="T55" s="145" t="s">
        <v>193</v>
      </c>
      <c r="U55" s="145">
        <v>0.23600000000000002</v>
      </c>
      <c r="V55" s="145">
        <f>ROUND(E55*U55,2)</f>
        <v>171.05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2372</v>
      </c>
      <c r="D56" s="146"/>
      <c r="E56" s="147">
        <v>724.80000000000007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6" t="s">
        <v>201</v>
      </c>
      <c r="D57" s="148"/>
      <c r="E57" s="149">
        <v>724.80000000000007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1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64">
        <v>10</v>
      </c>
      <c r="B58" s="165" t="s">
        <v>1027</v>
      </c>
      <c r="C58" s="173" t="s">
        <v>1028</v>
      </c>
      <c r="D58" s="166" t="s">
        <v>253</v>
      </c>
      <c r="E58" s="167">
        <v>724.80000000000007</v>
      </c>
      <c r="F58" s="168"/>
      <c r="G58" s="169">
        <f>ROUND(E58*F58,2)</f>
        <v>0</v>
      </c>
      <c r="H58" s="168"/>
      <c r="I58" s="169">
        <f>ROUND(E58*H58,2)</f>
        <v>0</v>
      </c>
      <c r="J58" s="168"/>
      <c r="K58" s="169">
        <f>ROUND(E58*J58,2)</f>
        <v>0</v>
      </c>
      <c r="L58" s="169">
        <v>21</v>
      </c>
      <c r="M58" s="169">
        <f>G58*(1+L58/100)</f>
        <v>0</v>
      </c>
      <c r="N58" s="169">
        <v>0</v>
      </c>
      <c r="O58" s="169">
        <f>ROUND(E58*N58,2)</f>
        <v>0</v>
      </c>
      <c r="P58" s="169">
        <v>0</v>
      </c>
      <c r="Q58" s="170">
        <f>ROUND(E58*P58,2)</f>
        <v>0</v>
      </c>
      <c r="R58" s="145"/>
      <c r="S58" s="145" t="s">
        <v>254</v>
      </c>
      <c r="T58" s="145" t="s">
        <v>193</v>
      </c>
      <c r="U58" s="145">
        <v>7.0000000000000007E-2</v>
      </c>
      <c r="V58" s="145">
        <f>ROUND(E58*U58,2)</f>
        <v>50.74</v>
      </c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194</v>
      </c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57">
        <v>11</v>
      </c>
      <c r="B59" s="158" t="s">
        <v>343</v>
      </c>
      <c r="C59" s="174" t="s">
        <v>344</v>
      </c>
      <c r="D59" s="159" t="s">
        <v>292</v>
      </c>
      <c r="E59" s="160">
        <v>171</v>
      </c>
      <c r="F59" s="161"/>
      <c r="G59" s="162">
        <f>ROUND(E59*F59,2)</f>
        <v>0</v>
      </c>
      <c r="H59" s="161"/>
      <c r="I59" s="162">
        <f>ROUND(E59*H59,2)</f>
        <v>0</v>
      </c>
      <c r="J59" s="161"/>
      <c r="K59" s="162">
        <f>ROUND(E59*J59,2)</f>
        <v>0</v>
      </c>
      <c r="L59" s="162">
        <v>21</v>
      </c>
      <c r="M59" s="162">
        <f>G59*(1+L59/100)</f>
        <v>0</v>
      </c>
      <c r="N59" s="162">
        <v>0</v>
      </c>
      <c r="O59" s="162">
        <f>ROUND(E59*N59,2)</f>
        <v>0</v>
      </c>
      <c r="P59" s="162">
        <v>0</v>
      </c>
      <c r="Q59" s="163">
        <f>ROUND(E59*P59,2)</f>
        <v>0</v>
      </c>
      <c r="R59" s="145"/>
      <c r="S59" s="145" t="s">
        <v>254</v>
      </c>
      <c r="T59" s="145" t="s">
        <v>255</v>
      </c>
      <c r="U59" s="145">
        <v>0.34500000000000003</v>
      </c>
      <c r="V59" s="145">
        <f>ROUND(E59*U59,2)</f>
        <v>59</v>
      </c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194</v>
      </c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5" t="s">
        <v>2373</v>
      </c>
      <c r="D60" s="146"/>
      <c r="E60" s="147">
        <v>171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0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6" t="s">
        <v>201</v>
      </c>
      <c r="D61" s="148"/>
      <c r="E61" s="149">
        <v>171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1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ht="22.5" outlineLevel="1" x14ac:dyDescent="0.2">
      <c r="A62" s="164">
        <v>12</v>
      </c>
      <c r="B62" s="165" t="s">
        <v>353</v>
      </c>
      <c r="C62" s="173" t="s">
        <v>354</v>
      </c>
      <c r="D62" s="166" t="s">
        <v>292</v>
      </c>
      <c r="E62" s="167">
        <v>150.41400000000002</v>
      </c>
      <c r="F62" s="168"/>
      <c r="G62" s="169">
        <f>ROUND(E62*F62,2)</f>
        <v>0</v>
      </c>
      <c r="H62" s="168"/>
      <c r="I62" s="169">
        <f>ROUND(E62*H62,2)</f>
        <v>0</v>
      </c>
      <c r="J62" s="168"/>
      <c r="K62" s="169">
        <f>ROUND(E62*J62,2)</f>
        <v>0</v>
      </c>
      <c r="L62" s="169">
        <v>21</v>
      </c>
      <c r="M62" s="169">
        <f>G62*(1+L62/100)</f>
        <v>0</v>
      </c>
      <c r="N62" s="169">
        <v>0</v>
      </c>
      <c r="O62" s="169">
        <f>ROUND(E62*N62,2)</f>
        <v>0</v>
      </c>
      <c r="P62" s="169">
        <v>0</v>
      </c>
      <c r="Q62" s="170">
        <f>ROUND(E62*P62,2)</f>
        <v>0</v>
      </c>
      <c r="R62" s="145"/>
      <c r="S62" s="145" t="s">
        <v>254</v>
      </c>
      <c r="T62" s="145" t="s">
        <v>255</v>
      </c>
      <c r="U62" s="145">
        <v>1.1000000000000001E-2</v>
      </c>
      <c r="V62" s="145">
        <f>ROUND(E62*U62,2)</f>
        <v>1.65</v>
      </c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194</v>
      </c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57">
        <v>13</v>
      </c>
      <c r="B63" s="158" t="s">
        <v>357</v>
      </c>
      <c r="C63" s="174" t="s">
        <v>358</v>
      </c>
      <c r="D63" s="159" t="s">
        <v>292</v>
      </c>
      <c r="E63" s="160">
        <v>752.07</v>
      </c>
      <c r="F63" s="161"/>
      <c r="G63" s="162">
        <f>ROUND(E63*F63,2)</f>
        <v>0</v>
      </c>
      <c r="H63" s="161"/>
      <c r="I63" s="162">
        <f>ROUND(E63*H63,2)</f>
        <v>0</v>
      </c>
      <c r="J63" s="161"/>
      <c r="K63" s="162">
        <f>ROUND(E63*J63,2)</f>
        <v>0</v>
      </c>
      <c r="L63" s="162">
        <v>21</v>
      </c>
      <c r="M63" s="162">
        <f>G63*(1+L63/100)</f>
        <v>0</v>
      </c>
      <c r="N63" s="162">
        <v>0</v>
      </c>
      <c r="O63" s="162">
        <f>ROUND(E63*N63,2)</f>
        <v>0</v>
      </c>
      <c r="P63" s="162">
        <v>0</v>
      </c>
      <c r="Q63" s="163">
        <f>ROUND(E63*P63,2)</f>
        <v>0</v>
      </c>
      <c r="R63" s="145"/>
      <c r="S63" s="145" t="s">
        <v>254</v>
      </c>
      <c r="T63" s="145" t="s">
        <v>255</v>
      </c>
      <c r="U63" s="145">
        <v>0</v>
      </c>
      <c r="V63" s="145">
        <f>ROUND(E63*U63,2)</f>
        <v>0</v>
      </c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194</v>
      </c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204</v>
      </c>
      <c r="D64" s="146"/>
      <c r="E64" s="14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359</v>
      </c>
      <c r="D65" s="146"/>
      <c r="E65" s="147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ht="22.5" outlineLevel="1" x14ac:dyDescent="0.2">
      <c r="A66" s="143"/>
      <c r="B66" s="144"/>
      <c r="C66" s="175" t="s">
        <v>360</v>
      </c>
      <c r="D66" s="146"/>
      <c r="E66" s="147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2374</v>
      </c>
      <c r="D67" s="146"/>
      <c r="E67" s="147">
        <v>752.07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6" t="s">
        <v>201</v>
      </c>
      <c r="D68" s="148"/>
      <c r="E68" s="149">
        <v>752.07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1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57">
        <v>14</v>
      </c>
      <c r="B69" s="158" t="s">
        <v>368</v>
      </c>
      <c r="C69" s="174" t="s">
        <v>369</v>
      </c>
      <c r="D69" s="159" t="s">
        <v>292</v>
      </c>
      <c r="E69" s="160">
        <v>150.41400000000002</v>
      </c>
      <c r="F69" s="161"/>
      <c r="G69" s="162">
        <f>ROUND(E69*F69,2)</f>
        <v>0</v>
      </c>
      <c r="H69" s="161"/>
      <c r="I69" s="162">
        <f>ROUND(E69*H69,2)</f>
        <v>0</v>
      </c>
      <c r="J69" s="161"/>
      <c r="K69" s="162">
        <f>ROUND(E69*J69,2)</f>
        <v>0</v>
      </c>
      <c r="L69" s="162">
        <v>21</v>
      </c>
      <c r="M69" s="162">
        <f>G69*(1+L69/100)</f>
        <v>0</v>
      </c>
      <c r="N69" s="162">
        <v>0</v>
      </c>
      <c r="O69" s="162">
        <f>ROUND(E69*N69,2)</f>
        <v>0</v>
      </c>
      <c r="P69" s="162">
        <v>0</v>
      </c>
      <c r="Q69" s="163">
        <f>ROUND(E69*P69,2)</f>
        <v>0</v>
      </c>
      <c r="R69" s="145"/>
      <c r="S69" s="145" t="s">
        <v>254</v>
      </c>
      <c r="T69" s="145" t="s">
        <v>255</v>
      </c>
      <c r="U69" s="145">
        <v>9.0000000000000011E-3</v>
      </c>
      <c r="V69" s="145">
        <f>ROUND(E69*U69,2)</f>
        <v>1.35</v>
      </c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194</v>
      </c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2375</v>
      </c>
      <c r="D70" s="146"/>
      <c r="E70" s="147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2376</v>
      </c>
      <c r="D71" s="146"/>
      <c r="E71" s="14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2358</v>
      </c>
      <c r="D72" s="146"/>
      <c r="E72" s="147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2377</v>
      </c>
      <c r="D73" s="146"/>
      <c r="E73" s="147">
        <v>11.4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2378</v>
      </c>
      <c r="D74" s="146"/>
      <c r="E74" s="147">
        <v>15.240740000000001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2379</v>
      </c>
      <c r="D75" s="146"/>
      <c r="E75" s="147">
        <v>0.19306000000000001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6" t="s">
        <v>201</v>
      </c>
      <c r="D76" s="148"/>
      <c r="E76" s="149">
        <v>26.8338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1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2354</v>
      </c>
      <c r="D77" s="146"/>
      <c r="E77" s="147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2380</v>
      </c>
      <c r="D78" s="146"/>
      <c r="E78" s="147">
        <v>2.1900000000000004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2381</v>
      </c>
      <c r="D79" s="146"/>
      <c r="E79" s="147">
        <v>3.21333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2382</v>
      </c>
      <c r="D80" s="146"/>
      <c r="E80" s="147">
        <v>7.1670000000000011E-2</v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6" t="s">
        <v>201</v>
      </c>
      <c r="D81" s="148"/>
      <c r="E81" s="149">
        <v>5.4750000000000005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1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376</v>
      </c>
      <c r="D82" s="146"/>
      <c r="E82" s="147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2375</v>
      </c>
      <c r="D83" s="146"/>
      <c r="E83" s="147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2376</v>
      </c>
      <c r="D84" s="146"/>
      <c r="E84" s="147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2358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2383</v>
      </c>
      <c r="D86" s="146"/>
      <c r="E86" s="147">
        <v>118.10520000000001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6" t="s">
        <v>201</v>
      </c>
      <c r="D87" s="148"/>
      <c r="E87" s="149">
        <v>118.10520000000001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1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57">
        <v>15</v>
      </c>
      <c r="B88" s="158" t="s">
        <v>378</v>
      </c>
      <c r="C88" s="174" t="s">
        <v>379</v>
      </c>
      <c r="D88" s="159" t="s">
        <v>292</v>
      </c>
      <c r="E88" s="160">
        <v>138.69120000000001</v>
      </c>
      <c r="F88" s="161"/>
      <c r="G88" s="162">
        <f>ROUND(E88*F88,2)</f>
        <v>0</v>
      </c>
      <c r="H88" s="161"/>
      <c r="I88" s="162">
        <f>ROUND(E88*H88,2)</f>
        <v>0</v>
      </c>
      <c r="J88" s="161"/>
      <c r="K88" s="162">
        <f>ROUND(E88*J88,2)</f>
        <v>0</v>
      </c>
      <c r="L88" s="162">
        <v>21</v>
      </c>
      <c r="M88" s="162">
        <f>G88*(1+L88/100)</f>
        <v>0</v>
      </c>
      <c r="N88" s="162">
        <v>0</v>
      </c>
      <c r="O88" s="162">
        <f>ROUND(E88*N88,2)</f>
        <v>0</v>
      </c>
      <c r="P88" s="162">
        <v>0</v>
      </c>
      <c r="Q88" s="163">
        <f>ROUND(E88*P88,2)</f>
        <v>0</v>
      </c>
      <c r="R88" s="145"/>
      <c r="S88" s="145" t="s">
        <v>254</v>
      </c>
      <c r="T88" s="145" t="s">
        <v>255</v>
      </c>
      <c r="U88" s="145">
        <v>0.20200000000000001</v>
      </c>
      <c r="V88" s="145">
        <f>ROUND(E88*U88,2)</f>
        <v>28.02</v>
      </c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194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204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380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2375</v>
      </c>
      <c r="D91" s="146"/>
      <c r="E91" s="147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2376</v>
      </c>
      <c r="D92" s="146"/>
      <c r="E92" s="147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5" t="s">
        <v>2358</v>
      </c>
      <c r="D93" s="146"/>
      <c r="E93" s="14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2384</v>
      </c>
      <c r="D94" s="146"/>
      <c r="E94" s="147">
        <v>144.93900000000002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2385</v>
      </c>
      <c r="D95" s="146"/>
      <c r="E95" s="147">
        <v>-26.833799999999997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76" t="s">
        <v>201</v>
      </c>
      <c r="D96" s="148"/>
      <c r="E96" s="149">
        <v>118.10520000000001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1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955</v>
      </c>
      <c r="D97" s="146"/>
      <c r="E97" s="147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2354</v>
      </c>
      <c r="D98" s="146"/>
      <c r="E98" s="147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2386</v>
      </c>
      <c r="D99" s="146"/>
      <c r="E99" s="147">
        <v>26.061000000000003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5" t="s">
        <v>2387</v>
      </c>
      <c r="D100" s="146"/>
      <c r="E100" s="147">
        <v>-5.4749999999999996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6" t="s">
        <v>201</v>
      </c>
      <c r="D101" s="148"/>
      <c r="E101" s="149">
        <v>20.586000000000002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1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57">
        <v>16</v>
      </c>
      <c r="B102" s="158" t="s">
        <v>383</v>
      </c>
      <c r="C102" s="174" t="s">
        <v>384</v>
      </c>
      <c r="D102" s="159" t="s">
        <v>292</v>
      </c>
      <c r="E102" s="160">
        <v>18.454080000000001</v>
      </c>
      <c r="F102" s="161"/>
      <c r="G102" s="162">
        <f>ROUND(E102*F102,2)</f>
        <v>0</v>
      </c>
      <c r="H102" s="161"/>
      <c r="I102" s="162">
        <f>ROUND(E102*H102,2)</f>
        <v>0</v>
      </c>
      <c r="J102" s="161"/>
      <c r="K102" s="162">
        <f>ROUND(E102*J102,2)</f>
        <v>0</v>
      </c>
      <c r="L102" s="162">
        <v>21</v>
      </c>
      <c r="M102" s="162">
        <f>G102*(1+L102/100)</f>
        <v>0</v>
      </c>
      <c r="N102" s="162">
        <v>0</v>
      </c>
      <c r="O102" s="162">
        <f>ROUND(E102*N102,2)</f>
        <v>0</v>
      </c>
      <c r="P102" s="162">
        <v>0</v>
      </c>
      <c r="Q102" s="163">
        <f>ROUND(E102*P102,2)</f>
        <v>0</v>
      </c>
      <c r="R102" s="145"/>
      <c r="S102" s="145" t="s">
        <v>254</v>
      </c>
      <c r="T102" s="145" t="s">
        <v>255</v>
      </c>
      <c r="U102" s="145">
        <v>1.5870000000000002</v>
      </c>
      <c r="V102" s="145">
        <f>ROUND(E102*U102,2)</f>
        <v>29.29</v>
      </c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194</v>
      </c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204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ht="33.75" outlineLevel="1" x14ac:dyDescent="0.2">
      <c r="A104" s="143"/>
      <c r="B104" s="144"/>
      <c r="C104" s="175" t="s">
        <v>2388</v>
      </c>
      <c r="D104" s="146"/>
      <c r="E104" s="147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2375</v>
      </c>
      <c r="D105" s="146"/>
      <c r="E105" s="14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5" t="s">
        <v>2376</v>
      </c>
      <c r="D106" s="146"/>
      <c r="E106" s="147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5" t="s">
        <v>2358</v>
      </c>
      <c r="D107" s="146"/>
      <c r="E107" s="147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0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2389</v>
      </c>
      <c r="D108" s="146"/>
      <c r="E108" s="147">
        <v>11.404800000000002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2390</v>
      </c>
      <c r="D109" s="146"/>
      <c r="E109" s="147">
        <v>1.554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2391</v>
      </c>
      <c r="D110" s="146"/>
      <c r="E110" s="147">
        <v>2.4750000000000001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2392</v>
      </c>
      <c r="D111" s="146"/>
      <c r="E111" s="147">
        <v>-0.11581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2393</v>
      </c>
      <c r="D112" s="146"/>
      <c r="E112" s="147">
        <v>-2.325E-2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5" t="s">
        <v>2394</v>
      </c>
      <c r="D113" s="146"/>
      <c r="E113" s="147">
        <v>-5.3999999999999999E-2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0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6" t="s">
        <v>201</v>
      </c>
      <c r="D114" s="148"/>
      <c r="E114" s="149">
        <v>15.240740000000001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1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2354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2395</v>
      </c>
      <c r="D116" s="146"/>
      <c r="E116" s="147">
        <v>3.2850000000000001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5" t="s">
        <v>2396</v>
      </c>
      <c r="D117" s="146"/>
      <c r="E117" s="147">
        <v>-7.1669999999999998E-2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6" t="s">
        <v>201</v>
      </c>
      <c r="D118" s="148"/>
      <c r="E118" s="149">
        <v>3.21333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1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57">
        <v>17</v>
      </c>
      <c r="B119" s="158" t="s">
        <v>2193</v>
      </c>
      <c r="C119" s="174" t="s">
        <v>2194</v>
      </c>
      <c r="D119" s="159" t="s">
        <v>403</v>
      </c>
      <c r="E119" s="160">
        <v>35.764010000000006</v>
      </c>
      <c r="F119" s="161"/>
      <c r="G119" s="162">
        <f>ROUND(E119*F119,2)</f>
        <v>0</v>
      </c>
      <c r="H119" s="161"/>
      <c r="I119" s="162">
        <f>ROUND(E119*H119,2)</f>
        <v>0</v>
      </c>
      <c r="J119" s="161"/>
      <c r="K119" s="162">
        <f>ROUND(E119*J119,2)</f>
        <v>0</v>
      </c>
      <c r="L119" s="162">
        <v>21</v>
      </c>
      <c r="M119" s="162">
        <f>G119*(1+L119/100)</f>
        <v>0</v>
      </c>
      <c r="N119" s="162">
        <v>1</v>
      </c>
      <c r="O119" s="162">
        <f>ROUND(E119*N119,2)</f>
        <v>35.76</v>
      </c>
      <c r="P119" s="162">
        <v>0</v>
      </c>
      <c r="Q119" s="163">
        <f>ROUND(E119*P119,2)</f>
        <v>0</v>
      </c>
      <c r="R119" s="145"/>
      <c r="S119" s="145" t="s">
        <v>192</v>
      </c>
      <c r="T119" s="145" t="s">
        <v>193</v>
      </c>
      <c r="U119" s="145">
        <v>0</v>
      </c>
      <c r="V119" s="145">
        <f>ROUND(E119*U119,2)</f>
        <v>0</v>
      </c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404</v>
      </c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204</v>
      </c>
      <c r="D120" s="146"/>
      <c r="E120" s="147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ht="22.5" outlineLevel="1" x14ac:dyDescent="0.2">
      <c r="A121" s="143"/>
      <c r="B121" s="144"/>
      <c r="C121" s="175" t="s">
        <v>2397</v>
      </c>
      <c r="D121" s="146"/>
      <c r="E121" s="147">
        <v>35.764010000000006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0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76" t="s">
        <v>201</v>
      </c>
      <c r="D122" s="148"/>
      <c r="E122" s="149">
        <v>35.764010000000006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199</v>
      </c>
      <c r="AH122" s="136">
        <v>1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57">
        <v>18</v>
      </c>
      <c r="B123" s="158" t="s">
        <v>409</v>
      </c>
      <c r="C123" s="174" t="s">
        <v>410</v>
      </c>
      <c r="D123" s="159" t="s">
        <v>403</v>
      </c>
      <c r="E123" s="160">
        <v>236.21040000000002</v>
      </c>
      <c r="F123" s="161"/>
      <c r="G123" s="162">
        <f>ROUND(E123*F123,2)</f>
        <v>0</v>
      </c>
      <c r="H123" s="161"/>
      <c r="I123" s="162">
        <f>ROUND(E123*H123,2)</f>
        <v>0</v>
      </c>
      <c r="J123" s="161"/>
      <c r="K123" s="162">
        <f>ROUND(E123*J123,2)</f>
        <v>0</v>
      </c>
      <c r="L123" s="162">
        <v>21</v>
      </c>
      <c r="M123" s="162">
        <f>G123*(1+L123/100)</f>
        <v>0</v>
      </c>
      <c r="N123" s="162">
        <v>1</v>
      </c>
      <c r="O123" s="162">
        <f>ROUND(E123*N123,2)</f>
        <v>236.21</v>
      </c>
      <c r="P123" s="162">
        <v>0</v>
      </c>
      <c r="Q123" s="163">
        <f>ROUND(E123*P123,2)</f>
        <v>0</v>
      </c>
      <c r="R123" s="145" t="s">
        <v>411</v>
      </c>
      <c r="S123" s="145" t="s">
        <v>254</v>
      </c>
      <c r="T123" s="145" t="s">
        <v>193</v>
      </c>
      <c r="U123" s="145">
        <v>0</v>
      </c>
      <c r="V123" s="145">
        <f>ROUND(E123*U123,2)</f>
        <v>0</v>
      </c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404</v>
      </c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204</v>
      </c>
      <c r="D124" s="146"/>
      <c r="E124" s="147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5" t="s">
        <v>380</v>
      </c>
      <c r="D125" s="146"/>
      <c r="E125" s="147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43"/>
      <c r="B126" s="144"/>
      <c r="C126" s="175" t="s">
        <v>2375</v>
      </c>
      <c r="D126" s="146"/>
      <c r="E126" s="147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0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43"/>
      <c r="B127" s="144"/>
      <c r="C127" s="175" t="s">
        <v>2376</v>
      </c>
      <c r="D127" s="146"/>
      <c r="E127" s="147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199</v>
      </c>
      <c r="AH127" s="136">
        <v>0</v>
      </c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2358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2398</v>
      </c>
      <c r="D129" s="146"/>
      <c r="E129" s="147">
        <v>236.21040000000002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6" t="s">
        <v>201</v>
      </c>
      <c r="D130" s="148"/>
      <c r="E130" s="149">
        <v>236.21040000000002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1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57">
        <v>19</v>
      </c>
      <c r="B131" s="158" t="s">
        <v>397</v>
      </c>
      <c r="C131" s="174" t="s">
        <v>398</v>
      </c>
      <c r="D131" s="159" t="s">
        <v>253</v>
      </c>
      <c r="E131" s="160">
        <v>38.1</v>
      </c>
      <c r="F131" s="161"/>
      <c r="G131" s="162">
        <f>ROUND(E131*F131,2)</f>
        <v>0</v>
      </c>
      <c r="H131" s="161"/>
      <c r="I131" s="162">
        <f>ROUND(E131*H131,2)</f>
        <v>0</v>
      </c>
      <c r="J131" s="161"/>
      <c r="K131" s="162">
        <f>ROUND(E131*J131,2)</f>
        <v>0</v>
      </c>
      <c r="L131" s="162">
        <v>21</v>
      </c>
      <c r="M131" s="162">
        <f>G131*(1+L131/100)</f>
        <v>0</v>
      </c>
      <c r="N131" s="162">
        <v>0</v>
      </c>
      <c r="O131" s="162">
        <f>ROUND(E131*N131,2)</f>
        <v>0</v>
      </c>
      <c r="P131" s="162">
        <v>0</v>
      </c>
      <c r="Q131" s="163">
        <f>ROUND(E131*P131,2)</f>
        <v>0</v>
      </c>
      <c r="R131" s="145"/>
      <c r="S131" s="145" t="s">
        <v>254</v>
      </c>
      <c r="T131" s="145" t="s">
        <v>255</v>
      </c>
      <c r="U131" s="145">
        <v>0.13</v>
      </c>
      <c r="V131" s="145">
        <f>ROUND(E131*U131,2)</f>
        <v>4.95</v>
      </c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194</v>
      </c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75" t="s">
        <v>2358</v>
      </c>
      <c r="D132" s="146"/>
      <c r="E132" s="147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199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2399</v>
      </c>
      <c r="D133" s="146"/>
      <c r="E133" s="147">
        <v>38.1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6" t="s">
        <v>201</v>
      </c>
      <c r="D134" s="148"/>
      <c r="E134" s="149">
        <v>38.1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1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57">
        <v>20</v>
      </c>
      <c r="B135" s="158" t="s">
        <v>807</v>
      </c>
      <c r="C135" s="174" t="s">
        <v>808</v>
      </c>
      <c r="D135" s="159" t="s">
        <v>809</v>
      </c>
      <c r="E135" s="160">
        <v>1.3335000000000001</v>
      </c>
      <c r="F135" s="161"/>
      <c r="G135" s="162">
        <f>ROUND(E135*F135,2)</f>
        <v>0</v>
      </c>
      <c r="H135" s="161"/>
      <c r="I135" s="162">
        <f>ROUND(E135*H135,2)</f>
        <v>0</v>
      </c>
      <c r="J135" s="161"/>
      <c r="K135" s="162">
        <f>ROUND(E135*J135,2)</f>
        <v>0</v>
      </c>
      <c r="L135" s="162">
        <v>21</v>
      </c>
      <c r="M135" s="162">
        <f>G135*(1+L135/100)</f>
        <v>0</v>
      </c>
      <c r="N135" s="162">
        <v>1E-3</v>
      </c>
      <c r="O135" s="162">
        <f>ROUND(E135*N135,2)</f>
        <v>0</v>
      </c>
      <c r="P135" s="162">
        <v>0</v>
      </c>
      <c r="Q135" s="163">
        <f>ROUND(E135*P135,2)</f>
        <v>0</v>
      </c>
      <c r="R135" s="145" t="s">
        <v>411</v>
      </c>
      <c r="S135" s="145" t="s">
        <v>254</v>
      </c>
      <c r="T135" s="145" t="s">
        <v>255</v>
      </c>
      <c r="U135" s="145">
        <v>0</v>
      </c>
      <c r="V135" s="145">
        <f>ROUND(E135*U135,2)</f>
        <v>0</v>
      </c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404</v>
      </c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2400</v>
      </c>
      <c r="D136" s="146"/>
      <c r="E136" s="147">
        <v>1.3335000000000001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6" t="s">
        <v>201</v>
      </c>
      <c r="D137" s="148"/>
      <c r="E137" s="149">
        <v>1.3335000000000001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1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x14ac:dyDescent="0.2">
      <c r="A138" s="151" t="s">
        <v>187</v>
      </c>
      <c r="B138" s="152" t="s">
        <v>139</v>
      </c>
      <c r="C138" s="172" t="s">
        <v>140</v>
      </c>
      <c r="D138" s="153"/>
      <c r="E138" s="154"/>
      <c r="F138" s="155"/>
      <c r="G138" s="155">
        <f>SUMIF(AG139:AG147,"&lt;&gt;NOR",G139:G147)</f>
        <v>0</v>
      </c>
      <c r="H138" s="155"/>
      <c r="I138" s="155">
        <f>SUM(I139:I147)</f>
        <v>0</v>
      </c>
      <c r="J138" s="155"/>
      <c r="K138" s="155">
        <f>SUM(K139:K147)</f>
        <v>0</v>
      </c>
      <c r="L138" s="155"/>
      <c r="M138" s="155">
        <f>SUM(M139:M147)</f>
        <v>0</v>
      </c>
      <c r="N138" s="155"/>
      <c r="O138" s="155">
        <f>SUM(O139:O147)</f>
        <v>23.15</v>
      </c>
      <c r="P138" s="155"/>
      <c r="Q138" s="156">
        <f>SUM(Q139:Q147)</f>
        <v>0</v>
      </c>
      <c r="R138" s="150"/>
      <c r="S138" s="150"/>
      <c r="T138" s="150"/>
      <c r="U138" s="150"/>
      <c r="V138" s="150">
        <f>SUM(V139:V147)</f>
        <v>17.71</v>
      </c>
      <c r="W138" s="150"/>
      <c r="AG138" t="s">
        <v>188</v>
      </c>
    </row>
    <row r="139" spans="1:60" outlineLevel="1" x14ac:dyDescent="0.2">
      <c r="A139" s="157">
        <v>21</v>
      </c>
      <c r="B139" s="158" t="s">
        <v>427</v>
      </c>
      <c r="C139" s="174" t="s">
        <v>428</v>
      </c>
      <c r="D139" s="159" t="s">
        <v>292</v>
      </c>
      <c r="E139" s="160">
        <v>13.590000000000002</v>
      </c>
      <c r="F139" s="161"/>
      <c r="G139" s="162">
        <f>ROUND(E139*F139,2)</f>
        <v>0</v>
      </c>
      <c r="H139" s="161"/>
      <c r="I139" s="162">
        <f>ROUND(E139*H139,2)</f>
        <v>0</v>
      </c>
      <c r="J139" s="161"/>
      <c r="K139" s="162">
        <f>ROUND(E139*J139,2)</f>
        <v>0</v>
      </c>
      <c r="L139" s="162">
        <v>21</v>
      </c>
      <c r="M139" s="162">
        <f>G139*(1+L139/100)</f>
        <v>0</v>
      </c>
      <c r="N139" s="162">
        <v>1.7034</v>
      </c>
      <c r="O139" s="162">
        <f>ROUND(E139*N139,2)</f>
        <v>23.15</v>
      </c>
      <c r="P139" s="162">
        <v>0</v>
      </c>
      <c r="Q139" s="163">
        <f>ROUND(E139*P139,2)</f>
        <v>0</v>
      </c>
      <c r="R139" s="145"/>
      <c r="S139" s="145" t="s">
        <v>254</v>
      </c>
      <c r="T139" s="145" t="s">
        <v>255</v>
      </c>
      <c r="U139" s="145">
        <v>1.3030000000000002</v>
      </c>
      <c r="V139" s="145">
        <f>ROUND(E139*U139,2)</f>
        <v>17.71</v>
      </c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194</v>
      </c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204</v>
      </c>
      <c r="D140" s="146"/>
      <c r="E140" s="147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ht="22.5" outlineLevel="1" x14ac:dyDescent="0.2">
      <c r="A141" s="143"/>
      <c r="B141" s="144"/>
      <c r="C141" s="175" t="s">
        <v>2401</v>
      </c>
      <c r="D141" s="146"/>
      <c r="E141" s="147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5" t="s">
        <v>2402</v>
      </c>
      <c r="D142" s="146"/>
      <c r="E142" s="147">
        <v>5.61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43"/>
      <c r="B143" s="144"/>
      <c r="C143" s="175" t="s">
        <v>2403</v>
      </c>
      <c r="D143" s="146"/>
      <c r="E143" s="147">
        <v>1.9800000000000002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199</v>
      </c>
      <c r="AH143" s="136">
        <v>0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5" t="s">
        <v>2404</v>
      </c>
      <c r="D144" s="146"/>
      <c r="E144" s="147">
        <v>3.81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0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6" t="s">
        <v>201</v>
      </c>
      <c r="D145" s="148"/>
      <c r="E145" s="149">
        <v>11.4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1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2405</v>
      </c>
      <c r="D146" s="146"/>
      <c r="E146" s="147">
        <v>2.1900000000000004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6" t="s">
        <v>201</v>
      </c>
      <c r="D147" s="148"/>
      <c r="E147" s="149">
        <v>2.1900000000000004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1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x14ac:dyDescent="0.2">
      <c r="A148" s="151" t="s">
        <v>187</v>
      </c>
      <c r="B148" s="152" t="s">
        <v>141</v>
      </c>
      <c r="C148" s="172" t="s">
        <v>142</v>
      </c>
      <c r="D148" s="153"/>
      <c r="E148" s="154"/>
      <c r="F148" s="155"/>
      <c r="G148" s="155">
        <f>SUMIF(AG149:AG157,"&lt;&gt;NOR",G149:G157)</f>
        <v>0</v>
      </c>
      <c r="H148" s="155"/>
      <c r="I148" s="155">
        <f>SUM(I149:I157)</f>
        <v>0</v>
      </c>
      <c r="J148" s="155"/>
      <c r="K148" s="155">
        <f>SUM(K149:K157)</f>
        <v>0</v>
      </c>
      <c r="L148" s="155"/>
      <c r="M148" s="155">
        <f>SUM(M149:M157)</f>
        <v>0</v>
      </c>
      <c r="N148" s="155"/>
      <c r="O148" s="155">
        <f>SUM(O149:O157)</f>
        <v>22.81</v>
      </c>
      <c r="P148" s="155"/>
      <c r="Q148" s="156">
        <f>SUM(Q149:Q157)</f>
        <v>0</v>
      </c>
      <c r="R148" s="150"/>
      <c r="S148" s="150"/>
      <c r="T148" s="150"/>
      <c r="U148" s="150"/>
      <c r="V148" s="150">
        <f>SUM(V149:V157)</f>
        <v>4.5199999999999996</v>
      </c>
      <c r="W148" s="150"/>
      <c r="AG148" t="s">
        <v>188</v>
      </c>
    </row>
    <row r="149" spans="1:60" ht="22.5" outlineLevel="1" x14ac:dyDescent="0.2">
      <c r="A149" s="157">
        <v>22</v>
      </c>
      <c r="B149" s="158" t="s">
        <v>442</v>
      </c>
      <c r="C149" s="174" t="s">
        <v>443</v>
      </c>
      <c r="D149" s="159" t="s">
        <v>253</v>
      </c>
      <c r="E149" s="160">
        <v>43.800000000000004</v>
      </c>
      <c r="F149" s="161"/>
      <c r="G149" s="162">
        <f>ROUND(E149*F149,2)</f>
        <v>0</v>
      </c>
      <c r="H149" s="161"/>
      <c r="I149" s="162">
        <f>ROUND(E149*H149,2)</f>
        <v>0</v>
      </c>
      <c r="J149" s="161"/>
      <c r="K149" s="162">
        <f>ROUND(E149*J149,2)</f>
        <v>0</v>
      </c>
      <c r="L149" s="162">
        <v>21</v>
      </c>
      <c r="M149" s="162">
        <f>G149*(1+L149/100)</f>
        <v>0</v>
      </c>
      <c r="N149" s="162">
        <v>0.378</v>
      </c>
      <c r="O149" s="162">
        <f>ROUND(E149*N149,2)</f>
        <v>16.559999999999999</v>
      </c>
      <c r="P149" s="162">
        <v>0</v>
      </c>
      <c r="Q149" s="163">
        <f>ROUND(E149*P149,2)</f>
        <v>0</v>
      </c>
      <c r="R149" s="145"/>
      <c r="S149" s="145" t="s">
        <v>254</v>
      </c>
      <c r="T149" s="145" t="s">
        <v>255</v>
      </c>
      <c r="U149" s="145">
        <v>2.6000000000000002E-2</v>
      </c>
      <c r="V149" s="145">
        <f>ROUND(E149*U149,2)</f>
        <v>1.1399999999999999</v>
      </c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194</v>
      </c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2406</v>
      </c>
      <c r="D150" s="146"/>
      <c r="E150" s="147">
        <v>43.800000000000004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6" t="s">
        <v>201</v>
      </c>
      <c r="D151" s="148"/>
      <c r="E151" s="149">
        <v>43.800000000000004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1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57">
        <v>23</v>
      </c>
      <c r="B152" s="158" t="s">
        <v>1057</v>
      </c>
      <c r="C152" s="174" t="s">
        <v>1058</v>
      </c>
      <c r="D152" s="159" t="s">
        <v>253</v>
      </c>
      <c r="E152" s="160">
        <v>21.900000000000002</v>
      </c>
      <c r="F152" s="161"/>
      <c r="G152" s="162">
        <f>ROUND(E152*F152,2)</f>
        <v>0</v>
      </c>
      <c r="H152" s="161"/>
      <c r="I152" s="162">
        <f>ROUND(E152*H152,2)</f>
        <v>0</v>
      </c>
      <c r="J152" s="161"/>
      <c r="K152" s="162">
        <f>ROUND(E152*J152,2)</f>
        <v>0</v>
      </c>
      <c r="L152" s="162">
        <v>21</v>
      </c>
      <c r="M152" s="162">
        <f>G152*(1+L152/100)</f>
        <v>0</v>
      </c>
      <c r="N152" s="162">
        <v>0.12966000000000003</v>
      </c>
      <c r="O152" s="162">
        <f>ROUND(E152*N152,2)</f>
        <v>2.84</v>
      </c>
      <c r="P152" s="162">
        <v>0</v>
      </c>
      <c r="Q152" s="163">
        <f>ROUND(E152*P152,2)</f>
        <v>0</v>
      </c>
      <c r="R152" s="145"/>
      <c r="S152" s="145" t="s">
        <v>254</v>
      </c>
      <c r="T152" s="145" t="s">
        <v>255</v>
      </c>
      <c r="U152" s="145">
        <v>7.2000000000000008E-2</v>
      </c>
      <c r="V152" s="145">
        <f>ROUND(E152*U152,2)</f>
        <v>1.58</v>
      </c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194</v>
      </c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75" t="s">
        <v>204</v>
      </c>
      <c r="D153" s="146"/>
      <c r="E153" s="147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199</v>
      </c>
      <c r="AH153" s="136">
        <v>0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outlineLevel="1" x14ac:dyDescent="0.2">
      <c r="A154" s="143"/>
      <c r="B154" s="144"/>
      <c r="C154" s="175" t="s">
        <v>2407</v>
      </c>
      <c r="D154" s="146"/>
      <c r="E154" s="147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199</v>
      </c>
      <c r="AH154" s="136">
        <v>0</v>
      </c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5" t="s">
        <v>2408</v>
      </c>
      <c r="D155" s="146"/>
      <c r="E155" s="147">
        <v>21.900000000000002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6" t="s">
        <v>201</v>
      </c>
      <c r="D156" s="148"/>
      <c r="E156" s="149">
        <v>21.900000000000002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1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64">
        <v>24</v>
      </c>
      <c r="B157" s="165" t="s">
        <v>1061</v>
      </c>
      <c r="C157" s="173" t="s">
        <v>1062</v>
      </c>
      <c r="D157" s="166" t="s">
        <v>253</v>
      </c>
      <c r="E157" s="167">
        <v>21.900000000000002</v>
      </c>
      <c r="F157" s="168"/>
      <c r="G157" s="169">
        <f>ROUND(E157*F157,2)</f>
        <v>0</v>
      </c>
      <c r="H157" s="168"/>
      <c r="I157" s="169">
        <f>ROUND(E157*H157,2)</f>
        <v>0</v>
      </c>
      <c r="J157" s="168"/>
      <c r="K157" s="169">
        <f>ROUND(E157*J157,2)</f>
        <v>0</v>
      </c>
      <c r="L157" s="169">
        <v>21</v>
      </c>
      <c r="M157" s="169">
        <f>G157*(1+L157/100)</f>
        <v>0</v>
      </c>
      <c r="N157" s="169">
        <v>0.15559000000000001</v>
      </c>
      <c r="O157" s="169">
        <f>ROUND(E157*N157,2)</f>
        <v>3.41</v>
      </c>
      <c r="P157" s="169">
        <v>0</v>
      </c>
      <c r="Q157" s="170">
        <f>ROUND(E157*P157,2)</f>
        <v>0</v>
      </c>
      <c r="R157" s="145"/>
      <c r="S157" s="145" t="s">
        <v>254</v>
      </c>
      <c r="T157" s="145" t="s">
        <v>255</v>
      </c>
      <c r="U157" s="145">
        <v>8.2000000000000003E-2</v>
      </c>
      <c r="V157" s="145">
        <f>ROUND(E157*U157,2)</f>
        <v>1.8</v>
      </c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194</v>
      </c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x14ac:dyDescent="0.2">
      <c r="A158" s="151" t="s">
        <v>187</v>
      </c>
      <c r="B158" s="152" t="s">
        <v>145</v>
      </c>
      <c r="C158" s="172" t="s">
        <v>146</v>
      </c>
      <c r="D158" s="153"/>
      <c r="E158" s="154"/>
      <c r="F158" s="155"/>
      <c r="G158" s="155">
        <f>SUMIF(AG159:AG214,"&lt;&gt;NOR",G159:G214)</f>
        <v>0</v>
      </c>
      <c r="H158" s="155"/>
      <c r="I158" s="155">
        <f>SUM(I159:I214)</f>
        <v>0</v>
      </c>
      <c r="J158" s="155"/>
      <c r="K158" s="155">
        <f>SUM(K159:K214)</f>
        <v>0</v>
      </c>
      <c r="L158" s="155"/>
      <c r="M158" s="155">
        <f>SUM(M159:M214)</f>
        <v>0</v>
      </c>
      <c r="N158" s="155"/>
      <c r="O158" s="155">
        <f>SUM(O159:O214)</f>
        <v>5.6099999999999985</v>
      </c>
      <c r="P158" s="155"/>
      <c r="Q158" s="156">
        <f>SUM(Q159:Q214)</f>
        <v>0</v>
      </c>
      <c r="R158" s="150"/>
      <c r="S158" s="150"/>
      <c r="T158" s="150"/>
      <c r="U158" s="150"/>
      <c r="V158" s="150">
        <f>SUM(V159:V214)</f>
        <v>118.97</v>
      </c>
      <c r="W158" s="150"/>
      <c r="AG158" t="s">
        <v>188</v>
      </c>
    </row>
    <row r="159" spans="1:60" outlineLevel="1" x14ac:dyDescent="0.2">
      <c r="A159" s="157">
        <v>25</v>
      </c>
      <c r="B159" s="158" t="s">
        <v>1977</v>
      </c>
      <c r="C159" s="174" t="s">
        <v>2409</v>
      </c>
      <c r="D159" s="159" t="s">
        <v>224</v>
      </c>
      <c r="E159" s="160">
        <v>32</v>
      </c>
      <c r="F159" s="161"/>
      <c r="G159" s="162">
        <f>ROUND(E159*F159,2)</f>
        <v>0</v>
      </c>
      <c r="H159" s="161"/>
      <c r="I159" s="162">
        <f>ROUND(E159*H159,2)</f>
        <v>0</v>
      </c>
      <c r="J159" s="161"/>
      <c r="K159" s="162">
        <f>ROUND(E159*J159,2)</f>
        <v>0</v>
      </c>
      <c r="L159" s="162">
        <v>21</v>
      </c>
      <c r="M159" s="162">
        <f>G159*(1+L159/100)</f>
        <v>0</v>
      </c>
      <c r="N159" s="162">
        <v>0</v>
      </c>
      <c r="O159" s="162">
        <f>ROUND(E159*N159,2)</f>
        <v>0</v>
      </c>
      <c r="P159" s="162">
        <v>0</v>
      </c>
      <c r="Q159" s="163">
        <f>ROUND(E159*P159,2)</f>
        <v>0</v>
      </c>
      <c r="R159" s="145"/>
      <c r="S159" s="145" t="s">
        <v>254</v>
      </c>
      <c r="T159" s="145" t="s">
        <v>255</v>
      </c>
      <c r="U159" s="145">
        <v>1.2216</v>
      </c>
      <c r="V159" s="145">
        <f>ROUND(E159*U159,2)</f>
        <v>39.090000000000003</v>
      </c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2410</v>
      </c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204</v>
      </c>
      <c r="D160" s="146"/>
      <c r="E160" s="147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5" t="s">
        <v>2411</v>
      </c>
      <c r="D161" s="146"/>
      <c r="E161" s="147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0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43"/>
      <c r="B162" s="144"/>
      <c r="C162" s="175" t="s">
        <v>2412</v>
      </c>
      <c r="D162" s="146"/>
      <c r="E162" s="147">
        <v>24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0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43"/>
      <c r="B163" s="144"/>
      <c r="C163" s="175" t="s">
        <v>2413</v>
      </c>
      <c r="D163" s="146"/>
      <c r="E163" s="147">
        <v>3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199</v>
      </c>
      <c r="AH163" s="136">
        <v>0</v>
      </c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75" t="s">
        <v>2414</v>
      </c>
      <c r="D164" s="146"/>
      <c r="E164" s="147">
        <v>3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0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43"/>
      <c r="B165" s="144"/>
      <c r="C165" s="175" t="s">
        <v>2415</v>
      </c>
      <c r="D165" s="146"/>
      <c r="E165" s="147">
        <v>1</v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199</v>
      </c>
      <c r="AH165" s="136">
        <v>0</v>
      </c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75" t="s">
        <v>2416</v>
      </c>
      <c r="D166" s="146"/>
      <c r="E166" s="147">
        <v>1</v>
      </c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0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43"/>
      <c r="B167" s="144"/>
      <c r="C167" s="176" t="s">
        <v>201</v>
      </c>
      <c r="D167" s="148"/>
      <c r="E167" s="149">
        <v>32</v>
      </c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1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57">
        <v>26</v>
      </c>
      <c r="B168" s="158" t="s">
        <v>2417</v>
      </c>
      <c r="C168" s="174" t="s">
        <v>2418</v>
      </c>
      <c r="D168" s="159" t="s">
        <v>197</v>
      </c>
      <c r="E168" s="160">
        <v>144</v>
      </c>
      <c r="F168" s="161"/>
      <c r="G168" s="162">
        <f>ROUND(E168*F168,2)</f>
        <v>0</v>
      </c>
      <c r="H168" s="161"/>
      <c r="I168" s="162">
        <f>ROUND(E168*H168,2)</f>
        <v>0</v>
      </c>
      <c r="J168" s="161"/>
      <c r="K168" s="162">
        <f>ROUND(E168*J168,2)</f>
        <v>0</v>
      </c>
      <c r="L168" s="162">
        <v>21</v>
      </c>
      <c r="M168" s="162">
        <f>G168*(1+L168/100)</f>
        <v>0</v>
      </c>
      <c r="N168" s="162">
        <v>0</v>
      </c>
      <c r="O168" s="162">
        <f>ROUND(E168*N168,2)</f>
        <v>0</v>
      </c>
      <c r="P168" s="162">
        <v>0</v>
      </c>
      <c r="Q168" s="163">
        <f>ROUND(E168*P168,2)</f>
        <v>0</v>
      </c>
      <c r="R168" s="145"/>
      <c r="S168" s="145" t="s">
        <v>254</v>
      </c>
      <c r="T168" s="145" t="s">
        <v>255</v>
      </c>
      <c r="U168" s="145">
        <v>3.4000000000000002E-2</v>
      </c>
      <c r="V168" s="145">
        <f>ROUND(E168*U168,2)</f>
        <v>4.9000000000000004</v>
      </c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2410</v>
      </c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5" t="s">
        <v>204</v>
      </c>
      <c r="D169" s="146"/>
      <c r="E169" s="147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0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75" t="s">
        <v>2411</v>
      </c>
      <c r="D170" s="146"/>
      <c r="E170" s="147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199</v>
      </c>
      <c r="AH170" s="136">
        <v>0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43"/>
      <c r="B171" s="144"/>
      <c r="C171" s="175" t="s">
        <v>2419</v>
      </c>
      <c r="D171" s="146"/>
      <c r="E171" s="147">
        <v>144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199</v>
      </c>
      <c r="AH171" s="136">
        <v>0</v>
      </c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6" t="s">
        <v>201</v>
      </c>
      <c r="D172" s="148"/>
      <c r="E172" s="149">
        <v>144</v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1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57">
        <v>27</v>
      </c>
      <c r="B173" s="158" t="s">
        <v>2420</v>
      </c>
      <c r="C173" s="174" t="s">
        <v>2421</v>
      </c>
      <c r="D173" s="159" t="s">
        <v>197</v>
      </c>
      <c r="E173" s="160">
        <v>18.5</v>
      </c>
      <c r="F173" s="161"/>
      <c r="G173" s="162">
        <f>ROUND(E173*F173,2)</f>
        <v>0</v>
      </c>
      <c r="H173" s="161"/>
      <c r="I173" s="162">
        <f>ROUND(E173*H173,2)</f>
        <v>0</v>
      </c>
      <c r="J173" s="161"/>
      <c r="K173" s="162">
        <f>ROUND(E173*J173,2)</f>
        <v>0</v>
      </c>
      <c r="L173" s="162">
        <v>21</v>
      </c>
      <c r="M173" s="162">
        <f>G173*(1+L173/100)</f>
        <v>0</v>
      </c>
      <c r="N173" s="162">
        <v>0</v>
      </c>
      <c r="O173" s="162">
        <f>ROUND(E173*N173,2)</f>
        <v>0</v>
      </c>
      <c r="P173" s="162">
        <v>0</v>
      </c>
      <c r="Q173" s="163">
        <f>ROUND(E173*P173,2)</f>
        <v>0</v>
      </c>
      <c r="R173" s="145"/>
      <c r="S173" s="145" t="s">
        <v>254</v>
      </c>
      <c r="T173" s="145" t="s">
        <v>255</v>
      </c>
      <c r="U173" s="145">
        <v>3.8000000000000006E-2</v>
      </c>
      <c r="V173" s="145">
        <f>ROUND(E173*U173,2)</f>
        <v>0.7</v>
      </c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194</v>
      </c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43"/>
      <c r="B174" s="144"/>
      <c r="C174" s="175" t="s">
        <v>204</v>
      </c>
      <c r="D174" s="146"/>
      <c r="E174" s="147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199</v>
      </c>
      <c r="AH174" s="136">
        <v>0</v>
      </c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43"/>
      <c r="B175" s="144"/>
      <c r="C175" s="175" t="s">
        <v>2411</v>
      </c>
      <c r="D175" s="146"/>
      <c r="E175" s="147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199</v>
      </c>
      <c r="AH175" s="136">
        <v>0</v>
      </c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43"/>
      <c r="B176" s="144"/>
      <c r="C176" s="175" t="s">
        <v>2422</v>
      </c>
      <c r="D176" s="146"/>
      <c r="E176" s="147">
        <v>18.5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199</v>
      </c>
      <c r="AH176" s="136">
        <v>0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43"/>
      <c r="B177" s="144"/>
      <c r="C177" s="176" t="s">
        <v>201</v>
      </c>
      <c r="D177" s="148"/>
      <c r="E177" s="149">
        <v>18.5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199</v>
      </c>
      <c r="AH177" s="136">
        <v>1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57">
        <v>28</v>
      </c>
      <c r="B178" s="158" t="s">
        <v>2423</v>
      </c>
      <c r="C178" s="174" t="s">
        <v>2424</v>
      </c>
      <c r="D178" s="159" t="s">
        <v>197</v>
      </c>
      <c r="E178" s="160">
        <v>64</v>
      </c>
      <c r="F178" s="161"/>
      <c r="G178" s="162">
        <f>ROUND(E178*F178,2)</f>
        <v>0</v>
      </c>
      <c r="H178" s="161"/>
      <c r="I178" s="162">
        <f>ROUND(E178*H178,2)</f>
        <v>0</v>
      </c>
      <c r="J178" s="161"/>
      <c r="K178" s="162">
        <f>ROUND(E178*J178,2)</f>
        <v>0</v>
      </c>
      <c r="L178" s="162">
        <v>21</v>
      </c>
      <c r="M178" s="162">
        <f>G178*(1+L178/100)</f>
        <v>0</v>
      </c>
      <c r="N178" s="162">
        <v>0</v>
      </c>
      <c r="O178" s="162">
        <f>ROUND(E178*N178,2)</f>
        <v>0</v>
      </c>
      <c r="P178" s="162">
        <v>0</v>
      </c>
      <c r="Q178" s="163">
        <f>ROUND(E178*P178,2)</f>
        <v>0</v>
      </c>
      <c r="R178" s="145"/>
      <c r="S178" s="145" t="s">
        <v>254</v>
      </c>
      <c r="T178" s="145" t="s">
        <v>255</v>
      </c>
      <c r="U178" s="145">
        <v>5.4000000000000006E-2</v>
      </c>
      <c r="V178" s="145">
        <f>ROUND(E178*U178,2)</f>
        <v>3.46</v>
      </c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194</v>
      </c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43"/>
      <c r="B179" s="144"/>
      <c r="C179" s="175" t="s">
        <v>204</v>
      </c>
      <c r="D179" s="146"/>
      <c r="E179" s="147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199</v>
      </c>
      <c r="AH179" s="136">
        <v>0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43"/>
      <c r="B180" s="144"/>
      <c r="C180" s="175" t="s">
        <v>2411</v>
      </c>
      <c r="D180" s="146"/>
      <c r="E180" s="147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199</v>
      </c>
      <c r="AH180" s="136">
        <v>0</v>
      </c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43"/>
      <c r="B181" s="144"/>
      <c r="C181" s="175" t="s">
        <v>2425</v>
      </c>
      <c r="D181" s="146"/>
      <c r="E181" s="147">
        <v>64</v>
      </c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199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6" t="s">
        <v>201</v>
      </c>
      <c r="D182" s="148"/>
      <c r="E182" s="149">
        <v>64</v>
      </c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1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outlineLevel="1" x14ac:dyDescent="0.2">
      <c r="A183" s="157">
        <v>29</v>
      </c>
      <c r="B183" s="158" t="s">
        <v>2228</v>
      </c>
      <c r="C183" s="174" t="s">
        <v>2229</v>
      </c>
      <c r="D183" s="159" t="s">
        <v>197</v>
      </c>
      <c r="E183" s="160">
        <v>226.5</v>
      </c>
      <c r="F183" s="161"/>
      <c r="G183" s="162">
        <f>ROUND(E183*F183,2)</f>
        <v>0</v>
      </c>
      <c r="H183" s="161"/>
      <c r="I183" s="162">
        <f>ROUND(E183*H183,2)</f>
        <v>0</v>
      </c>
      <c r="J183" s="161"/>
      <c r="K183" s="162">
        <f>ROUND(E183*J183,2)</f>
        <v>0</v>
      </c>
      <c r="L183" s="162">
        <v>21</v>
      </c>
      <c r="M183" s="162">
        <f>G183*(1+L183/100)</f>
        <v>0</v>
      </c>
      <c r="N183" s="162">
        <v>0</v>
      </c>
      <c r="O183" s="162">
        <f>ROUND(E183*N183,2)</f>
        <v>0</v>
      </c>
      <c r="P183" s="162">
        <v>0</v>
      </c>
      <c r="Q183" s="163">
        <f>ROUND(E183*P183,2)</f>
        <v>0</v>
      </c>
      <c r="R183" s="145"/>
      <c r="S183" s="145" t="s">
        <v>254</v>
      </c>
      <c r="T183" s="145" t="s">
        <v>255</v>
      </c>
      <c r="U183" s="145">
        <v>4.4000000000000004E-2</v>
      </c>
      <c r="V183" s="145">
        <f>ROUND(E183*U183,2)</f>
        <v>9.9700000000000006</v>
      </c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2410</v>
      </c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43"/>
      <c r="B184" s="144"/>
      <c r="C184" s="175" t="s">
        <v>204</v>
      </c>
      <c r="D184" s="146"/>
      <c r="E184" s="147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199</v>
      </c>
      <c r="AH184" s="136">
        <v>0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43"/>
      <c r="B185" s="144"/>
      <c r="C185" s="175" t="s">
        <v>2411</v>
      </c>
      <c r="D185" s="146"/>
      <c r="E185" s="147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199</v>
      </c>
      <c r="AH185" s="136">
        <v>0</v>
      </c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43"/>
      <c r="B186" s="144"/>
      <c r="C186" s="175" t="s">
        <v>2426</v>
      </c>
      <c r="D186" s="146"/>
      <c r="E186" s="147">
        <v>226.5</v>
      </c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199</v>
      </c>
      <c r="AH186" s="136">
        <v>0</v>
      </c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43"/>
      <c r="B187" s="144"/>
      <c r="C187" s="176" t="s">
        <v>201</v>
      </c>
      <c r="D187" s="148"/>
      <c r="E187" s="149">
        <v>226.5</v>
      </c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199</v>
      </c>
      <c r="AH187" s="136">
        <v>1</v>
      </c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64">
        <v>30</v>
      </c>
      <c r="B188" s="165" t="s">
        <v>2427</v>
      </c>
      <c r="C188" s="173" t="s">
        <v>2428</v>
      </c>
      <c r="D188" s="166" t="s">
        <v>197</v>
      </c>
      <c r="E188" s="167">
        <v>226.5</v>
      </c>
      <c r="F188" s="168"/>
      <c r="G188" s="169">
        <f>ROUND(E188*F188,2)</f>
        <v>0</v>
      </c>
      <c r="H188" s="168"/>
      <c r="I188" s="169">
        <f>ROUND(E188*H188,2)</f>
        <v>0</v>
      </c>
      <c r="J188" s="168"/>
      <c r="K188" s="169">
        <f>ROUND(E188*J188,2)</f>
        <v>0</v>
      </c>
      <c r="L188" s="169">
        <v>21</v>
      </c>
      <c r="M188" s="169">
        <f>G188*(1+L188/100)</f>
        <v>0</v>
      </c>
      <c r="N188" s="169">
        <v>0</v>
      </c>
      <c r="O188" s="169">
        <f>ROUND(E188*N188,2)</f>
        <v>0</v>
      </c>
      <c r="P188" s="169">
        <v>0</v>
      </c>
      <c r="Q188" s="170">
        <f>ROUND(E188*P188,2)</f>
        <v>0</v>
      </c>
      <c r="R188" s="145"/>
      <c r="S188" s="145" t="s">
        <v>254</v>
      </c>
      <c r="T188" s="145" t="s">
        <v>255</v>
      </c>
      <c r="U188" s="145">
        <v>0.15000000000000002</v>
      </c>
      <c r="V188" s="145">
        <f>ROUND(E188*U188,2)</f>
        <v>33.979999999999997</v>
      </c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2410</v>
      </c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ht="22.5" outlineLevel="1" x14ac:dyDescent="0.2">
      <c r="A189" s="157">
        <v>31</v>
      </c>
      <c r="B189" s="158" t="s">
        <v>2429</v>
      </c>
      <c r="C189" s="174" t="s">
        <v>2430</v>
      </c>
      <c r="D189" s="159" t="s">
        <v>224</v>
      </c>
      <c r="E189" s="160">
        <v>12</v>
      </c>
      <c r="F189" s="161"/>
      <c r="G189" s="162">
        <f>ROUND(E189*F189,2)</f>
        <v>0</v>
      </c>
      <c r="H189" s="161"/>
      <c r="I189" s="162">
        <f>ROUND(E189*H189,2)</f>
        <v>0</v>
      </c>
      <c r="J189" s="161"/>
      <c r="K189" s="162">
        <f>ROUND(E189*J189,2)</f>
        <v>0</v>
      </c>
      <c r="L189" s="162">
        <v>21</v>
      </c>
      <c r="M189" s="162">
        <f>G189*(1+L189/100)</f>
        <v>0</v>
      </c>
      <c r="N189" s="162">
        <v>0.40105000000000002</v>
      </c>
      <c r="O189" s="162">
        <f>ROUND(E189*N189,2)</f>
        <v>4.8099999999999996</v>
      </c>
      <c r="P189" s="162">
        <v>0</v>
      </c>
      <c r="Q189" s="163">
        <f>ROUND(E189*P189,2)</f>
        <v>0</v>
      </c>
      <c r="R189" s="145"/>
      <c r="S189" s="145" t="s">
        <v>254</v>
      </c>
      <c r="T189" s="145" t="s">
        <v>255</v>
      </c>
      <c r="U189" s="145">
        <v>1.0923600000000002</v>
      </c>
      <c r="V189" s="145">
        <f>ROUND(E189*U189,2)</f>
        <v>13.11</v>
      </c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194</v>
      </c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outlineLevel="1" x14ac:dyDescent="0.2">
      <c r="A190" s="143"/>
      <c r="B190" s="144"/>
      <c r="C190" s="175" t="s">
        <v>204</v>
      </c>
      <c r="D190" s="146"/>
      <c r="E190" s="147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199</v>
      </c>
      <c r="AH190" s="136">
        <v>0</v>
      </c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outlineLevel="1" x14ac:dyDescent="0.2">
      <c r="A191" s="143"/>
      <c r="B191" s="144"/>
      <c r="C191" s="175" t="s">
        <v>2411</v>
      </c>
      <c r="D191" s="146"/>
      <c r="E191" s="147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199</v>
      </c>
      <c r="AH191" s="136">
        <v>0</v>
      </c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outlineLevel="1" x14ac:dyDescent="0.2">
      <c r="A192" s="143"/>
      <c r="B192" s="144"/>
      <c r="C192" s="175" t="s">
        <v>2431</v>
      </c>
      <c r="D192" s="146"/>
      <c r="E192" s="147">
        <v>12</v>
      </c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199</v>
      </c>
      <c r="AH192" s="136">
        <v>0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43"/>
      <c r="B193" s="144"/>
      <c r="C193" s="176" t="s">
        <v>201</v>
      </c>
      <c r="D193" s="148"/>
      <c r="E193" s="149">
        <v>12</v>
      </c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199</v>
      </c>
      <c r="AH193" s="136">
        <v>1</v>
      </c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57">
        <v>32</v>
      </c>
      <c r="B194" s="158" t="s">
        <v>2031</v>
      </c>
      <c r="C194" s="174" t="s">
        <v>2432</v>
      </c>
      <c r="D194" s="159" t="s">
        <v>197</v>
      </c>
      <c r="E194" s="160">
        <v>226.5</v>
      </c>
      <c r="F194" s="161"/>
      <c r="G194" s="162">
        <f>ROUND(E194*F194,2)</f>
        <v>0</v>
      </c>
      <c r="H194" s="161"/>
      <c r="I194" s="162">
        <f>ROUND(E194*H194,2)</f>
        <v>0</v>
      </c>
      <c r="J194" s="161"/>
      <c r="K194" s="162">
        <f>ROUND(E194*J194,2)</f>
        <v>0</v>
      </c>
      <c r="L194" s="162">
        <v>21</v>
      </c>
      <c r="M194" s="162">
        <f>G194*(1+L194/100)</f>
        <v>0</v>
      </c>
      <c r="N194" s="162">
        <v>0</v>
      </c>
      <c r="O194" s="162">
        <f>ROUND(E194*N194,2)</f>
        <v>0</v>
      </c>
      <c r="P194" s="162">
        <v>0</v>
      </c>
      <c r="Q194" s="163">
        <f>ROUND(E194*P194,2)</f>
        <v>0</v>
      </c>
      <c r="R194" s="145"/>
      <c r="S194" s="145" t="s">
        <v>254</v>
      </c>
      <c r="T194" s="145" t="s">
        <v>255</v>
      </c>
      <c r="U194" s="145">
        <v>2.6000000000000002E-2</v>
      </c>
      <c r="V194" s="145">
        <f>ROUND(E194*U194,2)</f>
        <v>5.89</v>
      </c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194</v>
      </c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75" t="s">
        <v>204</v>
      </c>
      <c r="D195" s="146"/>
      <c r="E195" s="147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199</v>
      </c>
      <c r="AH195" s="136">
        <v>0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43"/>
      <c r="B196" s="144"/>
      <c r="C196" s="175" t="s">
        <v>2411</v>
      </c>
      <c r="D196" s="146"/>
      <c r="E196" s="147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199</v>
      </c>
      <c r="AH196" s="136">
        <v>0</v>
      </c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43"/>
      <c r="B197" s="144"/>
      <c r="C197" s="175" t="s">
        <v>2433</v>
      </c>
      <c r="D197" s="146"/>
      <c r="E197" s="147">
        <v>226.5</v>
      </c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199</v>
      </c>
      <c r="AH197" s="136">
        <v>0</v>
      </c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outlineLevel="1" x14ac:dyDescent="0.2">
      <c r="A198" s="143"/>
      <c r="B198" s="144"/>
      <c r="C198" s="176" t="s">
        <v>201</v>
      </c>
      <c r="D198" s="148"/>
      <c r="E198" s="149">
        <v>226.5</v>
      </c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199</v>
      </c>
      <c r="AH198" s="136">
        <v>1</v>
      </c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outlineLevel="1" x14ac:dyDescent="0.2">
      <c r="A199" s="157">
        <v>33</v>
      </c>
      <c r="B199" s="158" t="s">
        <v>2034</v>
      </c>
      <c r="C199" s="174" t="s">
        <v>2035</v>
      </c>
      <c r="D199" s="159" t="s">
        <v>197</v>
      </c>
      <c r="E199" s="160">
        <v>231.5</v>
      </c>
      <c r="F199" s="161"/>
      <c r="G199" s="162">
        <f>ROUND(E199*F199,2)</f>
        <v>0</v>
      </c>
      <c r="H199" s="161"/>
      <c r="I199" s="162">
        <f>ROUND(E199*H199,2)</f>
        <v>0</v>
      </c>
      <c r="J199" s="161"/>
      <c r="K199" s="162">
        <f>ROUND(E199*J199,2)</f>
        <v>0</v>
      </c>
      <c r="L199" s="162">
        <v>21</v>
      </c>
      <c r="M199" s="162">
        <f>G199*(1+L199/100)</f>
        <v>0</v>
      </c>
      <c r="N199" s="162">
        <v>5.0000000000000002E-5</v>
      </c>
      <c r="O199" s="162">
        <f>ROUND(E199*N199,2)</f>
        <v>0.01</v>
      </c>
      <c r="P199" s="162">
        <v>0</v>
      </c>
      <c r="Q199" s="163">
        <f>ROUND(E199*P199,2)</f>
        <v>0</v>
      </c>
      <c r="R199" s="145"/>
      <c r="S199" s="145" t="s">
        <v>254</v>
      </c>
      <c r="T199" s="145" t="s">
        <v>255</v>
      </c>
      <c r="U199" s="145">
        <v>3.4000000000000002E-2</v>
      </c>
      <c r="V199" s="145">
        <f>ROUND(E199*U199,2)</f>
        <v>7.87</v>
      </c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194</v>
      </c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outlineLevel="1" x14ac:dyDescent="0.2">
      <c r="A200" s="143"/>
      <c r="B200" s="144"/>
      <c r="C200" s="175" t="s">
        <v>204</v>
      </c>
      <c r="D200" s="146"/>
      <c r="E200" s="147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 t="s">
        <v>199</v>
      </c>
      <c r="AH200" s="136">
        <v>0</v>
      </c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outlineLevel="1" x14ac:dyDescent="0.2">
      <c r="A201" s="143"/>
      <c r="B201" s="144"/>
      <c r="C201" s="175" t="s">
        <v>2411</v>
      </c>
      <c r="D201" s="146"/>
      <c r="E201" s="147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199</v>
      </c>
      <c r="AH201" s="136">
        <v>0</v>
      </c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43"/>
      <c r="B202" s="144"/>
      <c r="C202" s="175" t="s">
        <v>2434</v>
      </c>
      <c r="D202" s="146"/>
      <c r="E202" s="147">
        <v>231.5</v>
      </c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199</v>
      </c>
      <c r="AH202" s="136">
        <v>0</v>
      </c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43"/>
      <c r="B203" s="144"/>
      <c r="C203" s="176" t="s">
        <v>201</v>
      </c>
      <c r="D203" s="148"/>
      <c r="E203" s="149">
        <v>231.5</v>
      </c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199</v>
      </c>
      <c r="AH203" s="136">
        <v>1</v>
      </c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64">
        <v>34</v>
      </c>
      <c r="B204" s="165" t="s">
        <v>2435</v>
      </c>
      <c r="C204" s="173" t="s">
        <v>2436</v>
      </c>
      <c r="D204" s="166" t="s">
        <v>224</v>
      </c>
      <c r="E204" s="167">
        <v>1</v>
      </c>
      <c r="F204" s="168"/>
      <c r="G204" s="169">
        <f t="shared" ref="G204:G214" si="0">ROUND(E204*F204,2)</f>
        <v>0</v>
      </c>
      <c r="H204" s="168"/>
      <c r="I204" s="169">
        <f t="shared" ref="I204:I214" si="1">ROUND(E204*H204,2)</f>
        <v>0</v>
      </c>
      <c r="J204" s="168"/>
      <c r="K204" s="169">
        <f t="shared" ref="K204:K214" si="2">ROUND(E204*J204,2)</f>
        <v>0</v>
      </c>
      <c r="L204" s="169">
        <v>21</v>
      </c>
      <c r="M204" s="169">
        <f t="shared" ref="M204:M214" si="3">G204*(1+L204/100)</f>
        <v>0</v>
      </c>
      <c r="N204" s="169">
        <v>4.2000000000000002E-4</v>
      </c>
      <c r="O204" s="169">
        <f t="shared" ref="O204:O214" si="4">ROUND(E204*N204,2)</f>
        <v>0</v>
      </c>
      <c r="P204" s="169">
        <v>0</v>
      </c>
      <c r="Q204" s="170">
        <f t="shared" ref="Q204:Q214" si="5">ROUND(E204*P204,2)</f>
        <v>0</v>
      </c>
      <c r="R204" s="145"/>
      <c r="S204" s="145" t="s">
        <v>192</v>
      </c>
      <c r="T204" s="145" t="s">
        <v>193</v>
      </c>
      <c r="U204" s="145">
        <v>0</v>
      </c>
      <c r="V204" s="145">
        <f t="shared" ref="V204:V214" si="6">ROUND(E204*U204,2)</f>
        <v>0</v>
      </c>
      <c r="W204" s="145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 t="s">
        <v>2240</v>
      </c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outlineLevel="1" x14ac:dyDescent="0.2">
      <c r="A205" s="164">
        <v>35</v>
      </c>
      <c r="B205" s="165" t="s">
        <v>2437</v>
      </c>
      <c r="C205" s="173" t="s">
        <v>2438</v>
      </c>
      <c r="D205" s="166" t="s">
        <v>224</v>
      </c>
      <c r="E205" s="167">
        <v>23</v>
      </c>
      <c r="F205" s="168"/>
      <c r="G205" s="169">
        <f t="shared" si="0"/>
        <v>0</v>
      </c>
      <c r="H205" s="168"/>
      <c r="I205" s="169">
        <f t="shared" si="1"/>
        <v>0</v>
      </c>
      <c r="J205" s="168"/>
      <c r="K205" s="169">
        <f t="shared" si="2"/>
        <v>0</v>
      </c>
      <c r="L205" s="169">
        <v>21</v>
      </c>
      <c r="M205" s="169">
        <f t="shared" si="3"/>
        <v>0</v>
      </c>
      <c r="N205" s="169">
        <v>1.5000000000000001E-4</v>
      </c>
      <c r="O205" s="169">
        <f t="shared" si="4"/>
        <v>0</v>
      </c>
      <c r="P205" s="169">
        <v>0</v>
      </c>
      <c r="Q205" s="170">
        <f t="shared" si="5"/>
        <v>0</v>
      </c>
      <c r="R205" s="145"/>
      <c r="S205" s="145" t="s">
        <v>192</v>
      </c>
      <c r="T205" s="145" t="s">
        <v>193</v>
      </c>
      <c r="U205" s="145">
        <v>0</v>
      </c>
      <c r="V205" s="145">
        <f t="shared" si="6"/>
        <v>0</v>
      </c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404</v>
      </c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outlineLevel="1" x14ac:dyDescent="0.2">
      <c r="A206" s="164">
        <v>36</v>
      </c>
      <c r="B206" s="165" t="s">
        <v>2439</v>
      </c>
      <c r="C206" s="173" t="s">
        <v>2440</v>
      </c>
      <c r="D206" s="166" t="s">
        <v>224</v>
      </c>
      <c r="E206" s="167">
        <v>3</v>
      </c>
      <c r="F206" s="168"/>
      <c r="G206" s="169">
        <f t="shared" si="0"/>
        <v>0</v>
      </c>
      <c r="H206" s="168"/>
      <c r="I206" s="169">
        <f t="shared" si="1"/>
        <v>0</v>
      </c>
      <c r="J206" s="168"/>
      <c r="K206" s="169">
        <f t="shared" si="2"/>
        <v>0</v>
      </c>
      <c r="L206" s="169">
        <v>21</v>
      </c>
      <c r="M206" s="169">
        <f t="shared" si="3"/>
        <v>0</v>
      </c>
      <c r="N206" s="169">
        <v>5.0000000000000001E-4</v>
      </c>
      <c r="O206" s="169">
        <f t="shared" si="4"/>
        <v>0</v>
      </c>
      <c r="P206" s="169">
        <v>0</v>
      </c>
      <c r="Q206" s="170">
        <f t="shared" si="5"/>
        <v>0</v>
      </c>
      <c r="R206" s="145"/>
      <c r="S206" s="145" t="s">
        <v>192</v>
      </c>
      <c r="T206" s="145" t="s">
        <v>193</v>
      </c>
      <c r="U206" s="145">
        <v>0</v>
      </c>
      <c r="V206" s="145">
        <f t="shared" si="6"/>
        <v>0</v>
      </c>
      <c r="W206" s="145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 t="s">
        <v>404</v>
      </c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outlineLevel="1" x14ac:dyDescent="0.2">
      <c r="A207" s="164">
        <v>37</v>
      </c>
      <c r="B207" s="165" t="s">
        <v>2441</v>
      </c>
      <c r="C207" s="173" t="s">
        <v>2442</v>
      </c>
      <c r="D207" s="166" t="s">
        <v>224</v>
      </c>
      <c r="E207" s="167">
        <v>3</v>
      </c>
      <c r="F207" s="168"/>
      <c r="G207" s="169">
        <f t="shared" si="0"/>
        <v>0</v>
      </c>
      <c r="H207" s="168"/>
      <c r="I207" s="169">
        <f t="shared" si="1"/>
        <v>0</v>
      </c>
      <c r="J207" s="168"/>
      <c r="K207" s="169">
        <f t="shared" si="2"/>
        <v>0</v>
      </c>
      <c r="L207" s="169">
        <v>21</v>
      </c>
      <c r="M207" s="169">
        <f t="shared" si="3"/>
        <v>0</v>
      </c>
      <c r="N207" s="169">
        <v>1.4500000000000001E-3</v>
      </c>
      <c r="O207" s="169">
        <f t="shared" si="4"/>
        <v>0</v>
      </c>
      <c r="P207" s="169">
        <v>0</v>
      </c>
      <c r="Q207" s="170">
        <f t="shared" si="5"/>
        <v>0</v>
      </c>
      <c r="R207" s="145"/>
      <c r="S207" s="145" t="s">
        <v>192</v>
      </c>
      <c r="T207" s="145" t="s">
        <v>193</v>
      </c>
      <c r="U207" s="145">
        <v>0</v>
      </c>
      <c r="V207" s="145">
        <f t="shared" si="6"/>
        <v>0</v>
      </c>
      <c r="W207" s="145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 t="s">
        <v>404</v>
      </c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outlineLevel="1" x14ac:dyDescent="0.2">
      <c r="A208" s="164">
        <v>38</v>
      </c>
      <c r="B208" s="165" t="s">
        <v>2443</v>
      </c>
      <c r="C208" s="173" t="s">
        <v>2444</v>
      </c>
      <c r="D208" s="166" t="s">
        <v>224</v>
      </c>
      <c r="E208" s="167">
        <v>1</v>
      </c>
      <c r="F208" s="168"/>
      <c r="G208" s="169">
        <f t="shared" si="0"/>
        <v>0</v>
      </c>
      <c r="H208" s="168"/>
      <c r="I208" s="169">
        <f t="shared" si="1"/>
        <v>0</v>
      </c>
      <c r="J208" s="168"/>
      <c r="K208" s="169">
        <f t="shared" si="2"/>
        <v>0</v>
      </c>
      <c r="L208" s="169">
        <v>21</v>
      </c>
      <c r="M208" s="169">
        <f t="shared" si="3"/>
        <v>0</v>
      </c>
      <c r="N208" s="169">
        <v>9.0000000000000008E-4</v>
      </c>
      <c r="O208" s="169">
        <f t="shared" si="4"/>
        <v>0</v>
      </c>
      <c r="P208" s="169">
        <v>0</v>
      </c>
      <c r="Q208" s="170">
        <f t="shared" si="5"/>
        <v>0</v>
      </c>
      <c r="R208" s="145"/>
      <c r="S208" s="145" t="s">
        <v>192</v>
      </c>
      <c r="T208" s="145" t="s">
        <v>193</v>
      </c>
      <c r="U208" s="145">
        <v>0</v>
      </c>
      <c r="V208" s="145">
        <f t="shared" si="6"/>
        <v>0</v>
      </c>
      <c r="W208" s="145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 t="s">
        <v>404</v>
      </c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60" outlineLevel="1" x14ac:dyDescent="0.2">
      <c r="A209" s="164">
        <v>39</v>
      </c>
      <c r="B209" s="165" t="s">
        <v>2445</v>
      </c>
      <c r="C209" s="173" t="s">
        <v>2446</v>
      </c>
      <c r="D209" s="166" t="s">
        <v>224</v>
      </c>
      <c r="E209" s="167">
        <v>1</v>
      </c>
      <c r="F209" s="168"/>
      <c r="G209" s="169">
        <f t="shared" si="0"/>
        <v>0</v>
      </c>
      <c r="H209" s="168"/>
      <c r="I209" s="169">
        <f t="shared" si="1"/>
        <v>0</v>
      </c>
      <c r="J209" s="168"/>
      <c r="K209" s="169">
        <f t="shared" si="2"/>
        <v>0</v>
      </c>
      <c r="L209" s="169">
        <v>21</v>
      </c>
      <c r="M209" s="169">
        <f t="shared" si="3"/>
        <v>0</v>
      </c>
      <c r="N209" s="169">
        <v>5.0000000000000001E-4</v>
      </c>
      <c r="O209" s="169">
        <f t="shared" si="4"/>
        <v>0</v>
      </c>
      <c r="P209" s="169">
        <v>0</v>
      </c>
      <c r="Q209" s="170">
        <f t="shared" si="5"/>
        <v>0</v>
      </c>
      <c r="R209" s="145"/>
      <c r="S209" s="145" t="s">
        <v>192</v>
      </c>
      <c r="T209" s="145" t="s">
        <v>193</v>
      </c>
      <c r="U209" s="145">
        <v>0</v>
      </c>
      <c r="V209" s="145">
        <f t="shared" si="6"/>
        <v>0</v>
      </c>
      <c r="W209" s="145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 t="s">
        <v>404</v>
      </c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</row>
    <row r="210" spans="1:60" ht="22.5" outlineLevel="1" x14ac:dyDescent="0.2">
      <c r="A210" s="164">
        <v>40</v>
      </c>
      <c r="B210" s="165" t="s">
        <v>2447</v>
      </c>
      <c r="C210" s="173" t="s">
        <v>2448</v>
      </c>
      <c r="D210" s="166" t="s">
        <v>197</v>
      </c>
      <c r="E210" s="167">
        <v>144</v>
      </c>
      <c r="F210" s="168"/>
      <c r="G210" s="169">
        <f t="shared" si="0"/>
        <v>0</v>
      </c>
      <c r="H210" s="168"/>
      <c r="I210" s="169">
        <f t="shared" si="1"/>
        <v>0</v>
      </c>
      <c r="J210" s="168"/>
      <c r="K210" s="169">
        <f t="shared" si="2"/>
        <v>0</v>
      </c>
      <c r="L210" s="169">
        <v>21</v>
      </c>
      <c r="M210" s="169">
        <f t="shared" si="3"/>
        <v>0</v>
      </c>
      <c r="N210" s="169">
        <v>5.0000000000000001E-4</v>
      </c>
      <c r="O210" s="169">
        <f t="shared" si="4"/>
        <v>7.0000000000000007E-2</v>
      </c>
      <c r="P210" s="169">
        <v>0</v>
      </c>
      <c r="Q210" s="170">
        <f t="shared" si="5"/>
        <v>0</v>
      </c>
      <c r="R210" s="145"/>
      <c r="S210" s="145" t="s">
        <v>192</v>
      </c>
      <c r="T210" s="145" t="s">
        <v>193</v>
      </c>
      <c r="U210" s="145">
        <v>0</v>
      </c>
      <c r="V210" s="145">
        <f t="shared" si="6"/>
        <v>0</v>
      </c>
      <c r="W210" s="145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 t="s">
        <v>2240</v>
      </c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</row>
    <row r="211" spans="1:60" ht="22.5" outlineLevel="1" x14ac:dyDescent="0.2">
      <c r="A211" s="164">
        <v>41</v>
      </c>
      <c r="B211" s="165" t="s">
        <v>2449</v>
      </c>
      <c r="C211" s="173" t="s">
        <v>2450</v>
      </c>
      <c r="D211" s="166" t="s">
        <v>197</v>
      </c>
      <c r="E211" s="167">
        <v>18.5</v>
      </c>
      <c r="F211" s="168"/>
      <c r="G211" s="169">
        <f t="shared" si="0"/>
        <v>0</v>
      </c>
      <c r="H211" s="168"/>
      <c r="I211" s="169">
        <f t="shared" si="1"/>
        <v>0</v>
      </c>
      <c r="J211" s="168"/>
      <c r="K211" s="169">
        <f t="shared" si="2"/>
        <v>0</v>
      </c>
      <c r="L211" s="169">
        <v>21</v>
      </c>
      <c r="M211" s="169">
        <f t="shared" si="3"/>
        <v>0</v>
      </c>
      <c r="N211" s="169">
        <v>1E-3</v>
      </c>
      <c r="O211" s="169">
        <f t="shared" si="4"/>
        <v>0.02</v>
      </c>
      <c r="P211" s="169">
        <v>0</v>
      </c>
      <c r="Q211" s="170">
        <f t="shared" si="5"/>
        <v>0</v>
      </c>
      <c r="R211" s="145"/>
      <c r="S211" s="145" t="s">
        <v>192</v>
      </c>
      <c r="T211" s="145" t="s">
        <v>193</v>
      </c>
      <c r="U211" s="145">
        <v>0</v>
      </c>
      <c r="V211" s="145">
        <f t="shared" si="6"/>
        <v>0</v>
      </c>
      <c r="W211" s="145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 t="s">
        <v>404</v>
      </c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</row>
    <row r="212" spans="1:60" ht="22.5" outlineLevel="1" x14ac:dyDescent="0.2">
      <c r="A212" s="164">
        <v>42</v>
      </c>
      <c r="B212" s="165" t="s">
        <v>2451</v>
      </c>
      <c r="C212" s="173" t="s">
        <v>2452</v>
      </c>
      <c r="D212" s="166" t="s">
        <v>197</v>
      </c>
      <c r="E212" s="167">
        <v>64</v>
      </c>
      <c r="F212" s="168"/>
      <c r="G212" s="169">
        <f t="shared" si="0"/>
        <v>0</v>
      </c>
      <c r="H212" s="168"/>
      <c r="I212" s="169">
        <f t="shared" si="1"/>
        <v>0</v>
      </c>
      <c r="J212" s="168"/>
      <c r="K212" s="169">
        <f t="shared" si="2"/>
        <v>0</v>
      </c>
      <c r="L212" s="169">
        <v>21</v>
      </c>
      <c r="M212" s="169">
        <f t="shared" si="3"/>
        <v>0</v>
      </c>
      <c r="N212" s="169">
        <v>1.5E-3</v>
      </c>
      <c r="O212" s="169">
        <f t="shared" si="4"/>
        <v>0.1</v>
      </c>
      <c r="P212" s="169">
        <v>0</v>
      </c>
      <c r="Q212" s="170">
        <f t="shared" si="5"/>
        <v>0</v>
      </c>
      <c r="R212" s="145"/>
      <c r="S212" s="145" t="s">
        <v>192</v>
      </c>
      <c r="T212" s="145" t="s">
        <v>193</v>
      </c>
      <c r="U212" s="145">
        <v>0</v>
      </c>
      <c r="V212" s="145">
        <f t="shared" si="6"/>
        <v>0</v>
      </c>
      <c r="W212" s="145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 t="s">
        <v>2240</v>
      </c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</row>
    <row r="213" spans="1:60" outlineLevel="1" x14ac:dyDescent="0.2">
      <c r="A213" s="164">
        <v>43</v>
      </c>
      <c r="B213" s="165" t="s">
        <v>2453</v>
      </c>
      <c r="C213" s="173" t="s">
        <v>2454</v>
      </c>
      <c r="D213" s="166" t="s">
        <v>224</v>
      </c>
      <c r="E213" s="167">
        <v>11</v>
      </c>
      <c r="F213" s="168"/>
      <c r="G213" s="169">
        <f t="shared" si="0"/>
        <v>0</v>
      </c>
      <c r="H213" s="168"/>
      <c r="I213" s="169">
        <f t="shared" si="1"/>
        <v>0</v>
      </c>
      <c r="J213" s="168"/>
      <c r="K213" s="169">
        <f t="shared" si="2"/>
        <v>0</v>
      </c>
      <c r="L213" s="169">
        <v>21</v>
      </c>
      <c r="M213" s="169">
        <f t="shared" si="3"/>
        <v>0</v>
      </c>
      <c r="N213" s="169">
        <v>0.05</v>
      </c>
      <c r="O213" s="169">
        <f t="shared" si="4"/>
        <v>0.55000000000000004</v>
      </c>
      <c r="P213" s="169">
        <v>0</v>
      </c>
      <c r="Q213" s="170">
        <f t="shared" si="5"/>
        <v>0</v>
      </c>
      <c r="R213" s="145"/>
      <c r="S213" s="145" t="s">
        <v>192</v>
      </c>
      <c r="T213" s="145" t="s">
        <v>193</v>
      </c>
      <c r="U213" s="145">
        <v>0</v>
      </c>
      <c r="V213" s="145">
        <f t="shared" si="6"/>
        <v>0</v>
      </c>
      <c r="W213" s="145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 t="s">
        <v>2240</v>
      </c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</row>
    <row r="214" spans="1:60" outlineLevel="1" x14ac:dyDescent="0.2">
      <c r="A214" s="164">
        <v>44</v>
      </c>
      <c r="B214" s="165" t="s">
        <v>2455</v>
      </c>
      <c r="C214" s="173" t="s">
        <v>2456</v>
      </c>
      <c r="D214" s="166" t="s">
        <v>224</v>
      </c>
      <c r="E214" s="167">
        <v>1</v>
      </c>
      <c r="F214" s="168"/>
      <c r="G214" s="169">
        <f t="shared" si="0"/>
        <v>0</v>
      </c>
      <c r="H214" s="168"/>
      <c r="I214" s="169">
        <f t="shared" si="1"/>
        <v>0</v>
      </c>
      <c r="J214" s="168"/>
      <c r="K214" s="169">
        <f t="shared" si="2"/>
        <v>0</v>
      </c>
      <c r="L214" s="169">
        <v>21</v>
      </c>
      <c r="M214" s="169">
        <f t="shared" si="3"/>
        <v>0</v>
      </c>
      <c r="N214" s="169">
        <v>0.05</v>
      </c>
      <c r="O214" s="169">
        <f t="shared" si="4"/>
        <v>0.05</v>
      </c>
      <c r="P214" s="169">
        <v>0</v>
      </c>
      <c r="Q214" s="170">
        <f t="shared" si="5"/>
        <v>0</v>
      </c>
      <c r="R214" s="145"/>
      <c r="S214" s="145" t="s">
        <v>192</v>
      </c>
      <c r="T214" s="145" t="s">
        <v>193</v>
      </c>
      <c r="U214" s="145">
        <v>0</v>
      </c>
      <c r="V214" s="145">
        <f t="shared" si="6"/>
        <v>0</v>
      </c>
      <c r="W214" s="145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 t="s">
        <v>2240</v>
      </c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</row>
    <row r="215" spans="1:60" x14ac:dyDescent="0.2">
      <c r="A215" s="151" t="s">
        <v>187</v>
      </c>
      <c r="B215" s="152" t="s">
        <v>149</v>
      </c>
      <c r="C215" s="172" t="s">
        <v>150</v>
      </c>
      <c r="D215" s="153"/>
      <c r="E215" s="154"/>
      <c r="F215" s="155"/>
      <c r="G215" s="155">
        <f>SUMIF(AG216:AG225,"&lt;&gt;NOR",G216:G225)</f>
        <v>0</v>
      </c>
      <c r="H215" s="155"/>
      <c r="I215" s="155">
        <f>SUM(I216:I225)</f>
        <v>0</v>
      </c>
      <c r="J215" s="155"/>
      <c r="K215" s="155">
        <f>SUM(K216:K225)</f>
        <v>0</v>
      </c>
      <c r="L215" s="155"/>
      <c r="M215" s="155">
        <f>SUM(M216:M225)</f>
        <v>0</v>
      </c>
      <c r="N215" s="155"/>
      <c r="O215" s="155">
        <f>SUM(O216:O225)</f>
        <v>1.08</v>
      </c>
      <c r="P215" s="155"/>
      <c r="Q215" s="156">
        <f>SUM(Q216:Q225)</f>
        <v>0</v>
      </c>
      <c r="R215" s="150"/>
      <c r="S215" s="150"/>
      <c r="T215" s="150"/>
      <c r="U215" s="150"/>
      <c r="V215" s="150">
        <f>SUM(V216:V225)</f>
        <v>9.99</v>
      </c>
      <c r="W215" s="150"/>
      <c r="AG215" t="s">
        <v>188</v>
      </c>
    </row>
    <row r="216" spans="1:60" outlineLevel="1" x14ac:dyDescent="0.2">
      <c r="A216" s="157">
        <v>45</v>
      </c>
      <c r="B216" s="158" t="s">
        <v>828</v>
      </c>
      <c r="C216" s="174" t="s">
        <v>829</v>
      </c>
      <c r="D216" s="159" t="s">
        <v>197</v>
      </c>
      <c r="E216" s="160">
        <v>4</v>
      </c>
      <c r="F216" s="161"/>
      <c r="G216" s="162">
        <f>ROUND(E216*F216,2)</f>
        <v>0</v>
      </c>
      <c r="H216" s="161"/>
      <c r="I216" s="162">
        <f>ROUND(E216*H216,2)</f>
        <v>0</v>
      </c>
      <c r="J216" s="161"/>
      <c r="K216" s="162">
        <f>ROUND(E216*J216,2)</f>
        <v>0</v>
      </c>
      <c r="L216" s="162">
        <v>21</v>
      </c>
      <c r="M216" s="162">
        <f>G216*(1+L216/100)</f>
        <v>0</v>
      </c>
      <c r="N216" s="162">
        <v>0.188</v>
      </c>
      <c r="O216" s="162">
        <f>ROUND(E216*N216,2)</f>
        <v>0.75</v>
      </c>
      <c r="P216" s="162">
        <v>0</v>
      </c>
      <c r="Q216" s="163">
        <f>ROUND(E216*P216,2)</f>
        <v>0</v>
      </c>
      <c r="R216" s="145"/>
      <c r="S216" s="145" t="s">
        <v>254</v>
      </c>
      <c r="T216" s="145" t="s">
        <v>255</v>
      </c>
      <c r="U216" s="145">
        <v>0.27200000000000002</v>
      </c>
      <c r="V216" s="145">
        <f>ROUND(E216*U216,2)</f>
        <v>1.0900000000000001</v>
      </c>
      <c r="W216" s="145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 t="s">
        <v>194</v>
      </c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</row>
    <row r="217" spans="1:60" outlineLevel="1" x14ac:dyDescent="0.2">
      <c r="A217" s="143"/>
      <c r="B217" s="144"/>
      <c r="C217" s="175" t="s">
        <v>204</v>
      </c>
      <c r="D217" s="146"/>
      <c r="E217" s="147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 t="s">
        <v>199</v>
      </c>
      <c r="AH217" s="136">
        <v>0</v>
      </c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</row>
    <row r="218" spans="1:60" outlineLevel="1" x14ac:dyDescent="0.2">
      <c r="A218" s="143"/>
      <c r="B218" s="144"/>
      <c r="C218" s="175" t="s">
        <v>2356</v>
      </c>
      <c r="D218" s="146"/>
      <c r="E218" s="147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 t="s">
        <v>199</v>
      </c>
      <c r="AH218" s="136">
        <v>0</v>
      </c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</row>
    <row r="219" spans="1:60" ht="22.5" outlineLevel="1" x14ac:dyDescent="0.2">
      <c r="A219" s="143"/>
      <c r="B219" s="144"/>
      <c r="C219" s="175" t="s">
        <v>2284</v>
      </c>
      <c r="D219" s="146"/>
      <c r="E219" s="147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 t="s">
        <v>199</v>
      </c>
      <c r="AH219" s="136">
        <v>0</v>
      </c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</row>
    <row r="220" spans="1:60" outlineLevel="1" x14ac:dyDescent="0.2">
      <c r="A220" s="143"/>
      <c r="B220" s="144"/>
      <c r="C220" s="175" t="s">
        <v>2357</v>
      </c>
      <c r="D220" s="146"/>
      <c r="E220" s="147">
        <v>4</v>
      </c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 t="s">
        <v>199</v>
      </c>
      <c r="AH220" s="136">
        <v>0</v>
      </c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</row>
    <row r="221" spans="1:60" outlineLevel="1" x14ac:dyDescent="0.2">
      <c r="A221" s="143"/>
      <c r="B221" s="144"/>
      <c r="C221" s="176" t="s">
        <v>201</v>
      </c>
      <c r="D221" s="148"/>
      <c r="E221" s="149">
        <v>4</v>
      </c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 t="s">
        <v>199</v>
      </c>
      <c r="AH221" s="136">
        <v>1</v>
      </c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</row>
    <row r="222" spans="1:60" ht="22.5" outlineLevel="1" x14ac:dyDescent="0.2">
      <c r="A222" s="157">
        <v>46</v>
      </c>
      <c r="B222" s="158" t="s">
        <v>830</v>
      </c>
      <c r="C222" s="174" t="s">
        <v>831</v>
      </c>
      <c r="D222" s="159" t="s">
        <v>224</v>
      </c>
      <c r="E222" s="160">
        <v>4.04</v>
      </c>
      <c r="F222" s="161"/>
      <c r="G222" s="162">
        <f>ROUND(E222*F222,2)</f>
        <v>0</v>
      </c>
      <c r="H222" s="161"/>
      <c r="I222" s="162">
        <f>ROUND(E222*H222,2)</f>
        <v>0</v>
      </c>
      <c r="J222" s="161"/>
      <c r="K222" s="162">
        <f>ROUND(E222*J222,2)</f>
        <v>0</v>
      </c>
      <c r="L222" s="162">
        <v>21</v>
      </c>
      <c r="M222" s="162">
        <f>G222*(1+L222/100)</f>
        <v>0</v>
      </c>
      <c r="N222" s="162">
        <v>8.1970000000000001E-2</v>
      </c>
      <c r="O222" s="162">
        <f>ROUND(E222*N222,2)</f>
        <v>0.33</v>
      </c>
      <c r="P222" s="162">
        <v>0</v>
      </c>
      <c r="Q222" s="163">
        <f>ROUND(E222*P222,2)</f>
        <v>0</v>
      </c>
      <c r="R222" s="145" t="s">
        <v>411</v>
      </c>
      <c r="S222" s="145" t="s">
        <v>254</v>
      </c>
      <c r="T222" s="145" t="s">
        <v>255</v>
      </c>
      <c r="U222" s="145">
        <v>0</v>
      </c>
      <c r="V222" s="145">
        <f>ROUND(E222*U222,2)</f>
        <v>0</v>
      </c>
      <c r="W222" s="145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 t="s">
        <v>404</v>
      </c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</row>
    <row r="223" spans="1:60" outlineLevel="1" x14ac:dyDescent="0.2">
      <c r="A223" s="143"/>
      <c r="B223" s="144"/>
      <c r="C223" s="175" t="s">
        <v>898</v>
      </c>
      <c r="D223" s="146"/>
      <c r="E223" s="147">
        <v>4.04</v>
      </c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 t="s">
        <v>199</v>
      </c>
      <c r="AH223" s="136">
        <v>0</v>
      </c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</row>
    <row r="224" spans="1:60" outlineLevel="1" x14ac:dyDescent="0.2">
      <c r="A224" s="143"/>
      <c r="B224" s="144"/>
      <c r="C224" s="176" t="s">
        <v>201</v>
      </c>
      <c r="D224" s="148"/>
      <c r="E224" s="149">
        <v>4.04</v>
      </c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 t="s">
        <v>199</v>
      </c>
      <c r="AH224" s="136">
        <v>1</v>
      </c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</row>
    <row r="225" spans="1:60" outlineLevel="1" x14ac:dyDescent="0.2">
      <c r="A225" s="164">
        <v>47</v>
      </c>
      <c r="B225" s="165" t="s">
        <v>556</v>
      </c>
      <c r="C225" s="173" t="s">
        <v>557</v>
      </c>
      <c r="D225" s="166" t="s">
        <v>197</v>
      </c>
      <c r="E225" s="167">
        <v>74.2</v>
      </c>
      <c r="F225" s="168"/>
      <c r="G225" s="169">
        <f>ROUND(E225*F225,2)</f>
        <v>0</v>
      </c>
      <c r="H225" s="168"/>
      <c r="I225" s="169">
        <f>ROUND(E225*H225,2)</f>
        <v>0</v>
      </c>
      <c r="J225" s="168"/>
      <c r="K225" s="169">
        <f>ROUND(E225*J225,2)</f>
        <v>0</v>
      </c>
      <c r="L225" s="169">
        <v>21</v>
      </c>
      <c r="M225" s="169">
        <f>G225*(1+L225/100)</f>
        <v>0</v>
      </c>
      <c r="N225" s="169">
        <v>0</v>
      </c>
      <c r="O225" s="169">
        <f>ROUND(E225*N225,2)</f>
        <v>0</v>
      </c>
      <c r="P225" s="169">
        <v>0</v>
      </c>
      <c r="Q225" s="170">
        <f>ROUND(E225*P225,2)</f>
        <v>0</v>
      </c>
      <c r="R225" s="145"/>
      <c r="S225" s="145" t="s">
        <v>254</v>
      </c>
      <c r="T225" s="145" t="s">
        <v>255</v>
      </c>
      <c r="U225" s="145">
        <v>0.12000000000000001</v>
      </c>
      <c r="V225" s="145">
        <f>ROUND(E225*U225,2)</f>
        <v>8.9</v>
      </c>
      <c r="W225" s="145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 t="s">
        <v>194</v>
      </c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</row>
    <row r="226" spans="1:60" x14ac:dyDescent="0.2">
      <c r="A226" s="151" t="s">
        <v>187</v>
      </c>
      <c r="B226" s="152" t="s">
        <v>151</v>
      </c>
      <c r="C226" s="172" t="s">
        <v>152</v>
      </c>
      <c r="D226" s="153"/>
      <c r="E226" s="154"/>
      <c r="F226" s="155"/>
      <c r="G226" s="155">
        <f>SUMIF(AG227:AG227,"&lt;&gt;NOR",G227:G227)</f>
        <v>0</v>
      </c>
      <c r="H226" s="155"/>
      <c r="I226" s="155">
        <f>SUM(I227:I227)</f>
        <v>0</v>
      </c>
      <c r="J226" s="155"/>
      <c r="K226" s="155">
        <f>SUM(K227:K227)</f>
        <v>0</v>
      </c>
      <c r="L226" s="155"/>
      <c r="M226" s="155">
        <f>SUM(M227:M227)</f>
        <v>0</v>
      </c>
      <c r="N226" s="155"/>
      <c r="O226" s="155">
        <f>SUM(O227:O227)</f>
        <v>0</v>
      </c>
      <c r="P226" s="155"/>
      <c r="Q226" s="156">
        <f>SUM(Q227:Q227)</f>
        <v>0</v>
      </c>
      <c r="R226" s="150"/>
      <c r="S226" s="150"/>
      <c r="T226" s="150"/>
      <c r="U226" s="150"/>
      <c r="V226" s="150">
        <f>SUM(V227:V227)</f>
        <v>68.81</v>
      </c>
      <c r="W226" s="150"/>
      <c r="AG226" t="s">
        <v>188</v>
      </c>
    </row>
    <row r="227" spans="1:60" outlineLevel="1" x14ac:dyDescent="0.2">
      <c r="A227" s="164">
        <v>48</v>
      </c>
      <c r="B227" s="165" t="s">
        <v>663</v>
      </c>
      <c r="C227" s="173" t="s">
        <v>664</v>
      </c>
      <c r="D227" s="166" t="s">
        <v>403</v>
      </c>
      <c r="E227" s="167">
        <v>325.35083000000003</v>
      </c>
      <c r="F227" s="168"/>
      <c r="G227" s="169">
        <f>ROUND(E227*F227,2)</f>
        <v>0</v>
      </c>
      <c r="H227" s="168"/>
      <c r="I227" s="169">
        <f>ROUND(E227*H227,2)</f>
        <v>0</v>
      </c>
      <c r="J227" s="168"/>
      <c r="K227" s="169">
        <f>ROUND(E227*J227,2)</f>
        <v>0</v>
      </c>
      <c r="L227" s="169">
        <v>21</v>
      </c>
      <c r="M227" s="169">
        <f>G227*(1+L227/100)</f>
        <v>0</v>
      </c>
      <c r="N227" s="169">
        <v>0</v>
      </c>
      <c r="O227" s="169">
        <f>ROUND(E227*N227,2)</f>
        <v>0</v>
      </c>
      <c r="P227" s="169">
        <v>0</v>
      </c>
      <c r="Q227" s="170">
        <f>ROUND(E227*P227,2)</f>
        <v>0</v>
      </c>
      <c r="R227" s="145"/>
      <c r="S227" s="145" t="s">
        <v>254</v>
      </c>
      <c r="T227" s="145" t="s">
        <v>255</v>
      </c>
      <c r="U227" s="145">
        <v>0.21150000000000002</v>
      </c>
      <c r="V227" s="145">
        <f>ROUND(E227*U227,2)</f>
        <v>68.81</v>
      </c>
      <c r="W227" s="145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 t="s">
        <v>560</v>
      </c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</row>
    <row r="228" spans="1:60" x14ac:dyDescent="0.2">
      <c r="A228" s="151" t="s">
        <v>187</v>
      </c>
      <c r="B228" s="152" t="s">
        <v>157</v>
      </c>
      <c r="C228" s="172" t="s">
        <v>158</v>
      </c>
      <c r="D228" s="153"/>
      <c r="E228" s="154"/>
      <c r="F228" s="155"/>
      <c r="G228" s="155">
        <f>SUMIF(AG229:AG236,"&lt;&gt;NOR",G229:G236)</f>
        <v>0</v>
      </c>
      <c r="H228" s="155"/>
      <c r="I228" s="155">
        <f>SUM(I229:I236)</f>
        <v>0</v>
      </c>
      <c r="J228" s="155"/>
      <c r="K228" s="155">
        <f>SUM(K229:K236)</f>
        <v>0</v>
      </c>
      <c r="L228" s="155"/>
      <c r="M228" s="155">
        <f>SUM(M229:M236)</f>
        <v>0</v>
      </c>
      <c r="N228" s="155"/>
      <c r="O228" s="155">
        <f>SUM(O229:O236)</f>
        <v>0</v>
      </c>
      <c r="P228" s="155"/>
      <c r="Q228" s="156">
        <f>SUM(Q229:Q236)</f>
        <v>0</v>
      </c>
      <c r="R228" s="150"/>
      <c r="S228" s="150"/>
      <c r="T228" s="150"/>
      <c r="U228" s="150"/>
      <c r="V228" s="150">
        <f>SUM(V229:V236)</f>
        <v>0.23</v>
      </c>
      <c r="W228" s="150"/>
      <c r="AG228" t="s">
        <v>188</v>
      </c>
    </row>
    <row r="229" spans="1:60" outlineLevel="1" x14ac:dyDescent="0.2">
      <c r="A229" s="164">
        <v>49</v>
      </c>
      <c r="B229" s="165" t="s">
        <v>561</v>
      </c>
      <c r="C229" s="173" t="s">
        <v>562</v>
      </c>
      <c r="D229" s="166" t="s">
        <v>403</v>
      </c>
      <c r="E229" s="167">
        <v>22.761000000000003</v>
      </c>
      <c r="F229" s="168"/>
      <c r="G229" s="169">
        <f>ROUND(E229*F229,2)</f>
        <v>0</v>
      </c>
      <c r="H229" s="168"/>
      <c r="I229" s="169">
        <f>ROUND(E229*H229,2)</f>
        <v>0</v>
      </c>
      <c r="J229" s="168"/>
      <c r="K229" s="169">
        <f>ROUND(E229*J229,2)</f>
        <v>0</v>
      </c>
      <c r="L229" s="169">
        <v>21</v>
      </c>
      <c r="M229" s="169">
        <f>G229*(1+L229/100)</f>
        <v>0</v>
      </c>
      <c r="N229" s="169">
        <v>0</v>
      </c>
      <c r="O229" s="169">
        <f>ROUND(E229*N229,2)</f>
        <v>0</v>
      </c>
      <c r="P229" s="169">
        <v>0</v>
      </c>
      <c r="Q229" s="170">
        <f>ROUND(E229*P229,2)</f>
        <v>0</v>
      </c>
      <c r="R229" s="145"/>
      <c r="S229" s="145" t="s">
        <v>254</v>
      </c>
      <c r="T229" s="145" t="s">
        <v>255</v>
      </c>
      <c r="U229" s="145">
        <v>0.01</v>
      </c>
      <c r="V229" s="145">
        <f>ROUND(E229*U229,2)</f>
        <v>0.23</v>
      </c>
      <c r="W229" s="145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 t="s">
        <v>563</v>
      </c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</row>
    <row r="230" spans="1:60" outlineLevel="1" x14ac:dyDescent="0.2">
      <c r="A230" s="157">
        <v>50</v>
      </c>
      <c r="B230" s="158" t="s">
        <v>564</v>
      </c>
      <c r="C230" s="174" t="s">
        <v>565</v>
      </c>
      <c r="D230" s="159" t="s">
        <v>403</v>
      </c>
      <c r="E230" s="160">
        <v>318.65400000000005</v>
      </c>
      <c r="F230" s="161"/>
      <c r="G230" s="162">
        <f>ROUND(E230*F230,2)</f>
        <v>0</v>
      </c>
      <c r="H230" s="161"/>
      <c r="I230" s="162">
        <f>ROUND(E230*H230,2)</f>
        <v>0</v>
      </c>
      <c r="J230" s="161"/>
      <c r="K230" s="162">
        <f>ROUND(E230*J230,2)</f>
        <v>0</v>
      </c>
      <c r="L230" s="162">
        <v>21</v>
      </c>
      <c r="M230" s="162">
        <f>G230*(1+L230/100)</f>
        <v>0</v>
      </c>
      <c r="N230" s="162">
        <v>0</v>
      </c>
      <c r="O230" s="162">
        <f>ROUND(E230*N230,2)</f>
        <v>0</v>
      </c>
      <c r="P230" s="162">
        <v>0</v>
      </c>
      <c r="Q230" s="163">
        <f>ROUND(E230*P230,2)</f>
        <v>0</v>
      </c>
      <c r="R230" s="145"/>
      <c r="S230" s="145" t="s">
        <v>254</v>
      </c>
      <c r="T230" s="145" t="s">
        <v>255</v>
      </c>
      <c r="U230" s="145">
        <v>0</v>
      </c>
      <c r="V230" s="145">
        <f>ROUND(E230*U230,2)</f>
        <v>0</v>
      </c>
      <c r="W230" s="145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 t="s">
        <v>194</v>
      </c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</row>
    <row r="231" spans="1:60" outlineLevel="1" x14ac:dyDescent="0.2">
      <c r="A231" s="143"/>
      <c r="B231" s="144"/>
      <c r="C231" s="175" t="s">
        <v>204</v>
      </c>
      <c r="D231" s="146"/>
      <c r="E231" s="147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 t="s">
        <v>199</v>
      </c>
      <c r="AH231" s="136">
        <v>0</v>
      </c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</row>
    <row r="232" spans="1:60" outlineLevel="1" x14ac:dyDescent="0.2">
      <c r="A232" s="143"/>
      <c r="B232" s="144"/>
      <c r="C232" s="175" t="s">
        <v>359</v>
      </c>
      <c r="D232" s="146"/>
      <c r="E232" s="147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 t="s">
        <v>199</v>
      </c>
      <c r="AH232" s="136">
        <v>0</v>
      </c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</row>
    <row r="233" spans="1:60" ht="22.5" outlineLevel="1" x14ac:dyDescent="0.2">
      <c r="A233" s="143"/>
      <c r="B233" s="144"/>
      <c r="C233" s="175" t="s">
        <v>360</v>
      </c>
      <c r="D233" s="146"/>
      <c r="E233" s="147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 t="s">
        <v>199</v>
      </c>
      <c r="AH233" s="136">
        <v>0</v>
      </c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</row>
    <row r="234" spans="1:60" outlineLevel="1" x14ac:dyDescent="0.2">
      <c r="A234" s="143"/>
      <c r="B234" s="144"/>
      <c r="C234" s="175" t="s">
        <v>2208</v>
      </c>
      <c r="D234" s="146"/>
      <c r="E234" s="147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 t="s">
        <v>199</v>
      </c>
      <c r="AH234" s="136">
        <v>0</v>
      </c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</row>
    <row r="235" spans="1:60" outlineLevel="1" x14ac:dyDescent="0.2">
      <c r="A235" s="143"/>
      <c r="B235" s="144"/>
      <c r="C235" s="175" t="s">
        <v>2457</v>
      </c>
      <c r="D235" s="146"/>
      <c r="E235" s="147">
        <v>318.65400000000005</v>
      </c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 t="s">
        <v>199</v>
      </c>
      <c r="AH235" s="136">
        <v>0</v>
      </c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</row>
    <row r="236" spans="1:60" outlineLevel="1" x14ac:dyDescent="0.2">
      <c r="A236" s="143"/>
      <c r="B236" s="144"/>
      <c r="C236" s="176" t="s">
        <v>201</v>
      </c>
      <c r="D236" s="148"/>
      <c r="E236" s="149">
        <v>318.65400000000005</v>
      </c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 t="s">
        <v>199</v>
      </c>
      <c r="AH236" s="136">
        <v>1</v>
      </c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</row>
    <row r="237" spans="1:60" x14ac:dyDescent="0.2">
      <c r="A237" s="3"/>
      <c r="B237" s="4"/>
      <c r="C237" s="177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AE237">
        <v>15</v>
      </c>
      <c r="AF237">
        <v>21</v>
      </c>
    </row>
    <row r="238" spans="1:60" x14ac:dyDescent="0.2">
      <c r="A238" s="139"/>
      <c r="B238" s="140" t="s">
        <v>31</v>
      </c>
      <c r="C238" s="178"/>
      <c r="D238" s="141"/>
      <c r="E238" s="142"/>
      <c r="F238" s="142"/>
      <c r="G238" s="171">
        <f>G8+G138+G148+G158+G215+G226+G228</f>
        <v>0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AE238">
        <f>SUMIF(L7:L236,AE237,G7:G236)</f>
        <v>0</v>
      </c>
      <c r="AF238">
        <f>SUMIF(L7:L236,AF237,G7:G236)</f>
        <v>0</v>
      </c>
      <c r="AG238" t="s">
        <v>247</v>
      </c>
    </row>
    <row r="239" spans="1:60" x14ac:dyDescent="0.2">
      <c r="A239" s="3"/>
      <c r="B239" s="4"/>
      <c r="C239" s="177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60" x14ac:dyDescent="0.2">
      <c r="A240" s="3"/>
      <c r="B240" s="4"/>
      <c r="C240" s="177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33" x14ac:dyDescent="0.2">
      <c r="A241" s="256" t="s">
        <v>248</v>
      </c>
      <c r="B241" s="256"/>
      <c r="C241" s="257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33" x14ac:dyDescent="0.2">
      <c r="A242" s="237"/>
      <c r="B242" s="238"/>
      <c r="C242" s="239"/>
      <c r="D242" s="238"/>
      <c r="E242" s="238"/>
      <c r="F242" s="238"/>
      <c r="G242" s="24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AG242" t="s">
        <v>249</v>
      </c>
    </row>
    <row r="243" spans="1:33" x14ac:dyDescent="0.2">
      <c r="A243" s="241"/>
      <c r="B243" s="242"/>
      <c r="C243" s="243"/>
      <c r="D243" s="242"/>
      <c r="E243" s="242"/>
      <c r="F243" s="242"/>
      <c r="G243" s="24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33" x14ac:dyDescent="0.2">
      <c r="A244" s="241"/>
      <c r="B244" s="242"/>
      <c r="C244" s="243"/>
      <c r="D244" s="242"/>
      <c r="E244" s="242"/>
      <c r="F244" s="242"/>
      <c r="G244" s="24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33" x14ac:dyDescent="0.2">
      <c r="A245" s="241"/>
      <c r="B245" s="242"/>
      <c r="C245" s="243"/>
      <c r="D245" s="242"/>
      <c r="E245" s="242"/>
      <c r="F245" s="242"/>
      <c r="G245" s="24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33" x14ac:dyDescent="0.2">
      <c r="A246" s="245"/>
      <c r="B246" s="246"/>
      <c r="C246" s="247"/>
      <c r="D246" s="246"/>
      <c r="E246" s="246"/>
      <c r="F246" s="246"/>
      <c r="G246" s="24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33" x14ac:dyDescent="0.2">
      <c r="A247" s="3"/>
      <c r="B247" s="4"/>
      <c r="C247" s="177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33" x14ac:dyDescent="0.2">
      <c r="C248" s="179"/>
      <c r="D248" s="10"/>
      <c r="AG248" t="s">
        <v>250</v>
      </c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42:G246"/>
    <mergeCell ref="A1:G1"/>
    <mergeCell ref="C2:G2"/>
    <mergeCell ref="C3:G3"/>
    <mergeCell ref="C4:G4"/>
    <mergeCell ref="A241:C2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EA779-6FD4-43C7-A762-BEA38951D26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119</v>
      </c>
      <c r="C3" s="250" t="s">
        <v>120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121</v>
      </c>
      <c r="C4" s="253" t="s">
        <v>122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SUMIF(AG9:AG106,"&lt;&gt;NOR",G9:G106)</f>
        <v>0</v>
      </c>
      <c r="H8" s="155"/>
      <c r="I8" s="155">
        <f>SUM(I9:I106)</f>
        <v>0</v>
      </c>
      <c r="J8" s="155"/>
      <c r="K8" s="155">
        <f>SUM(K9:K106)</f>
        <v>0</v>
      </c>
      <c r="L8" s="155"/>
      <c r="M8" s="155">
        <f>SUM(M9:M106)</f>
        <v>0</v>
      </c>
      <c r="N8" s="155"/>
      <c r="O8" s="155">
        <f>SUM(O9:O106)</f>
        <v>374.90999999999997</v>
      </c>
      <c r="P8" s="155"/>
      <c r="Q8" s="156">
        <f>SUM(Q9:Q106)</f>
        <v>86.52</v>
      </c>
      <c r="R8" s="150"/>
      <c r="S8" s="150"/>
      <c r="T8" s="150"/>
      <c r="U8" s="150"/>
      <c r="V8" s="150">
        <f>SUM(V9:V106)</f>
        <v>562.31000000000006</v>
      </c>
      <c r="W8" s="150"/>
      <c r="AG8" t="s">
        <v>188</v>
      </c>
    </row>
    <row r="9" spans="1:60" outlineLevel="1" x14ac:dyDescent="0.2">
      <c r="A9" s="164">
        <v>1</v>
      </c>
      <c r="B9" s="165" t="s">
        <v>2458</v>
      </c>
      <c r="C9" s="173" t="s">
        <v>2459</v>
      </c>
      <c r="D9" s="166" t="s">
        <v>253</v>
      </c>
      <c r="E9" s="167">
        <v>84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0.22</v>
      </c>
      <c r="Q9" s="170">
        <f>ROUND(E9*P9,2)</f>
        <v>18.48</v>
      </c>
      <c r="R9" s="145"/>
      <c r="S9" s="145" t="s">
        <v>254</v>
      </c>
      <c r="T9" s="145" t="s">
        <v>255</v>
      </c>
      <c r="U9" s="145">
        <v>4.9000000000000002E-2</v>
      </c>
      <c r="V9" s="145">
        <f>ROUND(E9*U9,2)</f>
        <v>4.12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64">
        <v>2</v>
      </c>
      <c r="B10" s="165" t="s">
        <v>2460</v>
      </c>
      <c r="C10" s="173" t="s">
        <v>2461</v>
      </c>
      <c r="D10" s="166" t="s">
        <v>253</v>
      </c>
      <c r="E10" s="167">
        <v>84</v>
      </c>
      <c r="F10" s="168"/>
      <c r="G10" s="169">
        <f>ROUND(E10*F10,2)</f>
        <v>0</v>
      </c>
      <c r="H10" s="168"/>
      <c r="I10" s="169">
        <f>ROUND(E10*H10,2)</f>
        <v>0</v>
      </c>
      <c r="J10" s="168"/>
      <c r="K10" s="169">
        <f>ROUND(E10*J10,2)</f>
        <v>0</v>
      </c>
      <c r="L10" s="169">
        <v>21</v>
      </c>
      <c r="M10" s="169">
        <f>G10*(1+L10/100)</f>
        <v>0</v>
      </c>
      <c r="N10" s="169">
        <v>0</v>
      </c>
      <c r="O10" s="169">
        <f>ROUND(E10*N10,2)</f>
        <v>0</v>
      </c>
      <c r="P10" s="169">
        <v>0.48000000000000004</v>
      </c>
      <c r="Q10" s="170">
        <f>ROUND(E10*P10,2)</f>
        <v>40.32</v>
      </c>
      <c r="R10" s="145"/>
      <c r="S10" s="145" t="s">
        <v>254</v>
      </c>
      <c r="T10" s="145" t="s">
        <v>255</v>
      </c>
      <c r="U10" s="145">
        <v>6.0000000000000005E-2</v>
      </c>
      <c r="V10" s="145">
        <f>ROUND(E10*U10,2)</f>
        <v>5.04</v>
      </c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194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57">
        <v>3</v>
      </c>
      <c r="B11" s="158" t="s">
        <v>996</v>
      </c>
      <c r="C11" s="174" t="s">
        <v>997</v>
      </c>
      <c r="D11" s="159" t="s">
        <v>253</v>
      </c>
      <c r="E11" s="160">
        <v>84</v>
      </c>
      <c r="F11" s="161"/>
      <c r="G11" s="162">
        <f>ROUND(E11*F11,2)</f>
        <v>0</v>
      </c>
      <c r="H11" s="161"/>
      <c r="I11" s="162">
        <f>ROUND(E11*H11,2)</f>
        <v>0</v>
      </c>
      <c r="J11" s="161"/>
      <c r="K11" s="162">
        <f>ROUND(E11*J11,2)</f>
        <v>0</v>
      </c>
      <c r="L11" s="162">
        <v>21</v>
      </c>
      <c r="M11" s="162">
        <f>G11*(1+L11/100)</f>
        <v>0</v>
      </c>
      <c r="N11" s="162">
        <v>0</v>
      </c>
      <c r="O11" s="162">
        <f>ROUND(E11*N11,2)</f>
        <v>0</v>
      </c>
      <c r="P11" s="162">
        <v>0.33</v>
      </c>
      <c r="Q11" s="163">
        <f>ROUND(E11*P11,2)</f>
        <v>27.72</v>
      </c>
      <c r="R11" s="145"/>
      <c r="S11" s="145" t="s">
        <v>254</v>
      </c>
      <c r="T11" s="145" t="s">
        <v>255</v>
      </c>
      <c r="U11" s="145">
        <v>0.16</v>
      </c>
      <c r="V11" s="145">
        <f>ROUND(E11*U11,2)</f>
        <v>13.44</v>
      </c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194</v>
      </c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5" t="s">
        <v>204</v>
      </c>
      <c r="D12" s="146"/>
      <c r="E12" s="147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ht="33.75" outlineLevel="1" x14ac:dyDescent="0.2">
      <c r="A13" s="143"/>
      <c r="B13" s="144"/>
      <c r="C13" s="175" t="s">
        <v>2462</v>
      </c>
      <c r="D13" s="146"/>
      <c r="E13" s="147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ht="22.5" outlineLevel="1" x14ac:dyDescent="0.2">
      <c r="A14" s="143"/>
      <c r="B14" s="144"/>
      <c r="C14" s="175" t="s">
        <v>2463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2464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2465</v>
      </c>
      <c r="D16" s="146"/>
      <c r="E16" s="147">
        <v>84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6" t="s">
        <v>201</v>
      </c>
      <c r="D17" s="148"/>
      <c r="E17" s="149">
        <v>84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1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57">
        <v>4</v>
      </c>
      <c r="B18" s="158" t="s">
        <v>266</v>
      </c>
      <c r="C18" s="174" t="s">
        <v>267</v>
      </c>
      <c r="D18" s="159" t="s">
        <v>197</v>
      </c>
      <c r="E18" s="160">
        <v>2.4000000000000004</v>
      </c>
      <c r="F18" s="161"/>
      <c r="G18" s="162">
        <f>ROUND(E18*F18,2)</f>
        <v>0</v>
      </c>
      <c r="H18" s="161"/>
      <c r="I18" s="162">
        <f>ROUND(E18*H18,2)</f>
        <v>0</v>
      </c>
      <c r="J18" s="161"/>
      <c r="K18" s="162">
        <f>ROUND(E18*J18,2)</f>
        <v>0</v>
      </c>
      <c r="L18" s="162">
        <v>21</v>
      </c>
      <c r="M18" s="162">
        <f>G18*(1+L18/100)</f>
        <v>0</v>
      </c>
      <c r="N18" s="162">
        <v>8.6900000000000015E-3</v>
      </c>
      <c r="O18" s="162">
        <f>ROUND(E18*N18,2)</f>
        <v>0.02</v>
      </c>
      <c r="P18" s="162">
        <v>0</v>
      </c>
      <c r="Q18" s="163">
        <f>ROUND(E18*P18,2)</f>
        <v>0</v>
      </c>
      <c r="R18" s="145"/>
      <c r="S18" s="145" t="s">
        <v>254</v>
      </c>
      <c r="T18" s="145" t="s">
        <v>255</v>
      </c>
      <c r="U18" s="145">
        <v>0.70300000000000007</v>
      </c>
      <c r="V18" s="145">
        <f>ROUND(E18*U18,2)</f>
        <v>1.69</v>
      </c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204</v>
      </c>
      <c r="D19" s="146"/>
      <c r="E19" s="147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ht="22.5" outlineLevel="1" x14ac:dyDescent="0.2">
      <c r="A20" s="143"/>
      <c r="B20" s="144"/>
      <c r="C20" s="175" t="s">
        <v>2466</v>
      </c>
      <c r="D20" s="146"/>
      <c r="E20" s="147">
        <v>1.2000000000000002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5" t="s">
        <v>2467</v>
      </c>
      <c r="D21" s="146"/>
      <c r="E21" s="147">
        <v>1.2000000000000002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76" t="s">
        <v>201</v>
      </c>
      <c r="D22" s="148"/>
      <c r="E22" s="149">
        <v>2.4000000000000004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1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57">
        <v>5</v>
      </c>
      <c r="B23" s="158" t="s">
        <v>278</v>
      </c>
      <c r="C23" s="174" t="s">
        <v>279</v>
      </c>
      <c r="D23" s="159" t="s">
        <v>197</v>
      </c>
      <c r="E23" s="160">
        <v>4.8000000000000007</v>
      </c>
      <c r="F23" s="161"/>
      <c r="G23" s="162">
        <f>ROUND(E23*F23,2)</f>
        <v>0</v>
      </c>
      <c r="H23" s="161"/>
      <c r="I23" s="162">
        <f>ROUND(E23*H23,2)</f>
        <v>0</v>
      </c>
      <c r="J23" s="161"/>
      <c r="K23" s="162">
        <f>ROUND(E23*J23,2)</f>
        <v>0</v>
      </c>
      <c r="L23" s="162">
        <v>21</v>
      </c>
      <c r="M23" s="162">
        <f>G23*(1+L23/100)</f>
        <v>0</v>
      </c>
      <c r="N23" s="162">
        <v>1.2710000000000001E-2</v>
      </c>
      <c r="O23" s="162">
        <f>ROUND(E23*N23,2)</f>
        <v>0.06</v>
      </c>
      <c r="P23" s="162">
        <v>0</v>
      </c>
      <c r="Q23" s="163">
        <f>ROUND(E23*P23,2)</f>
        <v>0</v>
      </c>
      <c r="R23" s="145"/>
      <c r="S23" s="145" t="s">
        <v>254</v>
      </c>
      <c r="T23" s="145" t="s">
        <v>255</v>
      </c>
      <c r="U23" s="145">
        <v>1.153</v>
      </c>
      <c r="V23" s="145">
        <f>ROUND(E23*U23,2)</f>
        <v>5.53</v>
      </c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194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75" t="s">
        <v>204</v>
      </c>
      <c r="D24" s="146"/>
      <c r="E24" s="147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ht="22.5" outlineLevel="1" x14ac:dyDescent="0.2">
      <c r="A25" s="143"/>
      <c r="B25" s="144"/>
      <c r="C25" s="175" t="s">
        <v>2468</v>
      </c>
      <c r="D25" s="146"/>
      <c r="E25" s="147">
        <v>2.4000000000000004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0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ht="22.5" outlineLevel="1" x14ac:dyDescent="0.2">
      <c r="A26" s="143"/>
      <c r="B26" s="144"/>
      <c r="C26" s="175" t="s">
        <v>2469</v>
      </c>
      <c r="D26" s="146"/>
      <c r="E26" s="147">
        <v>1.2000000000000002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ht="22.5" outlineLevel="1" x14ac:dyDescent="0.2">
      <c r="A27" s="143"/>
      <c r="B27" s="144"/>
      <c r="C27" s="175" t="s">
        <v>2470</v>
      </c>
      <c r="D27" s="146"/>
      <c r="E27" s="147">
        <v>1.2000000000000002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76" t="s">
        <v>201</v>
      </c>
      <c r="D28" s="148"/>
      <c r="E28" s="149">
        <v>4.8000000000000007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1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57">
        <v>6</v>
      </c>
      <c r="B29" s="158" t="s">
        <v>285</v>
      </c>
      <c r="C29" s="174" t="s">
        <v>286</v>
      </c>
      <c r="D29" s="159" t="s">
        <v>197</v>
      </c>
      <c r="E29" s="160">
        <v>6</v>
      </c>
      <c r="F29" s="161"/>
      <c r="G29" s="162">
        <f>ROUND(E29*F29,2)</f>
        <v>0</v>
      </c>
      <c r="H29" s="161"/>
      <c r="I29" s="162">
        <f>ROUND(E29*H29,2)</f>
        <v>0</v>
      </c>
      <c r="J29" s="161"/>
      <c r="K29" s="162">
        <f>ROUND(E29*J29,2)</f>
        <v>0</v>
      </c>
      <c r="L29" s="162">
        <v>21</v>
      </c>
      <c r="M29" s="162">
        <f>G29*(1+L29/100)</f>
        <v>0</v>
      </c>
      <c r="N29" s="162">
        <v>6.9630000000000011E-2</v>
      </c>
      <c r="O29" s="162">
        <f>ROUND(E29*N29,2)</f>
        <v>0.42</v>
      </c>
      <c r="P29" s="162">
        <v>0</v>
      </c>
      <c r="Q29" s="163">
        <f>ROUND(E29*P29,2)</f>
        <v>0</v>
      </c>
      <c r="R29" s="145"/>
      <c r="S29" s="145" t="s">
        <v>254</v>
      </c>
      <c r="T29" s="145" t="s">
        <v>255</v>
      </c>
      <c r="U29" s="145">
        <v>1.2460000000000002</v>
      </c>
      <c r="V29" s="145">
        <f>ROUND(E29*U29,2)</f>
        <v>7.48</v>
      </c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194</v>
      </c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5" t="s">
        <v>204</v>
      </c>
      <c r="D30" s="146"/>
      <c r="E30" s="147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0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75" t="s">
        <v>2471</v>
      </c>
      <c r="D31" s="146"/>
      <c r="E31" s="147">
        <v>3.6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0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ht="22.5" outlineLevel="1" x14ac:dyDescent="0.2">
      <c r="A32" s="143"/>
      <c r="B32" s="144"/>
      <c r="C32" s="175" t="s">
        <v>2472</v>
      </c>
      <c r="D32" s="146"/>
      <c r="E32" s="147">
        <v>2.4000000000000004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0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6" t="s">
        <v>201</v>
      </c>
      <c r="D33" s="148"/>
      <c r="E33" s="149">
        <v>6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1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ht="22.5" outlineLevel="1" x14ac:dyDescent="0.2">
      <c r="A34" s="157">
        <v>7</v>
      </c>
      <c r="B34" s="158" t="s">
        <v>290</v>
      </c>
      <c r="C34" s="174" t="s">
        <v>291</v>
      </c>
      <c r="D34" s="159" t="s">
        <v>292</v>
      </c>
      <c r="E34" s="160">
        <v>101.38200000000001</v>
      </c>
      <c r="F34" s="161"/>
      <c r="G34" s="162">
        <f>ROUND(E34*F34,2)</f>
        <v>0</v>
      </c>
      <c r="H34" s="161"/>
      <c r="I34" s="162">
        <f>ROUND(E34*H34,2)</f>
        <v>0</v>
      </c>
      <c r="J34" s="161"/>
      <c r="K34" s="162">
        <f>ROUND(E34*J34,2)</f>
        <v>0</v>
      </c>
      <c r="L34" s="162">
        <v>21</v>
      </c>
      <c r="M34" s="162">
        <f>G34*(1+L34/100)</f>
        <v>0</v>
      </c>
      <c r="N34" s="162">
        <v>0</v>
      </c>
      <c r="O34" s="162">
        <f>ROUND(E34*N34,2)</f>
        <v>0</v>
      </c>
      <c r="P34" s="162">
        <v>0</v>
      </c>
      <c r="Q34" s="163">
        <f>ROUND(E34*P34,2)</f>
        <v>0</v>
      </c>
      <c r="R34" s="145"/>
      <c r="S34" s="145" t="s">
        <v>254</v>
      </c>
      <c r="T34" s="145" t="s">
        <v>255</v>
      </c>
      <c r="U34" s="145">
        <v>0.12000000000000001</v>
      </c>
      <c r="V34" s="145">
        <f>ROUND(E34*U34,2)</f>
        <v>12.17</v>
      </c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194</v>
      </c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5" t="s">
        <v>204</v>
      </c>
      <c r="D35" s="146"/>
      <c r="E35" s="147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0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ht="22.5" outlineLevel="1" x14ac:dyDescent="0.2">
      <c r="A36" s="143"/>
      <c r="B36" s="144"/>
      <c r="C36" s="175" t="s">
        <v>293</v>
      </c>
      <c r="D36" s="146"/>
      <c r="E36" s="147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0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ht="22.5" outlineLevel="1" x14ac:dyDescent="0.2">
      <c r="A37" s="143"/>
      <c r="B37" s="144"/>
      <c r="C37" s="175" t="s">
        <v>2142</v>
      </c>
      <c r="D37" s="146"/>
      <c r="E37" s="147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0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84" t="s">
        <v>296</v>
      </c>
      <c r="D38" s="180"/>
      <c r="E38" s="181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85" t="s">
        <v>2473</v>
      </c>
      <c r="D39" s="180"/>
      <c r="E39" s="181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2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ht="33.75" outlineLevel="1" x14ac:dyDescent="0.2">
      <c r="A40" s="143"/>
      <c r="B40" s="144"/>
      <c r="C40" s="185" t="s">
        <v>1377</v>
      </c>
      <c r="D40" s="180"/>
      <c r="E40" s="181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2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85" t="s">
        <v>2474</v>
      </c>
      <c r="D41" s="180"/>
      <c r="E41" s="181">
        <v>192.864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2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85" t="s">
        <v>2475</v>
      </c>
      <c r="D42" s="180"/>
      <c r="E42" s="181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2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ht="22.5" outlineLevel="1" x14ac:dyDescent="0.2">
      <c r="A43" s="143"/>
      <c r="B43" s="144"/>
      <c r="C43" s="185" t="s">
        <v>2476</v>
      </c>
      <c r="D43" s="180"/>
      <c r="E43" s="181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199</v>
      </c>
      <c r="AH43" s="136">
        <v>2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85" t="s">
        <v>2477</v>
      </c>
      <c r="D44" s="180"/>
      <c r="E44" s="181">
        <v>9.9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2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86" t="s">
        <v>306</v>
      </c>
      <c r="D45" s="182"/>
      <c r="E45" s="183">
        <v>202.76400000000001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3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84" t="s">
        <v>307</v>
      </c>
      <c r="D46" s="180"/>
      <c r="E46" s="181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5" t="s">
        <v>2478</v>
      </c>
      <c r="D47" s="146"/>
      <c r="E47" s="147">
        <v>101.38200000000001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6" t="s">
        <v>201</v>
      </c>
      <c r="D48" s="148"/>
      <c r="E48" s="149">
        <v>101.38200000000001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1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57">
        <v>8</v>
      </c>
      <c r="B49" s="158" t="s">
        <v>314</v>
      </c>
      <c r="C49" s="174" t="s">
        <v>315</v>
      </c>
      <c r="D49" s="159" t="s">
        <v>292</v>
      </c>
      <c r="E49" s="160">
        <v>25.345500000000001</v>
      </c>
      <c r="F49" s="161"/>
      <c r="G49" s="162">
        <f>ROUND(E49*F49,2)</f>
        <v>0</v>
      </c>
      <c r="H49" s="161"/>
      <c r="I49" s="162">
        <f>ROUND(E49*H49,2)</f>
        <v>0</v>
      </c>
      <c r="J49" s="161"/>
      <c r="K49" s="162">
        <f>ROUND(E49*J49,2)</f>
        <v>0</v>
      </c>
      <c r="L49" s="162">
        <v>21</v>
      </c>
      <c r="M49" s="162">
        <f>G49*(1+L49/100)</f>
        <v>0</v>
      </c>
      <c r="N49" s="162">
        <v>0</v>
      </c>
      <c r="O49" s="162">
        <f>ROUND(E49*N49,2)</f>
        <v>0</v>
      </c>
      <c r="P49" s="162">
        <v>0</v>
      </c>
      <c r="Q49" s="163">
        <f>ROUND(E49*P49,2)</f>
        <v>0</v>
      </c>
      <c r="R49" s="145"/>
      <c r="S49" s="145" t="s">
        <v>254</v>
      </c>
      <c r="T49" s="145" t="s">
        <v>255</v>
      </c>
      <c r="U49" s="145">
        <v>8.4000000000000005E-2</v>
      </c>
      <c r="V49" s="145">
        <f>ROUND(E49*U49,2)</f>
        <v>2.13</v>
      </c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194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5" t="s">
        <v>2479</v>
      </c>
      <c r="D50" s="146"/>
      <c r="E50" s="147">
        <v>25.345500000000001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6" t="s">
        <v>201</v>
      </c>
      <c r="D51" s="148"/>
      <c r="E51" s="149">
        <v>25.345500000000001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1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ht="22.5" outlineLevel="1" x14ac:dyDescent="0.2">
      <c r="A52" s="157">
        <v>9</v>
      </c>
      <c r="B52" s="158" t="s">
        <v>317</v>
      </c>
      <c r="C52" s="174" t="s">
        <v>318</v>
      </c>
      <c r="D52" s="159" t="s">
        <v>292</v>
      </c>
      <c r="E52" s="160">
        <v>101.38200000000001</v>
      </c>
      <c r="F52" s="161"/>
      <c r="G52" s="162">
        <f>ROUND(E52*F52,2)</f>
        <v>0</v>
      </c>
      <c r="H52" s="161"/>
      <c r="I52" s="162">
        <f>ROUND(E52*H52,2)</f>
        <v>0</v>
      </c>
      <c r="J52" s="161"/>
      <c r="K52" s="162">
        <f>ROUND(E52*J52,2)</f>
        <v>0</v>
      </c>
      <c r="L52" s="162">
        <v>21</v>
      </c>
      <c r="M52" s="162">
        <f>G52*(1+L52/100)</f>
        <v>0</v>
      </c>
      <c r="N52" s="162">
        <v>0</v>
      </c>
      <c r="O52" s="162">
        <f>ROUND(E52*N52,2)</f>
        <v>0</v>
      </c>
      <c r="P52" s="162">
        <v>0</v>
      </c>
      <c r="Q52" s="163">
        <f>ROUND(E52*P52,2)</f>
        <v>0</v>
      </c>
      <c r="R52" s="145"/>
      <c r="S52" s="145" t="s">
        <v>254</v>
      </c>
      <c r="T52" s="145" t="s">
        <v>255</v>
      </c>
      <c r="U52" s="145">
        <v>0.25</v>
      </c>
      <c r="V52" s="145">
        <f>ROUND(E52*U52,2)</f>
        <v>25.35</v>
      </c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194</v>
      </c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2480</v>
      </c>
      <c r="D53" s="146"/>
      <c r="E53" s="147">
        <v>101.38200000000001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6" t="s">
        <v>201</v>
      </c>
      <c r="D54" s="148"/>
      <c r="E54" s="149">
        <v>101.38200000000001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1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57">
        <v>10</v>
      </c>
      <c r="B55" s="158" t="s">
        <v>321</v>
      </c>
      <c r="C55" s="174" t="s">
        <v>322</v>
      </c>
      <c r="D55" s="159" t="s">
        <v>292</v>
      </c>
      <c r="E55" s="160">
        <v>25.345500000000001</v>
      </c>
      <c r="F55" s="161"/>
      <c r="G55" s="162">
        <f>ROUND(E55*F55,2)</f>
        <v>0</v>
      </c>
      <c r="H55" s="161"/>
      <c r="I55" s="162">
        <f>ROUND(E55*H55,2)</f>
        <v>0</v>
      </c>
      <c r="J55" s="161"/>
      <c r="K55" s="162">
        <f>ROUND(E55*J55,2)</f>
        <v>0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3">
        <f>ROUND(E55*P55,2)</f>
        <v>0</v>
      </c>
      <c r="R55" s="145"/>
      <c r="S55" s="145" t="s">
        <v>254</v>
      </c>
      <c r="T55" s="145" t="s">
        <v>255</v>
      </c>
      <c r="U55" s="145">
        <v>0.14830000000000002</v>
      </c>
      <c r="V55" s="145">
        <f>ROUND(E55*U55,2)</f>
        <v>3.76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2479</v>
      </c>
      <c r="D56" s="146"/>
      <c r="E56" s="147">
        <v>25.345500000000001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6" t="s">
        <v>201</v>
      </c>
      <c r="D57" s="148"/>
      <c r="E57" s="149">
        <v>25.345500000000001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1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57">
        <v>11</v>
      </c>
      <c r="B58" s="158" t="s">
        <v>335</v>
      </c>
      <c r="C58" s="174" t="s">
        <v>336</v>
      </c>
      <c r="D58" s="159" t="s">
        <v>253</v>
      </c>
      <c r="E58" s="160">
        <v>432.6</v>
      </c>
      <c r="F58" s="161"/>
      <c r="G58" s="162">
        <f>ROUND(E58*F58,2)</f>
        <v>0</v>
      </c>
      <c r="H58" s="161"/>
      <c r="I58" s="162">
        <f>ROUND(E58*H58,2)</f>
        <v>0</v>
      </c>
      <c r="J58" s="161"/>
      <c r="K58" s="162">
        <f>ROUND(E58*J58,2)</f>
        <v>0</v>
      </c>
      <c r="L58" s="162">
        <v>21</v>
      </c>
      <c r="M58" s="162">
        <f>G58*(1+L58/100)</f>
        <v>0</v>
      </c>
      <c r="N58" s="162">
        <v>8.6000000000000009E-4</v>
      </c>
      <c r="O58" s="162">
        <f>ROUND(E58*N58,2)</f>
        <v>0.37</v>
      </c>
      <c r="P58" s="162">
        <v>0</v>
      </c>
      <c r="Q58" s="163">
        <f>ROUND(E58*P58,2)</f>
        <v>0</v>
      </c>
      <c r="R58" s="145"/>
      <c r="S58" s="145" t="s">
        <v>254</v>
      </c>
      <c r="T58" s="145" t="s">
        <v>193</v>
      </c>
      <c r="U58" s="145">
        <v>0.47900000000000004</v>
      </c>
      <c r="V58" s="145">
        <f>ROUND(E58*U58,2)</f>
        <v>207.22</v>
      </c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194</v>
      </c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2481</v>
      </c>
      <c r="D59" s="146"/>
      <c r="E59" s="147">
        <v>432.6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6" t="s">
        <v>201</v>
      </c>
      <c r="D60" s="148"/>
      <c r="E60" s="149">
        <v>432.6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1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64">
        <v>12</v>
      </c>
      <c r="B61" s="165" t="s">
        <v>341</v>
      </c>
      <c r="C61" s="173" t="s">
        <v>342</v>
      </c>
      <c r="D61" s="166" t="s">
        <v>253</v>
      </c>
      <c r="E61" s="167">
        <v>432.6</v>
      </c>
      <c r="F61" s="168"/>
      <c r="G61" s="169">
        <f>ROUND(E61*F61,2)</f>
        <v>0</v>
      </c>
      <c r="H61" s="168"/>
      <c r="I61" s="169">
        <f>ROUND(E61*H61,2)</f>
        <v>0</v>
      </c>
      <c r="J61" s="168"/>
      <c r="K61" s="169">
        <f>ROUND(E61*J61,2)</f>
        <v>0</v>
      </c>
      <c r="L61" s="169">
        <v>21</v>
      </c>
      <c r="M61" s="169">
        <f>G61*(1+L61/100)</f>
        <v>0</v>
      </c>
      <c r="N61" s="169">
        <v>0</v>
      </c>
      <c r="O61" s="169">
        <f>ROUND(E61*N61,2)</f>
        <v>0</v>
      </c>
      <c r="P61" s="169">
        <v>0</v>
      </c>
      <c r="Q61" s="170">
        <f>ROUND(E61*P61,2)</f>
        <v>0</v>
      </c>
      <c r="R61" s="145"/>
      <c r="S61" s="145" t="s">
        <v>254</v>
      </c>
      <c r="T61" s="145" t="s">
        <v>193</v>
      </c>
      <c r="U61" s="145">
        <v>0.32700000000000001</v>
      </c>
      <c r="V61" s="145">
        <f>ROUND(E61*U61,2)</f>
        <v>141.46</v>
      </c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194</v>
      </c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57">
        <v>13</v>
      </c>
      <c r="B62" s="158" t="s">
        <v>343</v>
      </c>
      <c r="C62" s="174" t="s">
        <v>344</v>
      </c>
      <c r="D62" s="159" t="s">
        <v>292</v>
      </c>
      <c r="E62" s="160">
        <v>101.38200000000001</v>
      </c>
      <c r="F62" s="161"/>
      <c r="G62" s="162">
        <f>ROUND(E62*F62,2)</f>
        <v>0</v>
      </c>
      <c r="H62" s="161"/>
      <c r="I62" s="162">
        <f>ROUND(E62*H62,2)</f>
        <v>0</v>
      </c>
      <c r="J62" s="161"/>
      <c r="K62" s="162">
        <f>ROUND(E62*J62,2)</f>
        <v>0</v>
      </c>
      <c r="L62" s="162">
        <v>21</v>
      </c>
      <c r="M62" s="162">
        <f>G62*(1+L62/100)</f>
        <v>0</v>
      </c>
      <c r="N62" s="162">
        <v>0</v>
      </c>
      <c r="O62" s="162">
        <f>ROUND(E62*N62,2)</f>
        <v>0</v>
      </c>
      <c r="P62" s="162">
        <v>0</v>
      </c>
      <c r="Q62" s="163">
        <f>ROUND(E62*P62,2)</f>
        <v>0</v>
      </c>
      <c r="R62" s="145"/>
      <c r="S62" s="145" t="s">
        <v>254</v>
      </c>
      <c r="T62" s="145" t="s">
        <v>255</v>
      </c>
      <c r="U62" s="145">
        <v>0.34500000000000003</v>
      </c>
      <c r="V62" s="145">
        <f>ROUND(E62*U62,2)</f>
        <v>34.979999999999997</v>
      </c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194</v>
      </c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5" t="s">
        <v>2482</v>
      </c>
      <c r="D63" s="146"/>
      <c r="E63" s="147">
        <v>101.38200000000001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6" t="s">
        <v>201</v>
      </c>
      <c r="D64" s="148"/>
      <c r="E64" s="149">
        <v>101.38200000000001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1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ht="22.5" outlineLevel="1" x14ac:dyDescent="0.2">
      <c r="A65" s="164">
        <v>14</v>
      </c>
      <c r="B65" s="165" t="s">
        <v>353</v>
      </c>
      <c r="C65" s="173" t="s">
        <v>354</v>
      </c>
      <c r="D65" s="166" t="s">
        <v>292</v>
      </c>
      <c r="E65" s="167">
        <v>56.856000000000002</v>
      </c>
      <c r="F65" s="168"/>
      <c r="G65" s="169">
        <f>ROUND(E65*F65,2)</f>
        <v>0</v>
      </c>
      <c r="H65" s="168"/>
      <c r="I65" s="169">
        <f>ROUND(E65*H65,2)</f>
        <v>0</v>
      </c>
      <c r="J65" s="168"/>
      <c r="K65" s="169">
        <f>ROUND(E65*J65,2)</f>
        <v>0</v>
      </c>
      <c r="L65" s="169">
        <v>21</v>
      </c>
      <c r="M65" s="169">
        <f>G65*(1+L65/100)</f>
        <v>0</v>
      </c>
      <c r="N65" s="169">
        <v>0</v>
      </c>
      <c r="O65" s="169">
        <f>ROUND(E65*N65,2)</f>
        <v>0</v>
      </c>
      <c r="P65" s="169">
        <v>0</v>
      </c>
      <c r="Q65" s="170">
        <f>ROUND(E65*P65,2)</f>
        <v>0</v>
      </c>
      <c r="R65" s="145"/>
      <c r="S65" s="145" t="s">
        <v>254</v>
      </c>
      <c r="T65" s="145" t="s">
        <v>255</v>
      </c>
      <c r="U65" s="145">
        <v>1.1000000000000001E-2</v>
      </c>
      <c r="V65" s="145">
        <f>ROUND(E65*U65,2)</f>
        <v>0.63</v>
      </c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194</v>
      </c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57">
        <v>15</v>
      </c>
      <c r="B66" s="158" t="s">
        <v>357</v>
      </c>
      <c r="C66" s="174" t="s">
        <v>358</v>
      </c>
      <c r="D66" s="159" t="s">
        <v>292</v>
      </c>
      <c r="E66" s="160">
        <v>284.28000000000003</v>
      </c>
      <c r="F66" s="161"/>
      <c r="G66" s="162">
        <f>ROUND(E66*F66,2)</f>
        <v>0</v>
      </c>
      <c r="H66" s="161"/>
      <c r="I66" s="162">
        <f>ROUND(E66*H66,2)</f>
        <v>0</v>
      </c>
      <c r="J66" s="161"/>
      <c r="K66" s="162">
        <f>ROUND(E66*J66,2)</f>
        <v>0</v>
      </c>
      <c r="L66" s="162">
        <v>21</v>
      </c>
      <c r="M66" s="162">
        <f>G66*(1+L66/100)</f>
        <v>0</v>
      </c>
      <c r="N66" s="162">
        <v>0</v>
      </c>
      <c r="O66" s="162">
        <f>ROUND(E66*N66,2)</f>
        <v>0</v>
      </c>
      <c r="P66" s="162">
        <v>0</v>
      </c>
      <c r="Q66" s="163">
        <f>ROUND(E66*P66,2)</f>
        <v>0</v>
      </c>
      <c r="R66" s="145"/>
      <c r="S66" s="145" t="s">
        <v>254</v>
      </c>
      <c r="T66" s="145" t="s">
        <v>255</v>
      </c>
      <c r="U66" s="145">
        <v>0</v>
      </c>
      <c r="V66" s="145">
        <f>ROUND(E66*U66,2)</f>
        <v>0</v>
      </c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194</v>
      </c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204</v>
      </c>
      <c r="D67" s="146"/>
      <c r="E67" s="147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359</v>
      </c>
      <c r="D68" s="146"/>
      <c r="E68" s="147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ht="22.5" outlineLevel="1" x14ac:dyDescent="0.2">
      <c r="A69" s="143"/>
      <c r="B69" s="144"/>
      <c r="C69" s="175" t="s">
        <v>360</v>
      </c>
      <c r="D69" s="146"/>
      <c r="E69" s="147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2483</v>
      </c>
      <c r="D70" s="146"/>
      <c r="E70" s="147">
        <v>284.28000000000003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6" t="s">
        <v>201</v>
      </c>
      <c r="D71" s="148"/>
      <c r="E71" s="149">
        <v>284.28000000000003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1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57">
        <v>16</v>
      </c>
      <c r="B72" s="158" t="s">
        <v>368</v>
      </c>
      <c r="C72" s="174" t="s">
        <v>369</v>
      </c>
      <c r="D72" s="159" t="s">
        <v>292</v>
      </c>
      <c r="E72" s="160">
        <v>56.856000000000002</v>
      </c>
      <c r="F72" s="161"/>
      <c r="G72" s="162">
        <f>ROUND(E72*F72,2)</f>
        <v>0</v>
      </c>
      <c r="H72" s="161"/>
      <c r="I72" s="162">
        <f>ROUND(E72*H72,2)</f>
        <v>0</v>
      </c>
      <c r="J72" s="161"/>
      <c r="K72" s="162">
        <f>ROUND(E72*J72,2)</f>
        <v>0</v>
      </c>
      <c r="L72" s="162">
        <v>21</v>
      </c>
      <c r="M72" s="162">
        <f>G72*(1+L72/100)</f>
        <v>0</v>
      </c>
      <c r="N72" s="162">
        <v>0</v>
      </c>
      <c r="O72" s="162">
        <f>ROUND(E72*N72,2)</f>
        <v>0</v>
      </c>
      <c r="P72" s="162">
        <v>0</v>
      </c>
      <c r="Q72" s="163">
        <f>ROUND(E72*P72,2)</f>
        <v>0</v>
      </c>
      <c r="R72" s="145"/>
      <c r="S72" s="145" t="s">
        <v>254</v>
      </c>
      <c r="T72" s="145" t="s">
        <v>255</v>
      </c>
      <c r="U72" s="145">
        <v>9.0000000000000011E-3</v>
      </c>
      <c r="V72" s="145">
        <f>ROUND(E72*U72,2)</f>
        <v>0.51</v>
      </c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194</v>
      </c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2484</v>
      </c>
      <c r="D73" s="146"/>
      <c r="E73" s="147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5" t="s">
        <v>2485</v>
      </c>
      <c r="D74" s="146"/>
      <c r="E74" s="147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2486</v>
      </c>
      <c r="D75" s="146"/>
      <c r="E75" s="147">
        <v>12.360000000000001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5" t="s">
        <v>2487</v>
      </c>
      <c r="D76" s="146"/>
      <c r="E76" s="147">
        <v>42.425060000000002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2488</v>
      </c>
      <c r="D77" s="146"/>
      <c r="E77" s="147">
        <v>2.0709400000000002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6" t="s">
        <v>201</v>
      </c>
      <c r="D78" s="148"/>
      <c r="E78" s="149">
        <v>56.856000000000002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1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57">
        <v>17</v>
      </c>
      <c r="B79" s="158" t="s">
        <v>378</v>
      </c>
      <c r="C79" s="174" t="s">
        <v>379</v>
      </c>
      <c r="D79" s="159" t="s">
        <v>292</v>
      </c>
      <c r="E79" s="160">
        <v>145.90800000000002</v>
      </c>
      <c r="F79" s="161"/>
      <c r="G79" s="162">
        <f>ROUND(E79*F79,2)</f>
        <v>0</v>
      </c>
      <c r="H79" s="161"/>
      <c r="I79" s="162">
        <f>ROUND(E79*H79,2)</f>
        <v>0</v>
      </c>
      <c r="J79" s="161"/>
      <c r="K79" s="162">
        <f>ROUND(E79*J79,2)</f>
        <v>0</v>
      </c>
      <c r="L79" s="162">
        <v>21</v>
      </c>
      <c r="M79" s="162">
        <f>G79*(1+L79/100)</f>
        <v>0</v>
      </c>
      <c r="N79" s="162">
        <v>0</v>
      </c>
      <c r="O79" s="162">
        <f>ROUND(E79*N79,2)</f>
        <v>0</v>
      </c>
      <c r="P79" s="162">
        <v>0</v>
      </c>
      <c r="Q79" s="163">
        <f>ROUND(E79*P79,2)</f>
        <v>0</v>
      </c>
      <c r="R79" s="145"/>
      <c r="S79" s="145" t="s">
        <v>254</v>
      </c>
      <c r="T79" s="145" t="s">
        <v>255</v>
      </c>
      <c r="U79" s="145">
        <v>0.20200000000000001</v>
      </c>
      <c r="V79" s="145">
        <f>ROUND(E79*U79,2)</f>
        <v>29.47</v>
      </c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194</v>
      </c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204</v>
      </c>
      <c r="D80" s="146"/>
      <c r="E80" s="147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380</v>
      </c>
      <c r="D81" s="146"/>
      <c r="E81" s="147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2484</v>
      </c>
      <c r="D82" s="146"/>
      <c r="E82" s="147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ht="33.75" outlineLevel="1" x14ac:dyDescent="0.2">
      <c r="A83" s="143"/>
      <c r="B83" s="144"/>
      <c r="C83" s="175" t="s">
        <v>2177</v>
      </c>
      <c r="D83" s="146"/>
      <c r="E83" s="147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2485</v>
      </c>
      <c r="D84" s="146"/>
      <c r="E84" s="147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ht="22.5" outlineLevel="1" x14ac:dyDescent="0.2">
      <c r="A85" s="143"/>
      <c r="B85" s="144"/>
      <c r="C85" s="175" t="s">
        <v>2489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2490</v>
      </c>
      <c r="D86" s="146"/>
      <c r="E86" s="147">
        <v>202.76400000000001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2491</v>
      </c>
      <c r="D87" s="146"/>
      <c r="E87" s="147">
        <v>-56.855999999999995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6" t="s">
        <v>201</v>
      </c>
      <c r="D88" s="148"/>
      <c r="E88" s="149">
        <v>145.90800000000002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1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57">
        <v>18</v>
      </c>
      <c r="B89" s="158" t="s">
        <v>383</v>
      </c>
      <c r="C89" s="174" t="s">
        <v>384</v>
      </c>
      <c r="D89" s="159" t="s">
        <v>292</v>
      </c>
      <c r="E89" s="160">
        <v>42.425060000000002</v>
      </c>
      <c r="F89" s="161"/>
      <c r="G89" s="162">
        <f>ROUND(E89*F89,2)</f>
        <v>0</v>
      </c>
      <c r="H89" s="161"/>
      <c r="I89" s="162">
        <f>ROUND(E89*H89,2)</f>
        <v>0</v>
      </c>
      <c r="J89" s="161"/>
      <c r="K89" s="162">
        <f>ROUND(E89*J89,2)</f>
        <v>0</v>
      </c>
      <c r="L89" s="162">
        <v>21</v>
      </c>
      <c r="M89" s="162">
        <f>G89*(1+L89/100)</f>
        <v>0</v>
      </c>
      <c r="N89" s="162">
        <v>0</v>
      </c>
      <c r="O89" s="162">
        <f>ROUND(E89*N89,2)</f>
        <v>0</v>
      </c>
      <c r="P89" s="162">
        <v>0</v>
      </c>
      <c r="Q89" s="163">
        <f>ROUND(E89*P89,2)</f>
        <v>0</v>
      </c>
      <c r="R89" s="145"/>
      <c r="S89" s="145" t="s">
        <v>254</v>
      </c>
      <c r="T89" s="145" t="s">
        <v>255</v>
      </c>
      <c r="U89" s="145">
        <v>1.5870000000000002</v>
      </c>
      <c r="V89" s="145">
        <f>ROUND(E89*U89,2)</f>
        <v>67.33</v>
      </c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194</v>
      </c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204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ht="33.75" outlineLevel="1" x14ac:dyDescent="0.2">
      <c r="A91" s="143"/>
      <c r="B91" s="144"/>
      <c r="C91" s="175" t="s">
        <v>2182</v>
      </c>
      <c r="D91" s="146"/>
      <c r="E91" s="147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ht="22.5" outlineLevel="1" x14ac:dyDescent="0.2">
      <c r="A92" s="143"/>
      <c r="B92" s="144"/>
      <c r="C92" s="175" t="s">
        <v>2492</v>
      </c>
      <c r="D92" s="146"/>
      <c r="E92" s="147">
        <v>42.336000000000006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ht="22.5" outlineLevel="1" x14ac:dyDescent="0.2">
      <c r="A93" s="143"/>
      <c r="B93" s="144"/>
      <c r="C93" s="175" t="s">
        <v>2493</v>
      </c>
      <c r="D93" s="146"/>
      <c r="E93" s="147">
        <v>2.16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2494</v>
      </c>
      <c r="D94" s="146"/>
      <c r="E94" s="147">
        <v>-2.0709399999999998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6" t="s">
        <v>201</v>
      </c>
      <c r="D95" s="148"/>
      <c r="E95" s="149">
        <v>42.425060000000002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1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57">
        <v>19</v>
      </c>
      <c r="B96" s="158" t="s">
        <v>2193</v>
      </c>
      <c r="C96" s="174" t="s">
        <v>2194</v>
      </c>
      <c r="D96" s="159" t="s">
        <v>403</v>
      </c>
      <c r="E96" s="160">
        <v>82.219770000000011</v>
      </c>
      <c r="F96" s="161"/>
      <c r="G96" s="162">
        <f>ROUND(E96*F96,2)</f>
        <v>0</v>
      </c>
      <c r="H96" s="161"/>
      <c r="I96" s="162">
        <f>ROUND(E96*H96,2)</f>
        <v>0</v>
      </c>
      <c r="J96" s="161"/>
      <c r="K96" s="162">
        <f>ROUND(E96*J96,2)</f>
        <v>0</v>
      </c>
      <c r="L96" s="162">
        <v>21</v>
      </c>
      <c r="M96" s="162">
        <f>G96*(1+L96/100)</f>
        <v>0</v>
      </c>
      <c r="N96" s="162">
        <v>1</v>
      </c>
      <c r="O96" s="162">
        <f>ROUND(E96*N96,2)</f>
        <v>82.22</v>
      </c>
      <c r="P96" s="162">
        <v>0</v>
      </c>
      <c r="Q96" s="163">
        <f>ROUND(E96*P96,2)</f>
        <v>0</v>
      </c>
      <c r="R96" s="145"/>
      <c r="S96" s="145" t="s">
        <v>192</v>
      </c>
      <c r="T96" s="145" t="s">
        <v>193</v>
      </c>
      <c r="U96" s="145">
        <v>0</v>
      </c>
      <c r="V96" s="145">
        <f>ROUND(E96*U96,2)</f>
        <v>0</v>
      </c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404</v>
      </c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204</v>
      </c>
      <c r="D97" s="146"/>
      <c r="E97" s="147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ht="22.5" outlineLevel="1" x14ac:dyDescent="0.2">
      <c r="A98" s="143"/>
      <c r="B98" s="144"/>
      <c r="C98" s="175" t="s">
        <v>2495</v>
      </c>
      <c r="D98" s="146"/>
      <c r="E98" s="147">
        <v>82.219770000000011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6" t="s">
        <v>201</v>
      </c>
      <c r="D99" s="148"/>
      <c r="E99" s="149">
        <v>82.219770000000011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1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57">
        <v>20</v>
      </c>
      <c r="B100" s="158" t="s">
        <v>409</v>
      </c>
      <c r="C100" s="174" t="s">
        <v>410</v>
      </c>
      <c r="D100" s="159" t="s">
        <v>403</v>
      </c>
      <c r="E100" s="160">
        <v>291.81600000000003</v>
      </c>
      <c r="F100" s="161"/>
      <c r="G100" s="162">
        <f>ROUND(E100*F100,2)</f>
        <v>0</v>
      </c>
      <c r="H100" s="161"/>
      <c r="I100" s="162">
        <f>ROUND(E100*H100,2)</f>
        <v>0</v>
      </c>
      <c r="J100" s="161"/>
      <c r="K100" s="162">
        <f>ROUND(E100*J100,2)</f>
        <v>0</v>
      </c>
      <c r="L100" s="162">
        <v>21</v>
      </c>
      <c r="M100" s="162">
        <f>G100*(1+L100/100)</f>
        <v>0</v>
      </c>
      <c r="N100" s="162">
        <v>1</v>
      </c>
      <c r="O100" s="162">
        <f>ROUND(E100*N100,2)</f>
        <v>291.82</v>
      </c>
      <c r="P100" s="162">
        <v>0</v>
      </c>
      <c r="Q100" s="163">
        <f>ROUND(E100*P100,2)</f>
        <v>0</v>
      </c>
      <c r="R100" s="145" t="s">
        <v>411</v>
      </c>
      <c r="S100" s="145" t="s">
        <v>254</v>
      </c>
      <c r="T100" s="145" t="s">
        <v>193</v>
      </c>
      <c r="U100" s="145">
        <v>0</v>
      </c>
      <c r="V100" s="145">
        <f>ROUND(E100*U100,2)</f>
        <v>0</v>
      </c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404</v>
      </c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204</v>
      </c>
      <c r="D101" s="146"/>
      <c r="E101" s="147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380</v>
      </c>
      <c r="D102" s="146"/>
      <c r="E102" s="147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2484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2485</v>
      </c>
      <c r="D104" s="146"/>
      <c r="E104" s="147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2496</v>
      </c>
      <c r="D105" s="146"/>
      <c r="E105" s="147">
        <v>291.81600000000003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6" t="s">
        <v>201</v>
      </c>
      <c r="D106" s="148"/>
      <c r="E106" s="149">
        <v>291.81600000000003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1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x14ac:dyDescent="0.2">
      <c r="A107" s="151" t="s">
        <v>187</v>
      </c>
      <c r="B107" s="152" t="s">
        <v>139</v>
      </c>
      <c r="C107" s="172" t="s">
        <v>140</v>
      </c>
      <c r="D107" s="153"/>
      <c r="E107" s="154"/>
      <c r="F107" s="155"/>
      <c r="G107" s="155">
        <f>SUMIF(AG108:AG113,"&lt;&gt;NOR",G108:G113)</f>
        <v>0</v>
      </c>
      <c r="H107" s="155"/>
      <c r="I107" s="155">
        <f>SUM(I108:I113)</f>
        <v>0</v>
      </c>
      <c r="J107" s="155"/>
      <c r="K107" s="155">
        <f>SUM(K108:K113)</f>
        <v>0</v>
      </c>
      <c r="L107" s="155"/>
      <c r="M107" s="155">
        <f>SUM(M108:M113)</f>
        <v>0</v>
      </c>
      <c r="N107" s="155"/>
      <c r="O107" s="155">
        <f>SUM(O108:O113)</f>
        <v>21.05</v>
      </c>
      <c r="P107" s="155"/>
      <c r="Q107" s="156">
        <f>SUM(Q108:Q113)</f>
        <v>0</v>
      </c>
      <c r="R107" s="150"/>
      <c r="S107" s="150"/>
      <c r="T107" s="150"/>
      <c r="U107" s="150"/>
      <c r="V107" s="150">
        <f>SUM(V108:V113)</f>
        <v>16.11</v>
      </c>
      <c r="W107" s="150"/>
      <c r="AG107" t="s">
        <v>188</v>
      </c>
    </row>
    <row r="108" spans="1:60" ht="22.5" outlineLevel="1" x14ac:dyDescent="0.2">
      <c r="A108" s="157">
        <v>21</v>
      </c>
      <c r="B108" s="158" t="s">
        <v>2198</v>
      </c>
      <c r="C108" s="174" t="s">
        <v>2199</v>
      </c>
      <c r="D108" s="159" t="s">
        <v>292</v>
      </c>
      <c r="E108" s="160">
        <v>12.360000000000001</v>
      </c>
      <c r="F108" s="161"/>
      <c r="G108" s="162">
        <f>ROUND(E108*F108,2)</f>
        <v>0</v>
      </c>
      <c r="H108" s="161"/>
      <c r="I108" s="162">
        <f>ROUND(E108*H108,2)</f>
        <v>0</v>
      </c>
      <c r="J108" s="161"/>
      <c r="K108" s="162">
        <f>ROUND(E108*J108,2)</f>
        <v>0</v>
      </c>
      <c r="L108" s="162">
        <v>21</v>
      </c>
      <c r="M108" s="162">
        <f>G108*(1+L108/100)</f>
        <v>0</v>
      </c>
      <c r="N108" s="162">
        <v>1.7034</v>
      </c>
      <c r="O108" s="162">
        <f>ROUND(E108*N108,2)</f>
        <v>21.05</v>
      </c>
      <c r="P108" s="162">
        <v>0</v>
      </c>
      <c r="Q108" s="163">
        <f>ROUND(E108*P108,2)</f>
        <v>0</v>
      </c>
      <c r="R108" s="145"/>
      <c r="S108" s="145" t="s">
        <v>192</v>
      </c>
      <c r="T108" s="145" t="s">
        <v>193</v>
      </c>
      <c r="U108" s="145">
        <v>1.3030000000000002</v>
      </c>
      <c r="V108" s="145">
        <f>ROUND(E108*U108,2)</f>
        <v>16.11</v>
      </c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194</v>
      </c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204</v>
      </c>
      <c r="D109" s="146"/>
      <c r="E109" s="147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ht="33.75" outlineLevel="1" x14ac:dyDescent="0.2">
      <c r="A110" s="143"/>
      <c r="B110" s="144"/>
      <c r="C110" s="175" t="s">
        <v>2200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2497</v>
      </c>
      <c r="D111" s="146"/>
      <c r="E111" s="147">
        <v>11.760000000000002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2498</v>
      </c>
      <c r="D112" s="146"/>
      <c r="E112" s="147">
        <v>0.60000000000000009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12.360000000000001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x14ac:dyDescent="0.2">
      <c r="A114" s="151" t="s">
        <v>187</v>
      </c>
      <c r="B114" s="152" t="s">
        <v>141</v>
      </c>
      <c r="C114" s="172" t="s">
        <v>142</v>
      </c>
      <c r="D114" s="153"/>
      <c r="E114" s="154"/>
      <c r="F114" s="155"/>
      <c r="G114" s="155">
        <f>SUMIF(AG115:AG125,"&lt;&gt;NOR",G115:G125)</f>
        <v>0</v>
      </c>
      <c r="H114" s="155"/>
      <c r="I114" s="155">
        <f>SUM(I115:I125)</f>
        <v>0</v>
      </c>
      <c r="J114" s="155"/>
      <c r="K114" s="155">
        <f>SUM(K115:K125)</f>
        <v>0</v>
      </c>
      <c r="L114" s="155"/>
      <c r="M114" s="155">
        <f>SUM(M115:M125)</f>
        <v>0</v>
      </c>
      <c r="N114" s="155"/>
      <c r="O114" s="155">
        <f>SUM(O115:O125)</f>
        <v>126.31</v>
      </c>
      <c r="P114" s="155"/>
      <c r="Q114" s="156">
        <f>SUM(Q115:Q125)</f>
        <v>0</v>
      </c>
      <c r="R114" s="150"/>
      <c r="S114" s="150"/>
      <c r="T114" s="150"/>
      <c r="U114" s="150"/>
      <c r="V114" s="150">
        <f>SUM(V115:V125)</f>
        <v>14.11</v>
      </c>
      <c r="W114" s="150"/>
      <c r="AG114" t="s">
        <v>188</v>
      </c>
    </row>
    <row r="115" spans="1:60" ht="22.5" outlineLevel="1" x14ac:dyDescent="0.2">
      <c r="A115" s="157">
        <v>22</v>
      </c>
      <c r="B115" s="158" t="s">
        <v>442</v>
      </c>
      <c r="C115" s="174" t="s">
        <v>443</v>
      </c>
      <c r="D115" s="159" t="s">
        <v>253</v>
      </c>
      <c r="E115" s="160">
        <v>168</v>
      </c>
      <c r="F115" s="161"/>
      <c r="G115" s="162">
        <f>ROUND(E115*F115,2)</f>
        <v>0</v>
      </c>
      <c r="H115" s="161"/>
      <c r="I115" s="162">
        <f>ROUND(E115*H115,2)</f>
        <v>0</v>
      </c>
      <c r="J115" s="161"/>
      <c r="K115" s="162">
        <f>ROUND(E115*J115,2)</f>
        <v>0</v>
      </c>
      <c r="L115" s="162">
        <v>21</v>
      </c>
      <c r="M115" s="162">
        <f>G115*(1+L115/100)</f>
        <v>0</v>
      </c>
      <c r="N115" s="162">
        <v>0.378</v>
      </c>
      <c r="O115" s="162">
        <f>ROUND(E115*N115,2)</f>
        <v>63.5</v>
      </c>
      <c r="P115" s="162">
        <v>0</v>
      </c>
      <c r="Q115" s="163">
        <f>ROUND(E115*P115,2)</f>
        <v>0</v>
      </c>
      <c r="R115" s="145"/>
      <c r="S115" s="145" t="s">
        <v>254</v>
      </c>
      <c r="T115" s="145" t="s">
        <v>255</v>
      </c>
      <c r="U115" s="145">
        <v>2.6000000000000002E-2</v>
      </c>
      <c r="V115" s="145">
        <f>ROUND(E115*U115,2)</f>
        <v>4.37</v>
      </c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194</v>
      </c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204</v>
      </c>
      <c r="D116" s="146"/>
      <c r="E116" s="147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ht="22.5" outlineLevel="1" x14ac:dyDescent="0.2">
      <c r="A117" s="143"/>
      <c r="B117" s="144"/>
      <c r="C117" s="175" t="s">
        <v>2499</v>
      </c>
      <c r="D117" s="146"/>
      <c r="E117" s="147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2500</v>
      </c>
      <c r="D118" s="146"/>
      <c r="E118" s="147">
        <v>168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6" t="s">
        <v>201</v>
      </c>
      <c r="D119" s="148"/>
      <c r="E119" s="149">
        <v>168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1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64">
        <v>23</v>
      </c>
      <c r="B120" s="165" t="s">
        <v>2501</v>
      </c>
      <c r="C120" s="173" t="s">
        <v>2502</v>
      </c>
      <c r="D120" s="166" t="s">
        <v>253</v>
      </c>
      <c r="E120" s="167">
        <v>84</v>
      </c>
      <c r="F120" s="168"/>
      <c r="G120" s="169">
        <f>ROUND(E120*F120,2)</f>
        <v>0</v>
      </c>
      <c r="H120" s="168"/>
      <c r="I120" s="169">
        <f>ROUND(E120*H120,2)</f>
        <v>0</v>
      </c>
      <c r="J120" s="168"/>
      <c r="K120" s="169">
        <f>ROUND(E120*J120,2)</f>
        <v>0</v>
      </c>
      <c r="L120" s="169">
        <v>21</v>
      </c>
      <c r="M120" s="169">
        <f>G120*(1+L120/100)</f>
        <v>0</v>
      </c>
      <c r="N120" s="169">
        <v>0.13188000000000002</v>
      </c>
      <c r="O120" s="169">
        <f>ROUND(E120*N120,2)</f>
        <v>11.08</v>
      </c>
      <c r="P120" s="169">
        <v>0</v>
      </c>
      <c r="Q120" s="170">
        <f>ROUND(E120*P120,2)</f>
        <v>0</v>
      </c>
      <c r="R120" s="145"/>
      <c r="S120" s="145" t="s">
        <v>254</v>
      </c>
      <c r="T120" s="145" t="s">
        <v>255</v>
      </c>
      <c r="U120" s="145">
        <v>2.1000000000000001E-2</v>
      </c>
      <c r="V120" s="145">
        <f>ROUND(E120*U120,2)</f>
        <v>1.76</v>
      </c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194</v>
      </c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64">
        <v>24</v>
      </c>
      <c r="B121" s="165" t="s">
        <v>449</v>
      </c>
      <c r="C121" s="173" t="s">
        <v>450</v>
      </c>
      <c r="D121" s="166" t="s">
        <v>253</v>
      </c>
      <c r="E121" s="167">
        <v>84</v>
      </c>
      <c r="F121" s="168"/>
      <c r="G121" s="169">
        <f>ROUND(E121*F121,2)</f>
        <v>0</v>
      </c>
      <c r="H121" s="168"/>
      <c r="I121" s="169">
        <f>ROUND(E121*H121,2)</f>
        <v>0</v>
      </c>
      <c r="J121" s="168"/>
      <c r="K121" s="169">
        <f>ROUND(E121*J121,2)</f>
        <v>0</v>
      </c>
      <c r="L121" s="169">
        <v>21</v>
      </c>
      <c r="M121" s="169">
        <f>G121*(1+L121/100)</f>
        <v>0</v>
      </c>
      <c r="N121" s="169">
        <v>0.12966000000000003</v>
      </c>
      <c r="O121" s="169">
        <f>ROUND(E121*N121,2)</f>
        <v>10.89</v>
      </c>
      <c r="P121" s="169">
        <v>0</v>
      </c>
      <c r="Q121" s="170">
        <f>ROUND(E121*P121,2)</f>
        <v>0</v>
      </c>
      <c r="R121" s="145"/>
      <c r="S121" s="145" t="s">
        <v>254</v>
      </c>
      <c r="T121" s="145" t="s">
        <v>255</v>
      </c>
      <c r="U121" s="145">
        <v>0.02</v>
      </c>
      <c r="V121" s="145">
        <f>ROUND(E121*U121,2)</f>
        <v>1.68</v>
      </c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194</v>
      </c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57">
        <v>25</v>
      </c>
      <c r="B122" s="158" t="s">
        <v>2503</v>
      </c>
      <c r="C122" s="174" t="s">
        <v>2504</v>
      </c>
      <c r="D122" s="159" t="s">
        <v>253</v>
      </c>
      <c r="E122" s="160">
        <v>315</v>
      </c>
      <c r="F122" s="161"/>
      <c r="G122" s="162">
        <f>ROUND(E122*F122,2)</f>
        <v>0</v>
      </c>
      <c r="H122" s="161"/>
      <c r="I122" s="162">
        <f>ROUND(E122*H122,2)</f>
        <v>0</v>
      </c>
      <c r="J122" s="161"/>
      <c r="K122" s="162">
        <f>ROUND(E122*J122,2)</f>
        <v>0</v>
      </c>
      <c r="L122" s="162">
        <v>21</v>
      </c>
      <c r="M122" s="162">
        <f>G122*(1+L122/100)</f>
        <v>0</v>
      </c>
      <c r="N122" s="162">
        <v>0.12966000000000003</v>
      </c>
      <c r="O122" s="162">
        <f>ROUND(E122*N122,2)</f>
        <v>40.840000000000003</v>
      </c>
      <c r="P122" s="162">
        <v>0</v>
      </c>
      <c r="Q122" s="163">
        <f>ROUND(E122*P122,2)</f>
        <v>0</v>
      </c>
      <c r="R122" s="145"/>
      <c r="S122" s="145" t="s">
        <v>254</v>
      </c>
      <c r="T122" s="145" t="s">
        <v>255</v>
      </c>
      <c r="U122" s="145">
        <v>0.02</v>
      </c>
      <c r="V122" s="145">
        <f>ROUND(E122*U122,2)</f>
        <v>6.3</v>
      </c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194</v>
      </c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5" t="s">
        <v>204</v>
      </c>
      <c r="D123" s="146"/>
      <c r="E123" s="147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451</v>
      </c>
      <c r="D124" s="146"/>
      <c r="E124" s="147">
        <v>315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6" t="s">
        <v>201</v>
      </c>
      <c r="D125" s="148"/>
      <c r="E125" s="149">
        <v>315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1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x14ac:dyDescent="0.2">
      <c r="A126" s="151" t="s">
        <v>187</v>
      </c>
      <c r="B126" s="152" t="s">
        <v>145</v>
      </c>
      <c r="C126" s="172" t="s">
        <v>146</v>
      </c>
      <c r="D126" s="153"/>
      <c r="E126" s="154"/>
      <c r="F126" s="155"/>
      <c r="G126" s="155">
        <f>SUMIF(AG127:AG220,"&lt;&gt;NOR",G127:G220)</f>
        <v>0</v>
      </c>
      <c r="H126" s="155"/>
      <c r="I126" s="155">
        <f>SUM(I127:I220)</f>
        <v>0</v>
      </c>
      <c r="J126" s="155"/>
      <c r="K126" s="155">
        <f>SUM(K127:K220)</f>
        <v>0</v>
      </c>
      <c r="L126" s="155"/>
      <c r="M126" s="155">
        <f>SUM(M127:M220)</f>
        <v>0</v>
      </c>
      <c r="N126" s="155"/>
      <c r="O126" s="155">
        <f>SUM(O127:O220)</f>
        <v>1.6000000000000003</v>
      </c>
      <c r="P126" s="155"/>
      <c r="Q126" s="156">
        <f>SUM(Q127:Q220)</f>
        <v>0</v>
      </c>
      <c r="R126" s="150"/>
      <c r="S126" s="150"/>
      <c r="T126" s="150"/>
      <c r="U126" s="150"/>
      <c r="V126" s="150">
        <f>SUM(V127:V220)</f>
        <v>103.34</v>
      </c>
      <c r="W126" s="150"/>
      <c r="AG126" t="s">
        <v>188</v>
      </c>
    </row>
    <row r="127" spans="1:60" outlineLevel="1" x14ac:dyDescent="0.2">
      <c r="A127" s="157">
        <v>26</v>
      </c>
      <c r="B127" s="158" t="s">
        <v>1977</v>
      </c>
      <c r="C127" s="174" t="s">
        <v>2409</v>
      </c>
      <c r="D127" s="159" t="s">
        <v>224</v>
      </c>
      <c r="E127" s="160">
        <v>2</v>
      </c>
      <c r="F127" s="161"/>
      <c r="G127" s="162">
        <f>ROUND(E127*F127,2)</f>
        <v>0</v>
      </c>
      <c r="H127" s="161"/>
      <c r="I127" s="162">
        <f>ROUND(E127*H127,2)</f>
        <v>0</v>
      </c>
      <c r="J127" s="161"/>
      <c r="K127" s="162">
        <f>ROUND(E127*J127,2)</f>
        <v>0</v>
      </c>
      <c r="L127" s="162">
        <v>21</v>
      </c>
      <c r="M127" s="162">
        <f>G127*(1+L127/100)</f>
        <v>0</v>
      </c>
      <c r="N127" s="162">
        <v>0</v>
      </c>
      <c r="O127" s="162">
        <f>ROUND(E127*N127,2)</f>
        <v>0</v>
      </c>
      <c r="P127" s="162">
        <v>0</v>
      </c>
      <c r="Q127" s="163">
        <f>ROUND(E127*P127,2)</f>
        <v>0</v>
      </c>
      <c r="R127" s="145"/>
      <c r="S127" s="145" t="s">
        <v>254</v>
      </c>
      <c r="T127" s="145" t="s">
        <v>255</v>
      </c>
      <c r="U127" s="145">
        <v>1.2216</v>
      </c>
      <c r="V127" s="145">
        <f>ROUND(E127*U127,2)</f>
        <v>2.44</v>
      </c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2410</v>
      </c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204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2505</v>
      </c>
      <c r="D129" s="146"/>
      <c r="E129" s="147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5" t="s">
        <v>2506</v>
      </c>
      <c r="D130" s="146"/>
      <c r="E130" s="147">
        <v>2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6" t="s">
        <v>201</v>
      </c>
      <c r="D131" s="148"/>
      <c r="E131" s="149">
        <v>2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1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57">
        <v>27</v>
      </c>
      <c r="B132" s="158" t="s">
        <v>2212</v>
      </c>
      <c r="C132" s="174" t="s">
        <v>2213</v>
      </c>
      <c r="D132" s="159" t="s">
        <v>224</v>
      </c>
      <c r="E132" s="160">
        <v>4</v>
      </c>
      <c r="F132" s="161"/>
      <c r="G132" s="162">
        <f>ROUND(E132*F132,2)</f>
        <v>0</v>
      </c>
      <c r="H132" s="161"/>
      <c r="I132" s="162">
        <f>ROUND(E132*H132,2)</f>
        <v>0</v>
      </c>
      <c r="J132" s="161"/>
      <c r="K132" s="162">
        <f>ROUND(E132*J132,2)</f>
        <v>0</v>
      </c>
      <c r="L132" s="162">
        <v>21</v>
      </c>
      <c r="M132" s="162">
        <f>G132*(1+L132/100)</f>
        <v>0</v>
      </c>
      <c r="N132" s="162">
        <v>0</v>
      </c>
      <c r="O132" s="162">
        <f>ROUND(E132*N132,2)</f>
        <v>0</v>
      </c>
      <c r="P132" s="162">
        <v>0</v>
      </c>
      <c r="Q132" s="163">
        <f>ROUND(E132*P132,2)</f>
        <v>0</v>
      </c>
      <c r="R132" s="145"/>
      <c r="S132" s="145" t="s">
        <v>254</v>
      </c>
      <c r="T132" s="145" t="s">
        <v>255</v>
      </c>
      <c r="U132" s="145">
        <v>1.6056000000000001</v>
      </c>
      <c r="V132" s="145">
        <f>ROUND(E132*U132,2)</f>
        <v>6.42</v>
      </c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194</v>
      </c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outlineLevel="1" x14ac:dyDescent="0.2">
      <c r="A133" s="143"/>
      <c r="B133" s="144"/>
      <c r="C133" s="175" t="s">
        <v>204</v>
      </c>
      <c r="D133" s="146"/>
      <c r="E133" s="147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199</v>
      </c>
      <c r="AH133" s="136">
        <v>0</v>
      </c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5" t="s">
        <v>2507</v>
      </c>
      <c r="D134" s="146"/>
      <c r="E134" s="147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5" t="s">
        <v>2508</v>
      </c>
      <c r="D135" s="146"/>
      <c r="E135" s="147">
        <v>1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2509</v>
      </c>
      <c r="D136" s="146"/>
      <c r="E136" s="147">
        <v>3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6" t="s">
        <v>201</v>
      </c>
      <c r="D137" s="148"/>
      <c r="E137" s="149">
        <v>4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1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57">
        <v>28</v>
      </c>
      <c r="B138" s="158" t="s">
        <v>2510</v>
      </c>
      <c r="C138" s="174" t="s">
        <v>2511</v>
      </c>
      <c r="D138" s="159" t="s">
        <v>224</v>
      </c>
      <c r="E138" s="160">
        <v>1</v>
      </c>
      <c r="F138" s="161"/>
      <c r="G138" s="162">
        <f>ROUND(E138*F138,2)</f>
        <v>0</v>
      </c>
      <c r="H138" s="161"/>
      <c r="I138" s="162">
        <f>ROUND(E138*H138,2)</f>
        <v>0</v>
      </c>
      <c r="J138" s="161"/>
      <c r="K138" s="162">
        <f>ROUND(E138*J138,2)</f>
        <v>0</v>
      </c>
      <c r="L138" s="162">
        <v>21</v>
      </c>
      <c r="M138" s="162">
        <f>G138*(1+L138/100)</f>
        <v>0</v>
      </c>
      <c r="N138" s="162">
        <v>1.1E-4</v>
      </c>
      <c r="O138" s="162">
        <f>ROUND(E138*N138,2)</f>
        <v>0</v>
      </c>
      <c r="P138" s="162">
        <v>0</v>
      </c>
      <c r="Q138" s="163">
        <f>ROUND(E138*P138,2)</f>
        <v>0</v>
      </c>
      <c r="R138" s="145"/>
      <c r="S138" s="145" t="s">
        <v>254</v>
      </c>
      <c r="T138" s="145" t="s">
        <v>255</v>
      </c>
      <c r="U138" s="145">
        <v>1.56</v>
      </c>
      <c r="V138" s="145">
        <f>ROUND(E138*U138,2)</f>
        <v>1.56</v>
      </c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194</v>
      </c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5" t="s">
        <v>204</v>
      </c>
      <c r="D139" s="146"/>
      <c r="E139" s="147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0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2507</v>
      </c>
      <c r="D140" s="146"/>
      <c r="E140" s="147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2512</v>
      </c>
      <c r="D141" s="146"/>
      <c r="E141" s="147">
        <v>1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6" t="s">
        <v>201</v>
      </c>
      <c r="D142" s="148"/>
      <c r="E142" s="149">
        <v>1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1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57">
        <v>29</v>
      </c>
      <c r="B143" s="158" t="s">
        <v>2513</v>
      </c>
      <c r="C143" s="174" t="s">
        <v>2514</v>
      </c>
      <c r="D143" s="159" t="s">
        <v>224</v>
      </c>
      <c r="E143" s="160">
        <v>1</v>
      </c>
      <c r="F143" s="161"/>
      <c r="G143" s="162">
        <f>ROUND(E143*F143,2)</f>
        <v>0</v>
      </c>
      <c r="H143" s="161"/>
      <c r="I143" s="162">
        <f>ROUND(E143*H143,2)</f>
        <v>0</v>
      </c>
      <c r="J143" s="161"/>
      <c r="K143" s="162">
        <f>ROUND(E143*J143,2)</f>
        <v>0</v>
      </c>
      <c r="L143" s="162">
        <v>21</v>
      </c>
      <c r="M143" s="162">
        <f>G143*(1+L143/100)</f>
        <v>0</v>
      </c>
      <c r="N143" s="162">
        <v>1.3900000000000002E-3</v>
      </c>
      <c r="O143" s="162">
        <f>ROUND(E143*N143,2)</f>
        <v>0</v>
      </c>
      <c r="P143" s="162">
        <v>0</v>
      </c>
      <c r="Q143" s="163">
        <f>ROUND(E143*P143,2)</f>
        <v>0</v>
      </c>
      <c r="R143" s="145"/>
      <c r="S143" s="145" t="s">
        <v>254</v>
      </c>
      <c r="T143" s="145" t="s">
        <v>255</v>
      </c>
      <c r="U143" s="145">
        <v>2.1188000000000002</v>
      </c>
      <c r="V143" s="145">
        <f>ROUND(E143*U143,2)</f>
        <v>2.12</v>
      </c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194</v>
      </c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5" t="s">
        <v>204</v>
      </c>
      <c r="D144" s="146"/>
      <c r="E144" s="147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0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5" t="s">
        <v>2507</v>
      </c>
      <c r="D145" s="146"/>
      <c r="E145" s="147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2515</v>
      </c>
      <c r="D146" s="146"/>
      <c r="E146" s="147">
        <v>1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6" t="s">
        <v>201</v>
      </c>
      <c r="D147" s="148"/>
      <c r="E147" s="149">
        <v>1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1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57">
        <v>30</v>
      </c>
      <c r="B148" s="158" t="s">
        <v>1995</v>
      </c>
      <c r="C148" s="174" t="s">
        <v>1996</v>
      </c>
      <c r="D148" s="159" t="s">
        <v>224</v>
      </c>
      <c r="E148" s="160">
        <v>4</v>
      </c>
      <c r="F148" s="161"/>
      <c r="G148" s="162">
        <f>ROUND(E148*F148,2)</f>
        <v>0</v>
      </c>
      <c r="H148" s="161"/>
      <c r="I148" s="162">
        <f>ROUND(E148*H148,2)</f>
        <v>0</v>
      </c>
      <c r="J148" s="161"/>
      <c r="K148" s="162">
        <f>ROUND(E148*J148,2)</f>
        <v>0</v>
      </c>
      <c r="L148" s="162">
        <v>21</v>
      </c>
      <c r="M148" s="162">
        <f>G148*(1+L148/100)</f>
        <v>0</v>
      </c>
      <c r="N148" s="162">
        <v>2.0000000000000002E-5</v>
      </c>
      <c r="O148" s="162">
        <f>ROUND(E148*N148,2)</f>
        <v>0</v>
      </c>
      <c r="P148" s="162">
        <v>0</v>
      </c>
      <c r="Q148" s="163">
        <f>ROUND(E148*P148,2)</f>
        <v>0</v>
      </c>
      <c r="R148" s="145"/>
      <c r="S148" s="145" t="s">
        <v>254</v>
      </c>
      <c r="T148" s="145" t="s">
        <v>255</v>
      </c>
      <c r="U148" s="145">
        <v>0.38400000000000001</v>
      </c>
      <c r="V148" s="145">
        <f>ROUND(E148*U148,2)</f>
        <v>1.54</v>
      </c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194</v>
      </c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75" t="s">
        <v>204</v>
      </c>
      <c r="D149" s="146"/>
      <c r="E149" s="147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199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75" t="s">
        <v>2507</v>
      </c>
      <c r="D150" s="146"/>
      <c r="E150" s="147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199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75" t="s">
        <v>139</v>
      </c>
      <c r="D151" s="146"/>
      <c r="E151" s="147">
        <v>4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199</v>
      </c>
      <c r="AH151" s="136">
        <v>0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43"/>
      <c r="B152" s="144"/>
      <c r="C152" s="176" t="s">
        <v>201</v>
      </c>
      <c r="D152" s="148"/>
      <c r="E152" s="149">
        <v>4</v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199</v>
      </c>
      <c r="AH152" s="136">
        <v>1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57">
        <v>31</v>
      </c>
      <c r="B153" s="158" t="s">
        <v>1999</v>
      </c>
      <c r="C153" s="174" t="s">
        <v>2000</v>
      </c>
      <c r="D153" s="159" t="s">
        <v>224</v>
      </c>
      <c r="E153" s="160">
        <v>2</v>
      </c>
      <c r="F153" s="161"/>
      <c r="G153" s="162">
        <f>ROUND(E153*F153,2)</f>
        <v>0</v>
      </c>
      <c r="H153" s="161"/>
      <c r="I153" s="162">
        <f>ROUND(E153*H153,2)</f>
        <v>0</v>
      </c>
      <c r="J153" s="161"/>
      <c r="K153" s="162">
        <f>ROUND(E153*J153,2)</f>
        <v>0</v>
      </c>
      <c r="L153" s="162">
        <v>21</v>
      </c>
      <c r="M153" s="162">
        <f>G153*(1+L153/100)</f>
        <v>0</v>
      </c>
      <c r="N153" s="162">
        <v>2.0000000000000002E-5</v>
      </c>
      <c r="O153" s="162">
        <f>ROUND(E153*N153,2)</f>
        <v>0</v>
      </c>
      <c r="P153" s="162">
        <v>0</v>
      </c>
      <c r="Q153" s="163">
        <f>ROUND(E153*P153,2)</f>
        <v>0</v>
      </c>
      <c r="R153" s="145"/>
      <c r="S153" s="145" t="s">
        <v>254</v>
      </c>
      <c r="T153" s="145" t="s">
        <v>255</v>
      </c>
      <c r="U153" s="145">
        <v>0.6120000000000001</v>
      </c>
      <c r="V153" s="145">
        <f>ROUND(E153*U153,2)</f>
        <v>1.22</v>
      </c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194</v>
      </c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outlineLevel="1" x14ac:dyDescent="0.2">
      <c r="A154" s="143"/>
      <c r="B154" s="144"/>
      <c r="C154" s="175" t="s">
        <v>204</v>
      </c>
      <c r="D154" s="146"/>
      <c r="E154" s="147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199</v>
      </c>
      <c r="AH154" s="136">
        <v>0</v>
      </c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75" t="s">
        <v>2507</v>
      </c>
      <c r="D155" s="146"/>
      <c r="E155" s="147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199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75" t="s">
        <v>135</v>
      </c>
      <c r="D156" s="146"/>
      <c r="E156" s="147">
        <v>2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199</v>
      </c>
      <c r="AH156" s="136">
        <v>0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43"/>
      <c r="B157" s="144"/>
      <c r="C157" s="176" t="s">
        <v>201</v>
      </c>
      <c r="D157" s="148"/>
      <c r="E157" s="149">
        <v>2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199</v>
      </c>
      <c r="AH157" s="136">
        <v>1</v>
      </c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57">
        <v>32</v>
      </c>
      <c r="B158" s="158" t="s">
        <v>2001</v>
      </c>
      <c r="C158" s="174" t="s">
        <v>2002</v>
      </c>
      <c r="D158" s="159" t="s">
        <v>224</v>
      </c>
      <c r="E158" s="160">
        <v>1</v>
      </c>
      <c r="F158" s="161"/>
      <c r="G158" s="162">
        <f>ROUND(E158*F158,2)</f>
        <v>0</v>
      </c>
      <c r="H158" s="161"/>
      <c r="I158" s="162">
        <f>ROUND(E158*H158,2)</f>
        <v>0</v>
      </c>
      <c r="J158" s="161"/>
      <c r="K158" s="162">
        <f>ROUND(E158*J158,2)</f>
        <v>0</v>
      </c>
      <c r="L158" s="162">
        <v>21</v>
      </c>
      <c r="M158" s="162">
        <f>G158*(1+L158/100)</f>
        <v>0</v>
      </c>
      <c r="N158" s="162">
        <v>2.2000000000000001E-4</v>
      </c>
      <c r="O158" s="162">
        <f>ROUND(E158*N158,2)</f>
        <v>0</v>
      </c>
      <c r="P158" s="162">
        <v>0</v>
      </c>
      <c r="Q158" s="163">
        <f>ROUND(E158*P158,2)</f>
        <v>0</v>
      </c>
      <c r="R158" s="145"/>
      <c r="S158" s="145" t="s">
        <v>254</v>
      </c>
      <c r="T158" s="145" t="s">
        <v>255</v>
      </c>
      <c r="U158" s="145">
        <v>1.554</v>
      </c>
      <c r="V158" s="145">
        <f>ROUND(E158*U158,2)</f>
        <v>1.55</v>
      </c>
      <c r="W158" s="145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194</v>
      </c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43"/>
      <c r="B159" s="144"/>
      <c r="C159" s="175" t="s">
        <v>204</v>
      </c>
      <c r="D159" s="146"/>
      <c r="E159" s="147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199</v>
      </c>
      <c r="AH159" s="136">
        <v>0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75" t="s">
        <v>2507</v>
      </c>
      <c r="D160" s="146"/>
      <c r="E160" s="147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199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75" t="s">
        <v>133</v>
      </c>
      <c r="D161" s="146"/>
      <c r="E161" s="147">
        <v>1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199</v>
      </c>
      <c r="AH161" s="136">
        <v>0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outlineLevel="1" x14ac:dyDescent="0.2">
      <c r="A162" s="143"/>
      <c r="B162" s="144"/>
      <c r="C162" s="176" t="s">
        <v>201</v>
      </c>
      <c r="D162" s="148"/>
      <c r="E162" s="149">
        <v>1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 t="s">
        <v>199</v>
      </c>
      <c r="AH162" s="136">
        <v>1</v>
      </c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outlineLevel="1" x14ac:dyDescent="0.2">
      <c r="A163" s="157">
        <v>33</v>
      </c>
      <c r="B163" s="158" t="s">
        <v>2009</v>
      </c>
      <c r="C163" s="174" t="s">
        <v>2010</v>
      </c>
      <c r="D163" s="159" t="s">
        <v>224</v>
      </c>
      <c r="E163" s="160">
        <v>1</v>
      </c>
      <c r="F163" s="161"/>
      <c r="G163" s="162">
        <f>ROUND(E163*F163,2)</f>
        <v>0</v>
      </c>
      <c r="H163" s="161"/>
      <c r="I163" s="162">
        <f>ROUND(E163*H163,2)</f>
        <v>0</v>
      </c>
      <c r="J163" s="161"/>
      <c r="K163" s="162">
        <f>ROUND(E163*J163,2)</f>
        <v>0</v>
      </c>
      <c r="L163" s="162">
        <v>21</v>
      </c>
      <c r="M163" s="162">
        <f>G163*(1+L163/100)</f>
        <v>0</v>
      </c>
      <c r="N163" s="162">
        <v>2.7800000000000004E-3</v>
      </c>
      <c r="O163" s="162">
        <f>ROUND(E163*N163,2)</f>
        <v>0</v>
      </c>
      <c r="P163" s="162">
        <v>0</v>
      </c>
      <c r="Q163" s="163">
        <f>ROUND(E163*P163,2)</f>
        <v>0</v>
      </c>
      <c r="R163" s="145"/>
      <c r="S163" s="145" t="s">
        <v>254</v>
      </c>
      <c r="T163" s="145" t="s">
        <v>255</v>
      </c>
      <c r="U163" s="145">
        <v>2.1280000000000001</v>
      </c>
      <c r="V163" s="145">
        <f>ROUND(E163*U163,2)</f>
        <v>2.13</v>
      </c>
      <c r="W163" s="145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 t="s">
        <v>194</v>
      </c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75" t="s">
        <v>204</v>
      </c>
      <c r="D164" s="146"/>
      <c r="E164" s="147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199</v>
      </c>
      <c r="AH164" s="136">
        <v>0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outlineLevel="1" x14ac:dyDescent="0.2">
      <c r="A165" s="143"/>
      <c r="B165" s="144"/>
      <c r="C165" s="175" t="s">
        <v>2507</v>
      </c>
      <c r="D165" s="146"/>
      <c r="E165" s="147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 t="s">
        <v>199</v>
      </c>
      <c r="AH165" s="136">
        <v>0</v>
      </c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75" t="s">
        <v>133</v>
      </c>
      <c r="D166" s="146"/>
      <c r="E166" s="147">
        <v>1</v>
      </c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199</v>
      </c>
      <c r="AH166" s="136">
        <v>0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outlineLevel="1" x14ac:dyDescent="0.2">
      <c r="A167" s="143"/>
      <c r="B167" s="144"/>
      <c r="C167" s="176" t="s">
        <v>201</v>
      </c>
      <c r="D167" s="148"/>
      <c r="E167" s="149">
        <v>1</v>
      </c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 t="s">
        <v>199</v>
      </c>
      <c r="AH167" s="136">
        <v>1</v>
      </c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57">
        <v>34</v>
      </c>
      <c r="B168" s="158" t="s">
        <v>2226</v>
      </c>
      <c r="C168" s="174" t="s">
        <v>2227</v>
      </c>
      <c r="D168" s="159" t="s">
        <v>224</v>
      </c>
      <c r="E168" s="160">
        <v>4</v>
      </c>
      <c r="F168" s="161"/>
      <c r="G168" s="162">
        <f>ROUND(E168*F168,2)</f>
        <v>0</v>
      </c>
      <c r="H168" s="161"/>
      <c r="I168" s="162">
        <f>ROUND(E168*H168,2)</f>
        <v>0</v>
      </c>
      <c r="J168" s="161"/>
      <c r="K168" s="162">
        <f>ROUND(E168*J168,2)</f>
        <v>0</v>
      </c>
      <c r="L168" s="162">
        <v>21</v>
      </c>
      <c r="M168" s="162">
        <f>G168*(1+L168/100)</f>
        <v>0</v>
      </c>
      <c r="N168" s="162">
        <v>0</v>
      </c>
      <c r="O168" s="162">
        <f>ROUND(E168*N168,2)</f>
        <v>0</v>
      </c>
      <c r="P168" s="162">
        <v>0</v>
      </c>
      <c r="Q168" s="163">
        <f>ROUND(E168*P168,2)</f>
        <v>0</v>
      </c>
      <c r="R168" s="145"/>
      <c r="S168" s="145" t="s">
        <v>254</v>
      </c>
      <c r="T168" s="145" t="s">
        <v>255</v>
      </c>
      <c r="U168" s="145">
        <v>3.5920000000000001</v>
      </c>
      <c r="V168" s="145">
        <f>ROUND(E168*U168,2)</f>
        <v>14.37</v>
      </c>
      <c r="W168" s="14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194</v>
      </c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outlineLevel="1" x14ac:dyDescent="0.2">
      <c r="A169" s="143"/>
      <c r="B169" s="144"/>
      <c r="C169" s="175" t="s">
        <v>204</v>
      </c>
      <c r="D169" s="146"/>
      <c r="E169" s="147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 t="s">
        <v>199</v>
      </c>
      <c r="AH169" s="136">
        <v>0</v>
      </c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75" t="s">
        <v>2507</v>
      </c>
      <c r="D170" s="146"/>
      <c r="E170" s="147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199</v>
      </c>
      <c r="AH170" s="136">
        <v>0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outlineLevel="1" x14ac:dyDescent="0.2">
      <c r="A171" s="143"/>
      <c r="B171" s="144"/>
      <c r="C171" s="175" t="s">
        <v>139</v>
      </c>
      <c r="D171" s="146"/>
      <c r="E171" s="147">
        <v>4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 t="s">
        <v>199</v>
      </c>
      <c r="AH171" s="136">
        <v>0</v>
      </c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outlineLevel="1" x14ac:dyDescent="0.2">
      <c r="A172" s="143"/>
      <c r="B172" s="144"/>
      <c r="C172" s="176" t="s">
        <v>201</v>
      </c>
      <c r="D172" s="148"/>
      <c r="E172" s="149">
        <v>4</v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 t="s">
        <v>199</v>
      </c>
      <c r="AH172" s="136">
        <v>1</v>
      </c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64">
        <v>35</v>
      </c>
      <c r="B173" s="165" t="s">
        <v>2516</v>
      </c>
      <c r="C173" s="173" t="s">
        <v>2517</v>
      </c>
      <c r="D173" s="166" t="s">
        <v>197</v>
      </c>
      <c r="E173" s="167">
        <v>103</v>
      </c>
      <c r="F173" s="168"/>
      <c r="G173" s="169">
        <f>ROUND(E173*F173,2)</f>
        <v>0</v>
      </c>
      <c r="H173" s="168"/>
      <c r="I173" s="169">
        <f>ROUND(E173*H173,2)</f>
        <v>0</v>
      </c>
      <c r="J173" s="168"/>
      <c r="K173" s="169">
        <f>ROUND(E173*J173,2)</f>
        <v>0</v>
      </c>
      <c r="L173" s="169">
        <v>21</v>
      </c>
      <c r="M173" s="169">
        <f>G173*(1+L173/100)</f>
        <v>0</v>
      </c>
      <c r="N173" s="169">
        <v>0</v>
      </c>
      <c r="O173" s="169">
        <f>ROUND(E173*N173,2)</f>
        <v>0</v>
      </c>
      <c r="P173" s="169">
        <v>0</v>
      </c>
      <c r="Q173" s="170">
        <f>ROUND(E173*P173,2)</f>
        <v>0</v>
      </c>
      <c r="R173" s="145"/>
      <c r="S173" s="145" t="s">
        <v>254</v>
      </c>
      <c r="T173" s="145" t="s">
        <v>255</v>
      </c>
      <c r="U173" s="145">
        <v>5.5E-2</v>
      </c>
      <c r="V173" s="145">
        <f>ROUND(E173*U173,2)</f>
        <v>5.67</v>
      </c>
      <c r="W173" s="14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194</v>
      </c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64">
        <v>36</v>
      </c>
      <c r="B174" s="165" t="s">
        <v>2518</v>
      </c>
      <c r="C174" s="173" t="s">
        <v>2519</v>
      </c>
      <c r="D174" s="166" t="s">
        <v>197</v>
      </c>
      <c r="E174" s="167">
        <v>103</v>
      </c>
      <c r="F174" s="168"/>
      <c r="G174" s="169">
        <f>ROUND(E174*F174,2)</f>
        <v>0</v>
      </c>
      <c r="H174" s="168"/>
      <c r="I174" s="169">
        <f>ROUND(E174*H174,2)</f>
        <v>0</v>
      </c>
      <c r="J174" s="168"/>
      <c r="K174" s="169">
        <f>ROUND(E174*J174,2)</f>
        <v>0</v>
      </c>
      <c r="L174" s="169">
        <v>21</v>
      </c>
      <c r="M174" s="169">
        <f>G174*(1+L174/100)</f>
        <v>0</v>
      </c>
      <c r="N174" s="169">
        <v>0</v>
      </c>
      <c r="O174" s="169">
        <f>ROUND(E174*N174,2)</f>
        <v>0</v>
      </c>
      <c r="P174" s="169">
        <v>0</v>
      </c>
      <c r="Q174" s="170">
        <f>ROUND(E174*P174,2)</f>
        <v>0</v>
      </c>
      <c r="R174" s="145"/>
      <c r="S174" s="145" t="s">
        <v>254</v>
      </c>
      <c r="T174" s="145" t="s">
        <v>255</v>
      </c>
      <c r="U174" s="145">
        <v>0.4</v>
      </c>
      <c r="V174" s="145">
        <f>ROUND(E174*U174,2)</f>
        <v>41.2</v>
      </c>
      <c r="W174" s="145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 t="s">
        <v>194</v>
      </c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64">
        <v>37</v>
      </c>
      <c r="B175" s="165" t="s">
        <v>2029</v>
      </c>
      <c r="C175" s="173" t="s">
        <v>2030</v>
      </c>
      <c r="D175" s="166" t="s">
        <v>471</v>
      </c>
      <c r="E175" s="167">
        <v>1</v>
      </c>
      <c r="F175" s="168"/>
      <c r="G175" s="169">
        <f>ROUND(E175*F175,2)</f>
        <v>0</v>
      </c>
      <c r="H175" s="168"/>
      <c r="I175" s="169">
        <f>ROUND(E175*H175,2)</f>
        <v>0</v>
      </c>
      <c r="J175" s="168"/>
      <c r="K175" s="169">
        <f>ROUND(E175*J175,2)</f>
        <v>0</v>
      </c>
      <c r="L175" s="169">
        <v>21</v>
      </c>
      <c r="M175" s="169">
        <f>G175*(1+L175/100)</f>
        <v>0</v>
      </c>
      <c r="N175" s="169">
        <v>3.5030000000000006E-2</v>
      </c>
      <c r="O175" s="169">
        <f>ROUND(E175*N175,2)</f>
        <v>0.04</v>
      </c>
      <c r="P175" s="169">
        <v>0</v>
      </c>
      <c r="Q175" s="170">
        <f>ROUND(E175*P175,2)</f>
        <v>0</v>
      </c>
      <c r="R175" s="145"/>
      <c r="S175" s="145" t="s">
        <v>254</v>
      </c>
      <c r="T175" s="145" t="s">
        <v>255</v>
      </c>
      <c r="U175" s="145">
        <v>10.130000000000001</v>
      </c>
      <c r="V175" s="145">
        <f>ROUND(E175*U175,2)</f>
        <v>10.130000000000001</v>
      </c>
      <c r="W175" s="145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194</v>
      </c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57">
        <v>38</v>
      </c>
      <c r="B176" s="158" t="s">
        <v>2017</v>
      </c>
      <c r="C176" s="174" t="s">
        <v>2018</v>
      </c>
      <c r="D176" s="159" t="s">
        <v>224</v>
      </c>
      <c r="E176" s="160">
        <v>4</v>
      </c>
      <c r="F176" s="161"/>
      <c r="G176" s="162">
        <f>ROUND(E176*F176,2)</f>
        <v>0</v>
      </c>
      <c r="H176" s="161"/>
      <c r="I176" s="162">
        <f>ROUND(E176*H176,2)</f>
        <v>0</v>
      </c>
      <c r="J176" s="161"/>
      <c r="K176" s="162">
        <f>ROUND(E176*J176,2)</f>
        <v>0</v>
      </c>
      <c r="L176" s="162">
        <v>21</v>
      </c>
      <c r="M176" s="162">
        <f>G176*(1+L176/100)</f>
        <v>0</v>
      </c>
      <c r="N176" s="162">
        <v>6.3830000000000012E-2</v>
      </c>
      <c r="O176" s="162">
        <f>ROUND(E176*N176,2)</f>
        <v>0.26</v>
      </c>
      <c r="P176" s="162">
        <v>0</v>
      </c>
      <c r="Q176" s="163">
        <f>ROUND(E176*P176,2)</f>
        <v>0</v>
      </c>
      <c r="R176" s="145"/>
      <c r="S176" s="145" t="s">
        <v>254</v>
      </c>
      <c r="T176" s="145" t="s">
        <v>255</v>
      </c>
      <c r="U176" s="145">
        <v>0.77200000000000002</v>
      </c>
      <c r="V176" s="145">
        <f>ROUND(E176*U176,2)</f>
        <v>3.09</v>
      </c>
      <c r="W176" s="145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194</v>
      </c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43"/>
      <c r="B177" s="144"/>
      <c r="C177" s="175" t="s">
        <v>204</v>
      </c>
      <c r="D177" s="146"/>
      <c r="E177" s="147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199</v>
      </c>
      <c r="AH177" s="136">
        <v>0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75" t="s">
        <v>2507</v>
      </c>
      <c r="D178" s="146"/>
      <c r="E178" s="147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199</v>
      </c>
      <c r="AH178" s="136">
        <v>0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43"/>
      <c r="B179" s="144"/>
      <c r="C179" s="175" t="s">
        <v>139</v>
      </c>
      <c r="D179" s="146"/>
      <c r="E179" s="147">
        <v>4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199</v>
      </c>
      <c r="AH179" s="136">
        <v>0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43"/>
      <c r="B180" s="144"/>
      <c r="C180" s="176" t="s">
        <v>201</v>
      </c>
      <c r="D180" s="148"/>
      <c r="E180" s="149">
        <v>4</v>
      </c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199</v>
      </c>
      <c r="AH180" s="136">
        <v>1</v>
      </c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57">
        <v>39</v>
      </c>
      <c r="B181" s="158" t="s">
        <v>2020</v>
      </c>
      <c r="C181" s="174" t="s">
        <v>2021</v>
      </c>
      <c r="D181" s="159" t="s">
        <v>224</v>
      </c>
      <c r="E181" s="160">
        <v>4</v>
      </c>
      <c r="F181" s="161"/>
      <c r="G181" s="162">
        <f>ROUND(E181*F181,2)</f>
        <v>0</v>
      </c>
      <c r="H181" s="161"/>
      <c r="I181" s="162">
        <f>ROUND(E181*H181,2)</f>
        <v>0</v>
      </c>
      <c r="J181" s="161"/>
      <c r="K181" s="162">
        <f>ROUND(E181*J181,2)</f>
        <v>0</v>
      </c>
      <c r="L181" s="162">
        <v>21</v>
      </c>
      <c r="M181" s="162">
        <f>G181*(1+L181/100)</f>
        <v>0</v>
      </c>
      <c r="N181" s="162">
        <v>0.12303</v>
      </c>
      <c r="O181" s="162">
        <f>ROUND(E181*N181,2)</f>
        <v>0.49</v>
      </c>
      <c r="P181" s="162">
        <v>0</v>
      </c>
      <c r="Q181" s="163">
        <f>ROUND(E181*P181,2)</f>
        <v>0</v>
      </c>
      <c r="R181" s="145"/>
      <c r="S181" s="145" t="s">
        <v>254</v>
      </c>
      <c r="T181" s="145" t="s">
        <v>255</v>
      </c>
      <c r="U181" s="145">
        <v>0.8630000000000001</v>
      </c>
      <c r="V181" s="145">
        <f>ROUND(E181*U181,2)</f>
        <v>3.45</v>
      </c>
      <c r="W181" s="145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194</v>
      </c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75" t="s">
        <v>204</v>
      </c>
      <c r="D182" s="146"/>
      <c r="E182" s="147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199</v>
      </c>
      <c r="AH182" s="136">
        <v>0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outlineLevel="1" x14ac:dyDescent="0.2">
      <c r="A183" s="143"/>
      <c r="B183" s="144"/>
      <c r="C183" s="175" t="s">
        <v>2507</v>
      </c>
      <c r="D183" s="146"/>
      <c r="E183" s="147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 t="s">
        <v>199</v>
      </c>
      <c r="AH183" s="136">
        <v>0</v>
      </c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43"/>
      <c r="B184" s="144"/>
      <c r="C184" s="175" t="s">
        <v>139</v>
      </c>
      <c r="D184" s="146"/>
      <c r="E184" s="147">
        <v>4</v>
      </c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199</v>
      </c>
      <c r="AH184" s="136">
        <v>0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43"/>
      <c r="B185" s="144"/>
      <c r="C185" s="176" t="s">
        <v>201</v>
      </c>
      <c r="D185" s="148"/>
      <c r="E185" s="149">
        <v>4</v>
      </c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199</v>
      </c>
      <c r="AH185" s="136">
        <v>1</v>
      </c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57">
        <v>40</v>
      </c>
      <c r="B186" s="158" t="s">
        <v>2031</v>
      </c>
      <c r="C186" s="174" t="s">
        <v>2032</v>
      </c>
      <c r="D186" s="159" t="s">
        <v>197</v>
      </c>
      <c r="E186" s="160">
        <v>103</v>
      </c>
      <c r="F186" s="161"/>
      <c r="G186" s="162">
        <f>ROUND(E186*F186,2)</f>
        <v>0</v>
      </c>
      <c r="H186" s="161"/>
      <c r="I186" s="162">
        <f>ROUND(E186*H186,2)</f>
        <v>0</v>
      </c>
      <c r="J186" s="161"/>
      <c r="K186" s="162">
        <f>ROUND(E186*J186,2)</f>
        <v>0</v>
      </c>
      <c r="L186" s="162">
        <v>21</v>
      </c>
      <c r="M186" s="162">
        <f>G186*(1+L186/100)</f>
        <v>0</v>
      </c>
      <c r="N186" s="162">
        <v>0</v>
      </c>
      <c r="O186" s="162">
        <f>ROUND(E186*N186,2)</f>
        <v>0</v>
      </c>
      <c r="P186" s="162">
        <v>0</v>
      </c>
      <c r="Q186" s="163">
        <f>ROUND(E186*P186,2)</f>
        <v>0</v>
      </c>
      <c r="R186" s="145"/>
      <c r="S186" s="145" t="s">
        <v>254</v>
      </c>
      <c r="T186" s="145" t="s">
        <v>255</v>
      </c>
      <c r="U186" s="145">
        <v>2.6000000000000002E-2</v>
      </c>
      <c r="V186" s="145">
        <f>ROUND(E186*U186,2)</f>
        <v>2.68</v>
      </c>
      <c r="W186" s="145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194</v>
      </c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43"/>
      <c r="B187" s="144"/>
      <c r="C187" s="175" t="s">
        <v>204</v>
      </c>
      <c r="D187" s="146"/>
      <c r="E187" s="147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199</v>
      </c>
      <c r="AH187" s="136">
        <v>0</v>
      </c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75" t="s">
        <v>2507</v>
      </c>
      <c r="D188" s="146"/>
      <c r="E188" s="147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199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outlineLevel="1" x14ac:dyDescent="0.2">
      <c r="A189" s="143"/>
      <c r="B189" s="144"/>
      <c r="C189" s="175" t="s">
        <v>2520</v>
      </c>
      <c r="D189" s="146"/>
      <c r="E189" s="147">
        <v>103</v>
      </c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199</v>
      </c>
      <c r="AH189" s="136">
        <v>0</v>
      </c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outlineLevel="1" x14ac:dyDescent="0.2">
      <c r="A190" s="143"/>
      <c r="B190" s="144"/>
      <c r="C190" s="176" t="s">
        <v>201</v>
      </c>
      <c r="D190" s="148"/>
      <c r="E190" s="149">
        <v>103</v>
      </c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 t="s">
        <v>199</v>
      </c>
      <c r="AH190" s="136">
        <v>1</v>
      </c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outlineLevel="1" x14ac:dyDescent="0.2">
      <c r="A191" s="157">
        <v>41</v>
      </c>
      <c r="B191" s="158" t="s">
        <v>2034</v>
      </c>
      <c r="C191" s="174" t="s">
        <v>2035</v>
      </c>
      <c r="D191" s="159" t="s">
        <v>197</v>
      </c>
      <c r="E191" s="160">
        <v>111</v>
      </c>
      <c r="F191" s="161"/>
      <c r="G191" s="162">
        <f>ROUND(E191*F191,2)</f>
        <v>0</v>
      </c>
      <c r="H191" s="161"/>
      <c r="I191" s="162">
        <f>ROUND(E191*H191,2)</f>
        <v>0</v>
      </c>
      <c r="J191" s="161"/>
      <c r="K191" s="162">
        <f>ROUND(E191*J191,2)</f>
        <v>0</v>
      </c>
      <c r="L191" s="162">
        <v>21</v>
      </c>
      <c r="M191" s="162">
        <f>G191*(1+L191/100)</f>
        <v>0</v>
      </c>
      <c r="N191" s="162">
        <v>5.0000000000000002E-5</v>
      </c>
      <c r="O191" s="162">
        <f>ROUND(E191*N191,2)</f>
        <v>0.01</v>
      </c>
      <c r="P191" s="162">
        <v>0</v>
      </c>
      <c r="Q191" s="163">
        <f>ROUND(E191*P191,2)</f>
        <v>0</v>
      </c>
      <c r="R191" s="145"/>
      <c r="S191" s="145" t="s">
        <v>254</v>
      </c>
      <c r="T191" s="145" t="s">
        <v>255</v>
      </c>
      <c r="U191" s="145">
        <v>3.4000000000000002E-2</v>
      </c>
      <c r="V191" s="145">
        <f>ROUND(E191*U191,2)</f>
        <v>3.77</v>
      </c>
      <c r="W191" s="145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194</v>
      </c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outlineLevel="1" x14ac:dyDescent="0.2">
      <c r="A192" s="143"/>
      <c r="B192" s="144"/>
      <c r="C192" s="175" t="s">
        <v>204</v>
      </c>
      <c r="D192" s="146"/>
      <c r="E192" s="147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 t="s">
        <v>199</v>
      </c>
      <c r="AH192" s="136">
        <v>0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43"/>
      <c r="B193" s="144"/>
      <c r="C193" s="175" t="s">
        <v>2507</v>
      </c>
      <c r="D193" s="146"/>
      <c r="E193" s="147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199</v>
      </c>
      <c r="AH193" s="136">
        <v>0</v>
      </c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43"/>
      <c r="B194" s="144"/>
      <c r="C194" s="175" t="s">
        <v>2521</v>
      </c>
      <c r="D194" s="146"/>
      <c r="E194" s="147">
        <v>111</v>
      </c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199</v>
      </c>
      <c r="AH194" s="136">
        <v>0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76" t="s">
        <v>201</v>
      </c>
      <c r="D195" s="148"/>
      <c r="E195" s="149">
        <v>111</v>
      </c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199</v>
      </c>
      <c r="AH195" s="136">
        <v>1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64">
        <v>42</v>
      </c>
      <c r="B196" s="165" t="s">
        <v>2522</v>
      </c>
      <c r="C196" s="173" t="s">
        <v>2523</v>
      </c>
      <c r="D196" s="166" t="s">
        <v>2039</v>
      </c>
      <c r="E196" s="167">
        <v>2</v>
      </c>
      <c r="F196" s="168"/>
      <c r="G196" s="169">
        <f t="shared" ref="G196:G220" si="0">ROUND(E196*F196,2)</f>
        <v>0</v>
      </c>
      <c r="H196" s="168"/>
      <c r="I196" s="169">
        <f t="shared" ref="I196:I220" si="1">ROUND(E196*H196,2)</f>
        <v>0</v>
      </c>
      <c r="J196" s="168"/>
      <c r="K196" s="169">
        <f t="shared" ref="K196:K220" si="2">ROUND(E196*J196,2)</f>
        <v>0</v>
      </c>
      <c r="L196" s="169">
        <v>21</v>
      </c>
      <c r="M196" s="169">
        <f t="shared" ref="M196:M220" si="3">G196*(1+L196/100)</f>
        <v>0</v>
      </c>
      <c r="N196" s="169">
        <v>1.06E-2</v>
      </c>
      <c r="O196" s="169">
        <f t="shared" ref="O196:O220" si="4">ROUND(E196*N196,2)</f>
        <v>0.02</v>
      </c>
      <c r="P196" s="169">
        <v>0</v>
      </c>
      <c r="Q196" s="170">
        <f t="shared" ref="Q196:Q220" si="5">ROUND(E196*P196,2)</f>
        <v>0</v>
      </c>
      <c r="R196" s="145"/>
      <c r="S196" s="145" t="s">
        <v>192</v>
      </c>
      <c r="T196" s="145" t="s">
        <v>193</v>
      </c>
      <c r="U196" s="145">
        <v>0</v>
      </c>
      <c r="V196" s="145">
        <f t="shared" ref="V196:V220" si="6">ROUND(E196*U196,2)</f>
        <v>0</v>
      </c>
      <c r="W196" s="145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 t="s">
        <v>2240</v>
      </c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64">
        <v>43</v>
      </c>
      <c r="B197" s="165" t="s">
        <v>2524</v>
      </c>
      <c r="C197" s="173" t="s">
        <v>2239</v>
      </c>
      <c r="D197" s="166" t="s">
        <v>2039</v>
      </c>
      <c r="E197" s="167">
        <v>1</v>
      </c>
      <c r="F197" s="168"/>
      <c r="G197" s="169">
        <f t="shared" si="0"/>
        <v>0</v>
      </c>
      <c r="H197" s="168"/>
      <c r="I197" s="169">
        <f t="shared" si="1"/>
        <v>0</v>
      </c>
      <c r="J197" s="168"/>
      <c r="K197" s="169">
        <f t="shared" si="2"/>
        <v>0</v>
      </c>
      <c r="L197" s="169">
        <v>21</v>
      </c>
      <c r="M197" s="169">
        <f t="shared" si="3"/>
        <v>0</v>
      </c>
      <c r="N197" s="169">
        <v>1.7580000000000002E-2</v>
      </c>
      <c r="O197" s="169">
        <f t="shared" si="4"/>
        <v>0.02</v>
      </c>
      <c r="P197" s="169">
        <v>0</v>
      </c>
      <c r="Q197" s="170">
        <f t="shared" si="5"/>
        <v>0</v>
      </c>
      <c r="R197" s="145"/>
      <c r="S197" s="145" t="s">
        <v>192</v>
      </c>
      <c r="T197" s="145" t="s">
        <v>193</v>
      </c>
      <c r="U197" s="145">
        <v>0</v>
      </c>
      <c r="V197" s="145">
        <f t="shared" si="6"/>
        <v>0</v>
      </c>
      <c r="W197" s="145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 t="s">
        <v>2240</v>
      </c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outlineLevel="1" x14ac:dyDescent="0.2">
      <c r="A198" s="164">
        <v>44</v>
      </c>
      <c r="B198" s="165" t="s">
        <v>2525</v>
      </c>
      <c r="C198" s="173" t="s">
        <v>2526</v>
      </c>
      <c r="D198" s="166" t="s">
        <v>2039</v>
      </c>
      <c r="E198" s="167">
        <v>1</v>
      </c>
      <c r="F198" s="168"/>
      <c r="G198" s="169">
        <f t="shared" si="0"/>
        <v>0</v>
      </c>
      <c r="H198" s="168"/>
      <c r="I198" s="169">
        <f t="shared" si="1"/>
        <v>0</v>
      </c>
      <c r="J198" s="168"/>
      <c r="K198" s="169">
        <f t="shared" si="2"/>
        <v>0</v>
      </c>
      <c r="L198" s="169">
        <v>21</v>
      </c>
      <c r="M198" s="169">
        <f t="shared" si="3"/>
        <v>0</v>
      </c>
      <c r="N198" s="169">
        <v>4.0250000000000001E-2</v>
      </c>
      <c r="O198" s="169">
        <f t="shared" si="4"/>
        <v>0.04</v>
      </c>
      <c r="P198" s="169">
        <v>0</v>
      </c>
      <c r="Q198" s="170">
        <f t="shared" si="5"/>
        <v>0</v>
      </c>
      <c r="R198" s="145"/>
      <c r="S198" s="145" t="s">
        <v>192</v>
      </c>
      <c r="T198" s="145" t="s">
        <v>193</v>
      </c>
      <c r="U198" s="145">
        <v>0</v>
      </c>
      <c r="V198" s="145">
        <f t="shared" si="6"/>
        <v>0</v>
      </c>
      <c r="W198" s="145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 t="s">
        <v>404</v>
      </c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outlineLevel="1" x14ac:dyDescent="0.2">
      <c r="A199" s="164">
        <v>45</v>
      </c>
      <c r="B199" s="165" t="s">
        <v>2527</v>
      </c>
      <c r="C199" s="173" t="s">
        <v>2528</v>
      </c>
      <c r="D199" s="166" t="s">
        <v>2039</v>
      </c>
      <c r="E199" s="167">
        <v>1</v>
      </c>
      <c r="F199" s="168"/>
      <c r="G199" s="169">
        <f t="shared" si="0"/>
        <v>0</v>
      </c>
      <c r="H199" s="168"/>
      <c r="I199" s="169">
        <f t="shared" si="1"/>
        <v>0</v>
      </c>
      <c r="J199" s="168"/>
      <c r="K199" s="169">
        <f t="shared" si="2"/>
        <v>0</v>
      </c>
      <c r="L199" s="169">
        <v>21</v>
      </c>
      <c r="M199" s="169">
        <f t="shared" si="3"/>
        <v>0</v>
      </c>
      <c r="N199" s="169">
        <v>1.6500000000000001E-2</v>
      </c>
      <c r="O199" s="169">
        <f t="shared" si="4"/>
        <v>0.02</v>
      </c>
      <c r="P199" s="169">
        <v>0</v>
      </c>
      <c r="Q199" s="170">
        <f t="shared" si="5"/>
        <v>0</v>
      </c>
      <c r="R199" s="145"/>
      <c r="S199" s="145" t="s">
        <v>192</v>
      </c>
      <c r="T199" s="145" t="s">
        <v>193</v>
      </c>
      <c r="U199" s="145">
        <v>0</v>
      </c>
      <c r="V199" s="145">
        <f t="shared" si="6"/>
        <v>0</v>
      </c>
      <c r="W199" s="145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 t="s">
        <v>2240</v>
      </c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outlineLevel="1" x14ac:dyDescent="0.2">
      <c r="A200" s="164">
        <v>46</v>
      </c>
      <c r="B200" s="165" t="s">
        <v>2529</v>
      </c>
      <c r="C200" s="173" t="s">
        <v>2530</v>
      </c>
      <c r="D200" s="166" t="s">
        <v>2039</v>
      </c>
      <c r="E200" s="167">
        <v>2</v>
      </c>
      <c r="F200" s="168"/>
      <c r="G200" s="169">
        <f t="shared" si="0"/>
        <v>0</v>
      </c>
      <c r="H200" s="168"/>
      <c r="I200" s="169">
        <f t="shared" si="1"/>
        <v>0</v>
      </c>
      <c r="J200" s="168"/>
      <c r="K200" s="169">
        <f t="shared" si="2"/>
        <v>0</v>
      </c>
      <c r="L200" s="169">
        <v>21</v>
      </c>
      <c r="M200" s="169">
        <f t="shared" si="3"/>
        <v>0</v>
      </c>
      <c r="N200" s="169">
        <v>5.0400000000000002E-3</v>
      </c>
      <c r="O200" s="169">
        <f t="shared" si="4"/>
        <v>0.01</v>
      </c>
      <c r="P200" s="169">
        <v>0</v>
      </c>
      <c r="Q200" s="170">
        <f t="shared" si="5"/>
        <v>0</v>
      </c>
      <c r="R200" s="145"/>
      <c r="S200" s="145" t="s">
        <v>192</v>
      </c>
      <c r="T200" s="145" t="s">
        <v>193</v>
      </c>
      <c r="U200" s="145">
        <v>0</v>
      </c>
      <c r="V200" s="145">
        <f t="shared" si="6"/>
        <v>0</v>
      </c>
      <c r="W200" s="145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 t="s">
        <v>2240</v>
      </c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outlineLevel="1" x14ac:dyDescent="0.2">
      <c r="A201" s="164">
        <v>47</v>
      </c>
      <c r="B201" s="165" t="s">
        <v>2531</v>
      </c>
      <c r="C201" s="173" t="s">
        <v>2248</v>
      </c>
      <c r="D201" s="166" t="s">
        <v>2039</v>
      </c>
      <c r="E201" s="167">
        <v>3</v>
      </c>
      <c r="F201" s="168"/>
      <c r="G201" s="169">
        <f t="shared" si="0"/>
        <v>0</v>
      </c>
      <c r="H201" s="168"/>
      <c r="I201" s="169">
        <f t="shared" si="1"/>
        <v>0</v>
      </c>
      <c r="J201" s="168"/>
      <c r="K201" s="169">
        <f t="shared" si="2"/>
        <v>0</v>
      </c>
      <c r="L201" s="169">
        <v>21</v>
      </c>
      <c r="M201" s="169">
        <f t="shared" si="3"/>
        <v>0</v>
      </c>
      <c r="N201" s="169">
        <v>1.0360000000000001E-2</v>
      </c>
      <c r="O201" s="169">
        <f t="shared" si="4"/>
        <v>0.03</v>
      </c>
      <c r="P201" s="169">
        <v>0</v>
      </c>
      <c r="Q201" s="170">
        <f t="shared" si="5"/>
        <v>0</v>
      </c>
      <c r="R201" s="145"/>
      <c r="S201" s="145" t="s">
        <v>192</v>
      </c>
      <c r="T201" s="145" t="s">
        <v>193</v>
      </c>
      <c r="U201" s="145">
        <v>0</v>
      </c>
      <c r="V201" s="145">
        <f t="shared" si="6"/>
        <v>0</v>
      </c>
      <c r="W201" s="145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 t="s">
        <v>2240</v>
      </c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64">
        <v>48</v>
      </c>
      <c r="B202" s="165" t="s">
        <v>2532</v>
      </c>
      <c r="C202" s="173" t="s">
        <v>2533</v>
      </c>
      <c r="D202" s="166" t="s">
        <v>2039</v>
      </c>
      <c r="E202" s="167">
        <v>1</v>
      </c>
      <c r="F202" s="168"/>
      <c r="G202" s="169">
        <f t="shared" si="0"/>
        <v>0</v>
      </c>
      <c r="H202" s="168"/>
      <c r="I202" s="169">
        <f t="shared" si="1"/>
        <v>0</v>
      </c>
      <c r="J202" s="168"/>
      <c r="K202" s="169">
        <f t="shared" si="2"/>
        <v>0</v>
      </c>
      <c r="L202" s="169">
        <v>21</v>
      </c>
      <c r="M202" s="169">
        <f t="shared" si="3"/>
        <v>0</v>
      </c>
      <c r="N202" s="169">
        <v>1.4E-2</v>
      </c>
      <c r="O202" s="169">
        <f t="shared" si="4"/>
        <v>0.01</v>
      </c>
      <c r="P202" s="169">
        <v>0</v>
      </c>
      <c r="Q202" s="170">
        <f t="shared" si="5"/>
        <v>0</v>
      </c>
      <c r="R202" s="145"/>
      <c r="S202" s="145" t="s">
        <v>192</v>
      </c>
      <c r="T202" s="145" t="s">
        <v>193</v>
      </c>
      <c r="U202" s="145">
        <v>0</v>
      </c>
      <c r="V202" s="145">
        <f t="shared" si="6"/>
        <v>0</v>
      </c>
      <c r="W202" s="145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 t="s">
        <v>2240</v>
      </c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64">
        <v>49</v>
      </c>
      <c r="B203" s="165" t="s">
        <v>2534</v>
      </c>
      <c r="C203" s="173" t="s">
        <v>2535</v>
      </c>
      <c r="D203" s="166" t="s">
        <v>2039</v>
      </c>
      <c r="E203" s="167">
        <v>1</v>
      </c>
      <c r="F203" s="168"/>
      <c r="G203" s="169">
        <f t="shared" si="0"/>
        <v>0</v>
      </c>
      <c r="H203" s="168"/>
      <c r="I203" s="169">
        <f t="shared" si="1"/>
        <v>0</v>
      </c>
      <c r="J203" s="168"/>
      <c r="K203" s="169">
        <f t="shared" si="2"/>
        <v>0</v>
      </c>
      <c r="L203" s="169">
        <v>21</v>
      </c>
      <c r="M203" s="169">
        <f t="shared" si="3"/>
        <v>0</v>
      </c>
      <c r="N203" s="169">
        <v>2.75E-2</v>
      </c>
      <c r="O203" s="169">
        <f t="shared" si="4"/>
        <v>0.03</v>
      </c>
      <c r="P203" s="169">
        <v>0</v>
      </c>
      <c r="Q203" s="170">
        <f t="shared" si="5"/>
        <v>0</v>
      </c>
      <c r="R203" s="145"/>
      <c r="S203" s="145" t="s">
        <v>192</v>
      </c>
      <c r="T203" s="145" t="s">
        <v>193</v>
      </c>
      <c r="U203" s="145">
        <v>0</v>
      </c>
      <c r="V203" s="145">
        <f t="shared" si="6"/>
        <v>0</v>
      </c>
      <c r="W203" s="145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 t="s">
        <v>2240</v>
      </c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64">
        <v>50</v>
      </c>
      <c r="B204" s="165" t="s">
        <v>2536</v>
      </c>
      <c r="C204" s="173" t="s">
        <v>2537</v>
      </c>
      <c r="D204" s="166" t="s">
        <v>2039</v>
      </c>
      <c r="E204" s="167">
        <v>4</v>
      </c>
      <c r="F204" s="168"/>
      <c r="G204" s="169">
        <f t="shared" si="0"/>
        <v>0</v>
      </c>
      <c r="H204" s="168"/>
      <c r="I204" s="169">
        <f t="shared" si="1"/>
        <v>0</v>
      </c>
      <c r="J204" s="168"/>
      <c r="K204" s="169">
        <f t="shared" si="2"/>
        <v>0</v>
      </c>
      <c r="L204" s="169">
        <v>21</v>
      </c>
      <c r="M204" s="169">
        <f t="shared" si="3"/>
        <v>0</v>
      </c>
      <c r="N204" s="169">
        <v>5.8500000000000002E-3</v>
      </c>
      <c r="O204" s="169">
        <f t="shared" si="4"/>
        <v>0.02</v>
      </c>
      <c r="P204" s="169">
        <v>0</v>
      </c>
      <c r="Q204" s="170">
        <f t="shared" si="5"/>
        <v>0</v>
      </c>
      <c r="R204" s="145"/>
      <c r="S204" s="145" t="s">
        <v>192</v>
      </c>
      <c r="T204" s="145" t="s">
        <v>193</v>
      </c>
      <c r="U204" s="145">
        <v>0</v>
      </c>
      <c r="V204" s="145">
        <f t="shared" si="6"/>
        <v>0</v>
      </c>
      <c r="W204" s="145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 t="s">
        <v>2240</v>
      </c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outlineLevel="1" x14ac:dyDescent="0.2">
      <c r="A205" s="164">
        <v>51</v>
      </c>
      <c r="B205" s="165" t="s">
        <v>2538</v>
      </c>
      <c r="C205" s="173" t="s">
        <v>2539</v>
      </c>
      <c r="D205" s="166" t="s">
        <v>2039</v>
      </c>
      <c r="E205" s="167">
        <v>1</v>
      </c>
      <c r="F205" s="168"/>
      <c r="G205" s="169">
        <f t="shared" si="0"/>
        <v>0</v>
      </c>
      <c r="H205" s="168"/>
      <c r="I205" s="169">
        <f t="shared" si="1"/>
        <v>0</v>
      </c>
      <c r="J205" s="168"/>
      <c r="K205" s="169">
        <f t="shared" si="2"/>
        <v>0</v>
      </c>
      <c r="L205" s="169">
        <v>21</v>
      </c>
      <c r="M205" s="169">
        <f t="shared" si="3"/>
        <v>0</v>
      </c>
      <c r="N205" s="169">
        <v>7.3000000000000001E-3</v>
      </c>
      <c r="O205" s="169">
        <f t="shared" si="4"/>
        <v>0.01</v>
      </c>
      <c r="P205" s="169">
        <v>0</v>
      </c>
      <c r="Q205" s="170">
        <f t="shared" si="5"/>
        <v>0</v>
      </c>
      <c r="R205" s="145"/>
      <c r="S205" s="145" t="s">
        <v>192</v>
      </c>
      <c r="T205" s="145" t="s">
        <v>193</v>
      </c>
      <c r="U205" s="145">
        <v>0</v>
      </c>
      <c r="V205" s="145">
        <f t="shared" si="6"/>
        <v>0</v>
      </c>
      <c r="W205" s="145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 t="s">
        <v>2240</v>
      </c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outlineLevel="1" x14ac:dyDescent="0.2">
      <c r="A206" s="164">
        <v>52</v>
      </c>
      <c r="B206" s="165" t="s">
        <v>2540</v>
      </c>
      <c r="C206" s="173" t="s">
        <v>2541</v>
      </c>
      <c r="D206" s="166" t="s">
        <v>2039</v>
      </c>
      <c r="E206" s="167">
        <v>2</v>
      </c>
      <c r="F206" s="168"/>
      <c r="G206" s="169">
        <f t="shared" si="0"/>
        <v>0</v>
      </c>
      <c r="H206" s="168"/>
      <c r="I206" s="169">
        <f t="shared" si="1"/>
        <v>0</v>
      </c>
      <c r="J206" s="168"/>
      <c r="K206" s="169">
        <f t="shared" si="2"/>
        <v>0</v>
      </c>
      <c r="L206" s="169">
        <v>21</v>
      </c>
      <c r="M206" s="169">
        <f t="shared" si="3"/>
        <v>0</v>
      </c>
      <c r="N206" s="169">
        <v>7.3000000000000001E-3</v>
      </c>
      <c r="O206" s="169">
        <f t="shared" si="4"/>
        <v>0.01</v>
      </c>
      <c r="P206" s="169">
        <v>0</v>
      </c>
      <c r="Q206" s="170">
        <f t="shared" si="5"/>
        <v>0</v>
      </c>
      <c r="R206" s="145"/>
      <c r="S206" s="145" t="s">
        <v>192</v>
      </c>
      <c r="T206" s="145" t="s">
        <v>193</v>
      </c>
      <c r="U206" s="145">
        <v>0</v>
      </c>
      <c r="V206" s="145">
        <f t="shared" si="6"/>
        <v>0</v>
      </c>
      <c r="W206" s="145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 t="s">
        <v>2240</v>
      </c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outlineLevel="1" x14ac:dyDescent="0.2">
      <c r="A207" s="164">
        <v>53</v>
      </c>
      <c r="B207" s="165" t="s">
        <v>2542</v>
      </c>
      <c r="C207" s="173" t="s">
        <v>2543</v>
      </c>
      <c r="D207" s="166" t="s">
        <v>2039</v>
      </c>
      <c r="E207" s="167">
        <v>1</v>
      </c>
      <c r="F207" s="168"/>
      <c r="G207" s="169">
        <f t="shared" si="0"/>
        <v>0</v>
      </c>
      <c r="H207" s="168"/>
      <c r="I207" s="169">
        <f t="shared" si="1"/>
        <v>0</v>
      </c>
      <c r="J207" s="168"/>
      <c r="K207" s="169">
        <f t="shared" si="2"/>
        <v>0</v>
      </c>
      <c r="L207" s="169">
        <v>21</v>
      </c>
      <c r="M207" s="169">
        <f t="shared" si="3"/>
        <v>0</v>
      </c>
      <c r="N207" s="169">
        <v>7.3000000000000001E-3</v>
      </c>
      <c r="O207" s="169">
        <f t="shared" si="4"/>
        <v>0.01</v>
      </c>
      <c r="P207" s="169">
        <v>0</v>
      </c>
      <c r="Q207" s="170">
        <f t="shared" si="5"/>
        <v>0</v>
      </c>
      <c r="R207" s="145"/>
      <c r="S207" s="145" t="s">
        <v>192</v>
      </c>
      <c r="T207" s="145" t="s">
        <v>193</v>
      </c>
      <c r="U207" s="145">
        <v>0</v>
      </c>
      <c r="V207" s="145">
        <f t="shared" si="6"/>
        <v>0</v>
      </c>
      <c r="W207" s="145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 t="s">
        <v>2240</v>
      </c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outlineLevel="1" x14ac:dyDescent="0.2">
      <c r="A208" s="164">
        <v>54</v>
      </c>
      <c r="B208" s="165" t="s">
        <v>2544</v>
      </c>
      <c r="C208" s="173" t="s">
        <v>2545</v>
      </c>
      <c r="D208" s="166" t="s">
        <v>2039</v>
      </c>
      <c r="E208" s="167">
        <v>4</v>
      </c>
      <c r="F208" s="168"/>
      <c r="G208" s="169">
        <f t="shared" si="0"/>
        <v>0</v>
      </c>
      <c r="H208" s="168"/>
      <c r="I208" s="169">
        <f t="shared" si="1"/>
        <v>0</v>
      </c>
      <c r="J208" s="168"/>
      <c r="K208" s="169">
        <f t="shared" si="2"/>
        <v>0</v>
      </c>
      <c r="L208" s="169">
        <v>21</v>
      </c>
      <c r="M208" s="169">
        <f t="shared" si="3"/>
        <v>0</v>
      </c>
      <c r="N208" s="169">
        <v>3.3000000000000004E-3</v>
      </c>
      <c r="O208" s="169">
        <f t="shared" si="4"/>
        <v>0.01</v>
      </c>
      <c r="P208" s="169">
        <v>0</v>
      </c>
      <c r="Q208" s="170">
        <f t="shared" si="5"/>
        <v>0</v>
      </c>
      <c r="R208" s="145"/>
      <c r="S208" s="145" t="s">
        <v>192</v>
      </c>
      <c r="T208" s="145" t="s">
        <v>193</v>
      </c>
      <c r="U208" s="145">
        <v>0</v>
      </c>
      <c r="V208" s="145">
        <f t="shared" si="6"/>
        <v>0</v>
      </c>
      <c r="W208" s="145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 t="s">
        <v>2240</v>
      </c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60" outlineLevel="1" x14ac:dyDescent="0.2">
      <c r="A209" s="164">
        <v>55</v>
      </c>
      <c r="B209" s="165" t="s">
        <v>2546</v>
      </c>
      <c r="C209" s="173" t="s">
        <v>2547</v>
      </c>
      <c r="D209" s="166" t="s">
        <v>2039</v>
      </c>
      <c r="E209" s="167">
        <v>4</v>
      </c>
      <c r="F209" s="168"/>
      <c r="G209" s="169">
        <f t="shared" si="0"/>
        <v>0</v>
      </c>
      <c r="H209" s="168"/>
      <c r="I209" s="169">
        <f t="shared" si="1"/>
        <v>0</v>
      </c>
      <c r="J209" s="168"/>
      <c r="K209" s="169">
        <f t="shared" si="2"/>
        <v>0</v>
      </c>
      <c r="L209" s="169">
        <v>21</v>
      </c>
      <c r="M209" s="169">
        <f t="shared" si="3"/>
        <v>0</v>
      </c>
      <c r="N209" s="169">
        <v>8.9700000000000005E-3</v>
      </c>
      <c r="O209" s="169">
        <f t="shared" si="4"/>
        <v>0.04</v>
      </c>
      <c r="P209" s="169">
        <v>0</v>
      </c>
      <c r="Q209" s="170">
        <f t="shared" si="5"/>
        <v>0</v>
      </c>
      <c r="R209" s="145"/>
      <c r="S209" s="145" t="s">
        <v>192</v>
      </c>
      <c r="T209" s="145" t="s">
        <v>193</v>
      </c>
      <c r="U209" s="145">
        <v>0</v>
      </c>
      <c r="V209" s="145">
        <f t="shared" si="6"/>
        <v>0</v>
      </c>
      <c r="W209" s="145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 t="s">
        <v>2240</v>
      </c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</row>
    <row r="210" spans="1:60" outlineLevel="1" x14ac:dyDescent="0.2">
      <c r="A210" s="164">
        <v>56</v>
      </c>
      <c r="B210" s="165" t="s">
        <v>2548</v>
      </c>
      <c r="C210" s="173" t="s">
        <v>2549</v>
      </c>
      <c r="D210" s="166" t="s">
        <v>2039</v>
      </c>
      <c r="E210" s="167">
        <v>4</v>
      </c>
      <c r="F210" s="168"/>
      <c r="G210" s="169">
        <f t="shared" si="0"/>
        <v>0</v>
      </c>
      <c r="H210" s="168"/>
      <c r="I210" s="169">
        <f t="shared" si="1"/>
        <v>0</v>
      </c>
      <c r="J210" s="168"/>
      <c r="K210" s="169">
        <f t="shared" si="2"/>
        <v>0</v>
      </c>
      <c r="L210" s="169">
        <v>21</v>
      </c>
      <c r="M210" s="169">
        <f t="shared" si="3"/>
        <v>0</v>
      </c>
      <c r="N210" s="169">
        <v>1.3000000000000001E-2</v>
      </c>
      <c r="O210" s="169">
        <f t="shared" si="4"/>
        <v>0.05</v>
      </c>
      <c r="P210" s="169">
        <v>0</v>
      </c>
      <c r="Q210" s="170">
        <f t="shared" si="5"/>
        <v>0</v>
      </c>
      <c r="R210" s="145"/>
      <c r="S210" s="145" t="s">
        <v>192</v>
      </c>
      <c r="T210" s="145" t="s">
        <v>193</v>
      </c>
      <c r="U210" s="145">
        <v>0</v>
      </c>
      <c r="V210" s="145">
        <f t="shared" si="6"/>
        <v>0</v>
      </c>
      <c r="W210" s="145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 t="s">
        <v>2240</v>
      </c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</row>
    <row r="211" spans="1:60" outlineLevel="1" x14ac:dyDescent="0.2">
      <c r="A211" s="164">
        <v>57</v>
      </c>
      <c r="B211" s="165" t="s">
        <v>2550</v>
      </c>
      <c r="C211" s="173" t="s">
        <v>2551</v>
      </c>
      <c r="D211" s="166" t="s">
        <v>2039</v>
      </c>
      <c r="E211" s="167">
        <v>4</v>
      </c>
      <c r="F211" s="168"/>
      <c r="G211" s="169">
        <f t="shared" si="0"/>
        <v>0</v>
      </c>
      <c r="H211" s="168"/>
      <c r="I211" s="169">
        <f t="shared" si="1"/>
        <v>0</v>
      </c>
      <c r="J211" s="168"/>
      <c r="K211" s="169">
        <f t="shared" si="2"/>
        <v>0</v>
      </c>
      <c r="L211" s="169">
        <v>21</v>
      </c>
      <c r="M211" s="169">
        <f t="shared" si="3"/>
        <v>0</v>
      </c>
      <c r="N211" s="169">
        <v>2.5000000000000001E-3</v>
      </c>
      <c r="O211" s="169">
        <f t="shared" si="4"/>
        <v>0.01</v>
      </c>
      <c r="P211" s="169">
        <v>0</v>
      </c>
      <c r="Q211" s="170">
        <f t="shared" si="5"/>
        <v>0</v>
      </c>
      <c r="R211" s="145"/>
      <c r="S211" s="145" t="s">
        <v>192</v>
      </c>
      <c r="T211" s="145" t="s">
        <v>193</v>
      </c>
      <c r="U211" s="145">
        <v>0</v>
      </c>
      <c r="V211" s="145">
        <f t="shared" si="6"/>
        <v>0</v>
      </c>
      <c r="W211" s="145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 t="s">
        <v>2240</v>
      </c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</row>
    <row r="212" spans="1:60" ht="22.5" outlineLevel="1" x14ac:dyDescent="0.2">
      <c r="A212" s="164">
        <v>58</v>
      </c>
      <c r="B212" s="165" t="s">
        <v>2552</v>
      </c>
      <c r="C212" s="173" t="s">
        <v>2108</v>
      </c>
      <c r="D212" s="166" t="s">
        <v>2039</v>
      </c>
      <c r="E212" s="167">
        <v>32</v>
      </c>
      <c r="F212" s="168"/>
      <c r="G212" s="169">
        <f t="shared" si="0"/>
        <v>0</v>
      </c>
      <c r="H212" s="168"/>
      <c r="I212" s="169">
        <f t="shared" si="1"/>
        <v>0</v>
      </c>
      <c r="J212" s="168"/>
      <c r="K212" s="169">
        <f t="shared" si="2"/>
        <v>0</v>
      </c>
      <c r="L212" s="169">
        <v>21</v>
      </c>
      <c r="M212" s="169">
        <f t="shared" si="3"/>
        <v>0</v>
      </c>
      <c r="N212" s="169">
        <v>2.0000000000000001E-4</v>
      </c>
      <c r="O212" s="169">
        <f t="shared" si="4"/>
        <v>0.01</v>
      </c>
      <c r="P212" s="169">
        <v>0</v>
      </c>
      <c r="Q212" s="170">
        <f t="shared" si="5"/>
        <v>0</v>
      </c>
      <c r="R212" s="145"/>
      <c r="S212" s="145" t="s">
        <v>192</v>
      </c>
      <c r="T212" s="145" t="s">
        <v>193</v>
      </c>
      <c r="U212" s="145">
        <v>0</v>
      </c>
      <c r="V212" s="145">
        <f t="shared" si="6"/>
        <v>0</v>
      </c>
      <c r="W212" s="145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 t="s">
        <v>2240</v>
      </c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</row>
    <row r="213" spans="1:60" ht="22.5" outlineLevel="1" x14ac:dyDescent="0.2">
      <c r="A213" s="164">
        <v>59</v>
      </c>
      <c r="B213" s="165" t="s">
        <v>2553</v>
      </c>
      <c r="C213" s="173" t="s">
        <v>2554</v>
      </c>
      <c r="D213" s="166" t="s">
        <v>2039</v>
      </c>
      <c r="E213" s="167">
        <v>32</v>
      </c>
      <c r="F213" s="168"/>
      <c r="G213" s="169">
        <f t="shared" si="0"/>
        <v>0</v>
      </c>
      <c r="H213" s="168"/>
      <c r="I213" s="169">
        <f t="shared" si="1"/>
        <v>0</v>
      </c>
      <c r="J213" s="168"/>
      <c r="K213" s="169">
        <f t="shared" si="2"/>
        <v>0</v>
      </c>
      <c r="L213" s="169">
        <v>21</v>
      </c>
      <c r="M213" s="169">
        <f t="shared" si="3"/>
        <v>0</v>
      </c>
      <c r="N213" s="169">
        <v>1.7000000000000001E-4</v>
      </c>
      <c r="O213" s="169">
        <f t="shared" si="4"/>
        <v>0.01</v>
      </c>
      <c r="P213" s="169">
        <v>0</v>
      </c>
      <c r="Q213" s="170">
        <f t="shared" si="5"/>
        <v>0</v>
      </c>
      <c r="R213" s="145"/>
      <c r="S213" s="145" t="s">
        <v>192</v>
      </c>
      <c r="T213" s="145" t="s">
        <v>193</v>
      </c>
      <c r="U213" s="145">
        <v>0</v>
      </c>
      <c r="V213" s="145">
        <f t="shared" si="6"/>
        <v>0</v>
      </c>
      <c r="W213" s="145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 t="s">
        <v>2240</v>
      </c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</row>
    <row r="214" spans="1:60" ht="22.5" outlineLevel="1" x14ac:dyDescent="0.2">
      <c r="A214" s="164">
        <v>60</v>
      </c>
      <c r="B214" s="165" t="s">
        <v>2555</v>
      </c>
      <c r="C214" s="173" t="s">
        <v>2274</v>
      </c>
      <c r="D214" s="166" t="s">
        <v>2039</v>
      </c>
      <c r="E214" s="167">
        <v>32</v>
      </c>
      <c r="F214" s="168"/>
      <c r="G214" s="169">
        <f t="shared" si="0"/>
        <v>0</v>
      </c>
      <c r="H214" s="168"/>
      <c r="I214" s="169">
        <f t="shared" si="1"/>
        <v>0</v>
      </c>
      <c r="J214" s="168"/>
      <c r="K214" s="169">
        <f t="shared" si="2"/>
        <v>0</v>
      </c>
      <c r="L214" s="169">
        <v>21</v>
      </c>
      <c r="M214" s="169">
        <f t="shared" si="3"/>
        <v>0</v>
      </c>
      <c r="N214" s="169">
        <v>0</v>
      </c>
      <c r="O214" s="169">
        <f t="shared" si="4"/>
        <v>0</v>
      </c>
      <c r="P214" s="169">
        <v>0</v>
      </c>
      <c r="Q214" s="170">
        <f t="shared" si="5"/>
        <v>0</v>
      </c>
      <c r="R214" s="145"/>
      <c r="S214" s="145" t="s">
        <v>192</v>
      </c>
      <c r="T214" s="145" t="s">
        <v>193</v>
      </c>
      <c r="U214" s="145">
        <v>0</v>
      </c>
      <c r="V214" s="145">
        <f t="shared" si="6"/>
        <v>0</v>
      </c>
      <c r="W214" s="145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 t="s">
        <v>2240</v>
      </c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</row>
    <row r="215" spans="1:60" outlineLevel="1" x14ac:dyDescent="0.2">
      <c r="A215" s="164">
        <v>61</v>
      </c>
      <c r="B215" s="165" t="s">
        <v>2556</v>
      </c>
      <c r="C215" s="173" t="s">
        <v>2557</v>
      </c>
      <c r="D215" s="166" t="s">
        <v>2039</v>
      </c>
      <c r="E215" s="167">
        <v>2</v>
      </c>
      <c r="F215" s="168"/>
      <c r="G215" s="169">
        <f t="shared" si="0"/>
        <v>0</v>
      </c>
      <c r="H215" s="168"/>
      <c r="I215" s="169">
        <f t="shared" si="1"/>
        <v>0</v>
      </c>
      <c r="J215" s="168"/>
      <c r="K215" s="169">
        <f t="shared" si="2"/>
        <v>0</v>
      </c>
      <c r="L215" s="169">
        <v>21</v>
      </c>
      <c r="M215" s="169">
        <f t="shared" si="3"/>
        <v>0</v>
      </c>
      <c r="N215" s="169">
        <v>4.0000000000000003E-5</v>
      </c>
      <c r="O215" s="169">
        <f t="shared" si="4"/>
        <v>0</v>
      </c>
      <c r="P215" s="169">
        <v>0</v>
      </c>
      <c r="Q215" s="170">
        <f t="shared" si="5"/>
        <v>0</v>
      </c>
      <c r="R215" s="145"/>
      <c r="S215" s="145" t="s">
        <v>192</v>
      </c>
      <c r="T215" s="145" t="s">
        <v>193</v>
      </c>
      <c r="U215" s="145">
        <v>0</v>
      </c>
      <c r="V215" s="145">
        <f t="shared" si="6"/>
        <v>0</v>
      </c>
      <c r="W215" s="145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 t="s">
        <v>2240</v>
      </c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</row>
    <row r="216" spans="1:60" outlineLevel="1" x14ac:dyDescent="0.2">
      <c r="A216" s="164">
        <v>62</v>
      </c>
      <c r="B216" s="165" t="s">
        <v>2558</v>
      </c>
      <c r="C216" s="173" t="s">
        <v>2116</v>
      </c>
      <c r="D216" s="166" t="s">
        <v>2039</v>
      </c>
      <c r="E216" s="167">
        <v>3</v>
      </c>
      <c r="F216" s="168"/>
      <c r="G216" s="169">
        <f t="shared" si="0"/>
        <v>0</v>
      </c>
      <c r="H216" s="168"/>
      <c r="I216" s="169">
        <f t="shared" si="1"/>
        <v>0</v>
      </c>
      <c r="J216" s="168"/>
      <c r="K216" s="169">
        <f t="shared" si="2"/>
        <v>0</v>
      </c>
      <c r="L216" s="169">
        <v>21</v>
      </c>
      <c r="M216" s="169">
        <f t="shared" si="3"/>
        <v>0</v>
      </c>
      <c r="N216" s="169">
        <v>7.0000000000000007E-5</v>
      </c>
      <c r="O216" s="169">
        <f t="shared" si="4"/>
        <v>0</v>
      </c>
      <c r="P216" s="169">
        <v>0</v>
      </c>
      <c r="Q216" s="170">
        <f t="shared" si="5"/>
        <v>0</v>
      </c>
      <c r="R216" s="145"/>
      <c r="S216" s="145" t="s">
        <v>192</v>
      </c>
      <c r="T216" s="145" t="s">
        <v>193</v>
      </c>
      <c r="U216" s="145">
        <v>0</v>
      </c>
      <c r="V216" s="145">
        <f t="shared" si="6"/>
        <v>0</v>
      </c>
      <c r="W216" s="145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 t="s">
        <v>2240</v>
      </c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</row>
    <row r="217" spans="1:60" outlineLevel="1" x14ac:dyDescent="0.2">
      <c r="A217" s="164">
        <v>63</v>
      </c>
      <c r="B217" s="165" t="s">
        <v>2559</v>
      </c>
      <c r="C217" s="173" t="s">
        <v>2276</v>
      </c>
      <c r="D217" s="166" t="s">
        <v>2039</v>
      </c>
      <c r="E217" s="167">
        <v>32</v>
      </c>
      <c r="F217" s="168"/>
      <c r="G217" s="169">
        <f t="shared" si="0"/>
        <v>0</v>
      </c>
      <c r="H217" s="168"/>
      <c r="I217" s="169">
        <f t="shared" si="1"/>
        <v>0</v>
      </c>
      <c r="J217" s="168"/>
      <c r="K217" s="169">
        <f t="shared" si="2"/>
        <v>0</v>
      </c>
      <c r="L217" s="169">
        <v>21</v>
      </c>
      <c r="M217" s="169">
        <f t="shared" si="3"/>
        <v>0</v>
      </c>
      <c r="N217" s="169">
        <v>0</v>
      </c>
      <c r="O217" s="169">
        <f t="shared" si="4"/>
        <v>0</v>
      </c>
      <c r="P217" s="169">
        <v>0</v>
      </c>
      <c r="Q217" s="170">
        <f t="shared" si="5"/>
        <v>0</v>
      </c>
      <c r="R217" s="145"/>
      <c r="S217" s="145" t="s">
        <v>192</v>
      </c>
      <c r="T217" s="145" t="s">
        <v>193</v>
      </c>
      <c r="U217" s="145">
        <v>0</v>
      </c>
      <c r="V217" s="145">
        <f t="shared" si="6"/>
        <v>0</v>
      </c>
      <c r="W217" s="145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 t="s">
        <v>2240</v>
      </c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</row>
    <row r="218" spans="1:60" outlineLevel="1" x14ac:dyDescent="0.2">
      <c r="A218" s="164">
        <v>64</v>
      </c>
      <c r="B218" s="165" t="s">
        <v>2560</v>
      </c>
      <c r="C218" s="173" t="s">
        <v>2120</v>
      </c>
      <c r="D218" s="166" t="s">
        <v>2039</v>
      </c>
      <c r="E218" s="167">
        <v>4</v>
      </c>
      <c r="F218" s="168"/>
      <c r="G218" s="169">
        <f t="shared" si="0"/>
        <v>0</v>
      </c>
      <c r="H218" s="168"/>
      <c r="I218" s="169">
        <f t="shared" si="1"/>
        <v>0</v>
      </c>
      <c r="J218" s="168"/>
      <c r="K218" s="169">
        <f t="shared" si="2"/>
        <v>0</v>
      </c>
      <c r="L218" s="169">
        <v>21</v>
      </c>
      <c r="M218" s="169">
        <f t="shared" si="3"/>
        <v>0</v>
      </c>
      <c r="N218" s="169">
        <v>1.3000000000000002E-4</v>
      </c>
      <c r="O218" s="169">
        <f t="shared" si="4"/>
        <v>0</v>
      </c>
      <c r="P218" s="169">
        <v>0</v>
      </c>
      <c r="Q218" s="170">
        <f t="shared" si="5"/>
        <v>0</v>
      </c>
      <c r="R218" s="145"/>
      <c r="S218" s="145" t="s">
        <v>192</v>
      </c>
      <c r="T218" s="145" t="s">
        <v>193</v>
      </c>
      <c r="U218" s="145">
        <v>0</v>
      </c>
      <c r="V218" s="145">
        <f t="shared" si="6"/>
        <v>0</v>
      </c>
      <c r="W218" s="145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 t="s">
        <v>2240</v>
      </c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</row>
    <row r="219" spans="1:60" outlineLevel="1" x14ac:dyDescent="0.2">
      <c r="A219" s="164">
        <v>65</v>
      </c>
      <c r="B219" s="165" t="s">
        <v>2561</v>
      </c>
      <c r="C219" s="173" t="s">
        <v>2282</v>
      </c>
      <c r="D219" s="166" t="s">
        <v>197</v>
      </c>
      <c r="E219" s="167">
        <v>103</v>
      </c>
      <c r="F219" s="168"/>
      <c r="G219" s="169">
        <f t="shared" si="0"/>
        <v>0</v>
      </c>
      <c r="H219" s="168"/>
      <c r="I219" s="169">
        <f t="shared" si="1"/>
        <v>0</v>
      </c>
      <c r="J219" s="168"/>
      <c r="K219" s="169">
        <f t="shared" si="2"/>
        <v>0</v>
      </c>
      <c r="L219" s="169">
        <v>21</v>
      </c>
      <c r="M219" s="169">
        <f t="shared" si="3"/>
        <v>0</v>
      </c>
      <c r="N219" s="169">
        <v>4.1000000000000003E-3</v>
      </c>
      <c r="O219" s="169">
        <f t="shared" si="4"/>
        <v>0.42</v>
      </c>
      <c r="P219" s="169">
        <v>0</v>
      </c>
      <c r="Q219" s="170">
        <f t="shared" si="5"/>
        <v>0</v>
      </c>
      <c r="R219" s="145"/>
      <c r="S219" s="145" t="s">
        <v>192</v>
      </c>
      <c r="T219" s="145" t="s">
        <v>193</v>
      </c>
      <c r="U219" s="145">
        <v>0</v>
      </c>
      <c r="V219" s="145">
        <f t="shared" si="6"/>
        <v>0</v>
      </c>
      <c r="W219" s="145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 t="s">
        <v>2240</v>
      </c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</row>
    <row r="220" spans="1:60" outlineLevel="1" x14ac:dyDescent="0.2">
      <c r="A220" s="164">
        <v>66</v>
      </c>
      <c r="B220" s="165" t="s">
        <v>2562</v>
      </c>
      <c r="C220" s="173" t="s">
        <v>2124</v>
      </c>
      <c r="D220" s="166" t="s">
        <v>2039</v>
      </c>
      <c r="E220" s="167">
        <v>7</v>
      </c>
      <c r="F220" s="168"/>
      <c r="G220" s="169">
        <f t="shared" si="0"/>
        <v>0</v>
      </c>
      <c r="H220" s="168"/>
      <c r="I220" s="169">
        <f t="shared" si="1"/>
        <v>0</v>
      </c>
      <c r="J220" s="168"/>
      <c r="K220" s="169">
        <f t="shared" si="2"/>
        <v>0</v>
      </c>
      <c r="L220" s="169">
        <v>21</v>
      </c>
      <c r="M220" s="169">
        <f t="shared" si="3"/>
        <v>0</v>
      </c>
      <c r="N220" s="169">
        <v>2.5000000000000001E-3</v>
      </c>
      <c r="O220" s="169">
        <f t="shared" si="4"/>
        <v>0.02</v>
      </c>
      <c r="P220" s="169">
        <v>0</v>
      </c>
      <c r="Q220" s="170">
        <f t="shared" si="5"/>
        <v>0</v>
      </c>
      <c r="R220" s="145"/>
      <c r="S220" s="145" t="s">
        <v>192</v>
      </c>
      <c r="T220" s="145" t="s">
        <v>457</v>
      </c>
      <c r="U220" s="145">
        <v>0</v>
      </c>
      <c r="V220" s="145">
        <f t="shared" si="6"/>
        <v>0</v>
      </c>
      <c r="W220" s="145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 t="s">
        <v>2240</v>
      </c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</row>
    <row r="221" spans="1:60" x14ac:dyDescent="0.2">
      <c r="A221" s="151" t="s">
        <v>187</v>
      </c>
      <c r="B221" s="152" t="s">
        <v>149</v>
      </c>
      <c r="C221" s="172" t="s">
        <v>150</v>
      </c>
      <c r="D221" s="153"/>
      <c r="E221" s="154"/>
      <c r="F221" s="155"/>
      <c r="G221" s="155">
        <f>SUMIF(AG222:AG225,"&lt;&gt;NOR",G222:G225)</f>
        <v>0</v>
      </c>
      <c r="H221" s="155"/>
      <c r="I221" s="155">
        <f>SUM(I222:I225)</f>
        <v>0</v>
      </c>
      <c r="J221" s="155"/>
      <c r="K221" s="155">
        <f>SUM(K222:K225)</f>
        <v>0</v>
      </c>
      <c r="L221" s="155"/>
      <c r="M221" s="155">
        <f>SUM(M222:M225)</f>
        <v>0</v>
      </c>
      <c r="N221" s="155"/>
      <c r="O221" s="155">
        <f>SUM(O222:O225)</f>
        <v>0</v>
      </c>
      <c r="P221" s="155"/>
      <c r="Q221" s="156">
        <f>SUM(Q222:Q225)</f>
        <v>0</v>
      </c>
      <c r="R221" s="150"/>
      <c r="S221" s="150"/>
      <c r="T221" s="150"/>
      <c r="U221" s="150"/>
      <c r="V221" s="150">
        <f>SUM(V222:V225)</f>
        <v>4.2</v>
      </c>
      <c r="W221" s="150"/>
      <c r="AG221" t="s">
        <v>188</v>
      </c>
    </row>
    <row r="222" spans="1:60" outlineLevel="1" x14ac:dyDescent="0.2">
      <c r="A222" s="157">
        <v>67</v>
      </c>
      <c r="B222" s="158" t="s">
        <v>556</v>
      </c>
      <c r="C222" s="174" t="s">
        <v>557</v>
      </c>
      <c r="D222" s="159" t="s">
        <v>197</v>
      </c>
      <c r="E222" s="160">
        <v>35</v>
      </c>
      <c r="F222" s="161"/>
      <c r="G222" s="162">
        <f>ROUND(E222*F222,2)</f>
        <v>0</v>
      </c>
      <c r="H222" s="161"/>
      <c r="I222" s="162">
        <f>ROUND(E222*H222,2)</f>
        <v>0</v>
      </c>
      <c r="J222" s="161"/>
      <c r="K222" s="162">
        <f>ROUND(E222*J222,2)</f>
        <v>0</v>
      </c>
      <c r="L222" s="162">
        <v>21</v>
      </c>
      <c r="M222" s="162">
        <f>G222*(1+L222/100)</f>
        <v>0</v>
      </c>
      <c r="N222" s="162">
        <v>0</v>
      </c>
      <c r="O222" s="162">
        <f>ROUND(E222*N222,2)</f>
        <v>0</v>
      </c>
      <c r="P222" s="162">
        <v>0</v>
      </c>
      <c r="Q222" s="163">
        <f>ROUND(E222*P222,2)</f>
        <v>0</v>
      </c>
      <c r="R222" s="145"/>
      <c r="S222" s="145" t="s">
        <v>254</v>
      </c>
      <c r="T222" s="145" t="s">
        <v>255</v>
      </c>
      <c r="U222" s="145">
        <v>0.12000000000000001</v>
      </c>
      <c r="V222" s="145">
        <f>ROUND(E222*U222,2)</f>
        <v>4.2</v>
      </c>
      <c r="W222" s="145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 t="s">
        <v>194</v>
      </c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</row>
    <row r="223" spans="1:60" outlineLevel="1" x14ac:dyDescent="0.2">
      <c r="A223" s="143"/>
      <c r="B223" s="144"/>
      <c r="C223" s="175" t="s">
        <v>204</v>
      </c>
      <c r="D223" s="146"/>
      <c r="E223" s="147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 t="s">
        <v>199</v>
      </c>
      <c r="AH223" s="136">
        <v>0</v>
      </c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</row>
    <row r="224" spans="1:60" outlineLevel="1" x14ac:dyDescent="0.2">
      <c r="A224" s="143"/>
      <c r="B224" s="144"/>
      <c r="C224" s="175" t="s">
        <v>2563</v>
      </c>
      <c r="D224" s="146"/>
      <c r="E224" s="147">
        <v>35</v>
      </c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 t="s">
        <v>199</v>
      </c>
      <c r="AH224" s="136">
        <v>0</v>
      </c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</row>
    <row r="225" spans="1:60" outlineLevel="1" x14ac:dyDescent="0.2">
      <c r="A225" s="143"/>
      <c r="B225" s="144"/>
      <c r="C225" s="176" t="s">
        <v>201</v>
      </c>
      <c r="D225" s="148"/>
      <c r="E225" s="149">
        <v>35</v>
      </c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 t="s">
        <v>199</v>
      </c>
      <c r="AH225" s="136">
        <v>1</v>
      </c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</row>
    <row r="226" spans="1:60" x14ac:dyDescent="0.2">
      <c r="A226" s="151" t="s">
        <v>187</v>
      </c>
      <c r="B226" s="152" t="s">
        <v>151</v>
      </c>
      <c r="C226" s="172" t="s">
        <v>152</v>
      </c>
      <c r="D226" s="153"/>
      <c r="E226" s="154"/>
      <c r="F226" s="155"/>
      <c r="G226" s="155">
        <f>SUMIF(AG227:AG227,"&lt;&gt;NOR",G227:G227)</f>
        <v>0</v>
      </c>
      <c r="H226" s="155"/>
      <c r="I226" s="155">
        <f>SUM(I227:I227)</f>
        <v>0</v>
      </c>
      <c r="J226" s="155"/>
      <c r="K226" s="155">
        <f>SUM(K227:K227)</f>
        <v>0</v>
      </c>
      <c r="L226" s="155"/>
      <c r="M226" s="155">
        <f>SUM(M227:M227)</f>
        <v>0</v>
      </c>
      <c r="N226" s="155"/>
      <c r="O226" s="155">
        <f>SUM(O227:O227)</f>
        <v>0</v>
      </c>
      <c r="P226" s="155"/>
      <c r="Q226" s="156">
        <f>SUM(Q227:Q227)</f>
        <v>0</v>
      </c>
      <c r="R226" s="150"/>
      <c r="S226" s="150"/>
      <c r="T226" s="150"/>
      <c r="U226" s="150"/>
      <c r="V226" s="150">
        <f>SUM(V227:V227)</f>
        <v>110.8</v>
      </c>
      <c r="W226" s="150"/>
      <c r="AG226" t="s">
        <v>188</v>
      </c>
    </row>
    <row r="227" spans="1:60" outlineLevel="1" x14ac:dyDescent="0.2">
      <c r="A227" s="164">
        <v>68</v>
      </c>
      <c r="B227" s="165" t="s">
        <v>663</v>
      </c>
      <c r="C227" s="173" t="s">
        <v>664</v>
      </c>
      <c r="D227" s="166" t="s">
        <v>403</v>
      </c>
      <c r="E227" s="167">
        <v>523.86469000000011</v>
      </c>
      <c r="F227" s="168"/>
      <c r="G227" s="169">
        <f>ROUND(E227*F227,2)</f>
        <v>0</v>
      </c>
      <c r="H227" s="168"/>
      <c r="I227" s="169">
        <f>ROUND(E227*H227,2)</f>
        <v>0</v>
      </c>
      <c r="J227" s="168"/>
      <c r="K227" s="169">
        <f>ROUND(E227*J227,2)</f>
        <v>0</v>
      </c>
      <c r="L227" s="169">
        <v>21</v>
      </c>
      <c r="M227" s="169">
        <f>G227*(1+L227/100)</f>
        <v>0</v>
      </c>
      <c r="N227" s="169">
        <v>0</v>
      </c>
      <c r="O227" s="169">
        <f>ROUND(E227*N227,2)</f>
        <v>0</v>
      </c>
      <c r="P227" s="169">
        <v>0</v>
      </c>
      <c r="Q227" s="170">
        <f>ROUND(E227*P227,2)</f>
        <v>0</v>
      </c>
      <c r="R227" s="145"/>
      <c r="S227" s="145" t="s">
        <v>254</v>
      </c>
      <c r="T227" s="145" t="s">
        <v>255</v>
      </c>
      <c r="U227" s="145">
        <v>0.21150000000000002</v>
      </c>
      <c r="V227" s="145">
        <f>ROUND(E227*U227,2)</f>
        <v>110.8</v>
      </c>
      <c r="W227" s="145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 t="s">
        <v>560</v>
      </c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</row>
    <row r="228" spans="1:60" x14ac:dyDescent="0.2">
      <c r="A228" s="151" t="s">
        <v>187</v>
      </c>
      <c r="B228" s="152" t="s">
        <v>157</v>
      </c>
      <c r="C228" s="172" t="s">
        <v>158</v>
      </c>
      <c r="D228" s="153"/>
      <c r="E228" s="154"/>
      <c r="F228" s="155"/>
      <c r="G228" s="155">
        <f>SUMIF(AG229:AG236,"&lt;&gt;NOR",G229:G236)</f>
        <v>0</v>
      </c>
      <c r="H228" s="155"/>
      <c r="I228" s="155">
        <f>SUM(I229:I236)</f>
        <v>0</v>
      </c>
      <c r="J228" s="155"/>
      <c r="K228" s="155">
        <f>SUM(K229:K236)</f>
        <v>0</v>
      </c>
      <c r="L228" s="155"/>
      <c r="M228" s="155">
        <f>SUM(M229:M236)</f>
        <v>0</v>
      </c>
      <c r="N228" s="155"/>
      <c r="O228" s="155">
        <f>SUM(O229:O236)</f>
        <v>0</v>
      </c>
      <c r="P228" s="155"/>
      <c r="Q228" s="156">
        <f>SUM(Q229:Q236)</f>
        <v>0</v>
      </c>
      <c r="R228" s="150"/>
      <c r="S228" s="150"/>
      <c r="T228" s="150"/>
      <c r="U228" s="150"/>
      <c r="V228" s="150">
        <f>SUM(V229:V236)</f>
        <v>0.87</v>
      </c>
      <c r="W228" s="150"/>
      <c r="AG228" t="s">
        <v>188</v>
      </c>
    </row>
    <row r="229" spans="1:60" outlineLevel="1" x14ac:dyDescent="0.2">
      <c r="A229" s="164">
        <v>69</v>
      </c>
      <c r="B229" s="165" t="s">
        <v>561</v>
      </c>
      <c r="C229" s="173" t="s">
        <v>562</v>
      </c>
      <c r="D229" s="166" t="s">
        <v>403</v>
      </c>
      <c r="E229" s="167">
        <v>86.52000000000001</v>
      </c>
      <c r="F229" s="168"/>
      <c r="G229" s="169">
        <f>ROUND(E229*F229,2)</f>
        <v>0</v>
      </c>
      <c r="H229" s="168"/>
      <c r="I229" s="169">
        <f>ROUND(E229*H229,2)</f>
        <v>0</v>
      </c>
      <c r="J229" s="168"/>
      <c r="K229" s="169">
        <f>ROUND(E229*J229,2)</f>
        <v>0</v>
      </c>
      <c r="L229" s="169">
        <v>21</v>
      </c>
      <c r="M229" s="169">
        <f>G229*(1+L229/100)</f>
        <v>0</v>
      </c>
      <c r="N229" s="169">
        <v>0</v>
      </c>
      <c r="O229" s="169">
        <f>ROUND(E229*N229,2)</f>
        <v>0</v>
      </c>
      <c r="P229" s="169">
        <v>0</v>
      </c>
      <c r="Q229" s="170">
        <f>ROUND(E229*P229,2)</f>
        <v>0</v>
      </c>
      <c r="R229" s="145"/>
      <c r="S229" s="145" t="s">
        <v>254</v>
      </c>
      <c r="T229" s="145" t="s">
        <v>255</v>
      </c>
      <c r="U229" s="145">
        <v>0.01</v>
      </c>
      <c r="V229" s="145">
        <f>ROUND(E229*U229,2)</f>
        <v>0.87</v>
      </c>
      <c r="W229" s="145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 t="s">
        <v>563</v>
      </c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</row>
    <row r="230" spans="1:60" outlineLevel="1" x14ac:dyDescent="0.2">
      <c r="A230" s="157">
        <v>70</v>
      </c>
      <c r="B230" s="158" t="s">
        <v>564</v>
      </c>
      <c r="C230" s="174" t="s">
        <v>565</v>
      </c>
      <c r="D230" s="159" t="s">
        <v>403</v>
      </c>
      <c r="E230" s="160">
        <v>1211.2800000000002</v>
      </c>
      <c r="F230" s="161"/>
      <c r="G230" s="162">
        <f>ROUND(E230*F230,2)</f>
        <v>0</v>
      </c>
      <c r="H230" s="161"/>
      <c r="I230" s="162">
        <f>ROUND(E230*H230,2)</f>
        <v>0</v>
      </c>
      <c r="J230" s="161"/>
      <c r="K230" s="162">
        <f>ROUND(E230*J230,2)</f>
        <v>0</v>
      </c>
      <c r="L230" s="162">
        <v>21</v>
      </c>
      <c r="M230" s="162">
        <f>G230*(1+L230/100)</f>
        <v>0</v>
      </c>
      <c r="N230" s="162">
        <v>0</v>
      </c>
      <c r="O230" s="162">
        <f>ROUND(E230*N230,2)</f>
        <v>0</v>
      </c>
      <c r="P230" s="162">
        <v>0</v>
      </c>
      <c r="Q230" s="163">
        <f>ROUND(E230*P230,2)</f>
        <v>0</v>
      </c>
      <c r="R230" s="145"/>
      <c r="S230" s="145" t="s">
        <v>254</v>
      </c>
      <c r="T230" s="145" t="s">
        <v>255</v>
      </c>
      <c r="U230" s="145">
        <v>0</v>
      </c>
      <c r="V230" s="145">
        <f>ROUND(E230*U230,2)</f>
        <v>0</v>
      </c>
      <c r="W230" s="145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 t="s">
        <v>194</v>
      </c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</row>
    <row r="231" spans="1:60" outlineLevel="1" x14ac:dyDescent="0.2">
      <c r="A231" s="143"/>
      <c r="B231" s="144"/>
      <c r="C231" s="175" t="s">
        <v>204</v>
      </c>
      <c r="D231" s="146"/>
      <c r="E231" s="147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 t="s">
        <v>199</v>
      </c>
      <c r="AH231" s="136">
        <v>0</v>
      </c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</row>
    <row r="232" spans="1:60" outlineLevel="1" x14ac:dyDescent="0.2">
      <c r="A232" s="143"/>
      <c r="B232" s="144"/>
      <c r="C232" s="175" t="s">
        <v>359</v>
      </c>
      <c r="D232" s="146"/>
      <c r="E232" s="147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 t="s">
        <v>199</v>
      </c>
      <c r="AH232" s="136">
        <v>0</v>
      </c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</row>
    <row r="233" spans="1:60" ht="22.5" outlineLevel="1" x14ac:dyDescent="0.2">
      <c r="A233" s="143"/>
      <c r="B233" s="144"/>
      <c r="C233" s="175" t="s">
        <v>360</v>
      </c>
      <c r="D233" s="146"/>
      <c r="E233" s="147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 t="s">
        <v>199</v>
      </c>
      <c r="AH233" s="136">
        <v>0</v>
      </c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</row>
    <row r="234" spans="1:60" outlineLevel="1" x14ac:dyDescent="0.2">
      <c r="A234" s="143"/>
      <c r="B234" s="144"/>
      <c r="C234" s="175" t="s">
        <v>2208</v>
      </c>
      <c r="D234" s="146"/>
      <c r="E234" s="147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 t="s">
        <v>199</v>
      </c>
      <c r="AH234" s="136">
        <v>0</v>
      </c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</row>
    <row r="235" spans="1:60" outlineLevel="1" x14ac:dyDescent="0.2">
      <c r="A235" s="143"/>
      <c r="B235" s="144"/>
      <c r="C235" s="175" t="s">
        <v>2564</v>
      </c>
      <c r="D235" s="146"/>
      <c r="E235" s="147">
        <v>1211.2800000000002</v>
      </c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 t="s">
        <v>199</v>
      </c>
      <c r="AH235" s="136">
        <v>0</v>
      </c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</row>
    <row r="236" spans="1:60" outlineLevel="1" x14ac:dyDescent="0.2">
      <c r="A236" s="143"/>
      <c r="B236" s="144"/>
      <c r="C236" s="176" t="s">
        <v>201</v>
      </c>
      <c r="D236" s="148"/>
      <c r="E236" s="149">
        <v>1211.2800000000002</v>
      </c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 t="s">
        <v>199</v>
      </c>
      <c r="AH236" s="136">
        <v>1</v>
      </c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</row>
    <row r="237" spans="1:60" x14ac:dyDescent="0.2">
      <c r="A237" s="3"/>
      <c r="B237" s="4"/>
      <c r="C237" s="177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AE237">
        <v>15</v>
      </c>
      <c r="AF237">
        <v>21</v>
      </c>
    </row>
    <row r="238" spans="1:60" x14ac:dyDescent="0.2">
      <c r="A238" s="139"/>
      <c r="B238" s="140" t="s">
        <v>31</v>
      </c>
      <c r="C238" s="178"/>
      <c r="D238" s="141"/>
      <c r="E238" s="142"/>
      <c r="F238" s="142"/>
      <c r="G238" s="171">
        <f>G8+G107+G114+G126+G221+G226+G228</f>
        <v>0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AE238">
        <f>SUMIF(L7:L236,AE237,G7:G236)</f>
        <v>0</v>
      </c>
      <c r="AF238">
        <f>SUMIF(L7:L236,AF237,G7:G236)</f>
        <v>0</v>
      </c>
      <c r="AG238" t="s">
        <v>247</v>
      </c>
    </row>
    <row r="239" spans="1:60" x14ac:dyDescent="0.2">
      <c r="A239" s="3"/>
      <c r="B239" s="4"/>
      <c r="C239" s="177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60" x14ac:dyDescent="0.2">
      <c r="A240" s="3"/>
      <c r="B240" s="4"/>
      <c r="C240" s="177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33" x14ac:dyDescent="0.2">
      <c r="A241" s="256" t="s">
        <v>248</v>
      </c>
      <c r="B241" s="256"/>
      <c r="C241" s="257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33" x14ac:dyDescent="0.2">
      <c r="A242" s="237"/>
      <c r="B242" s="238"/>
      <c r="C242" s="239"/>
      <c r="D242" s="238"/>
      <c r="E242" s="238"/>
      <c r="F242" s="238"/>
      <c r="G242" s="24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AG242" t="s">
        <v>249</v>
      </c>
    </row>
    <row r="243" spans="1:33" x14ac:dyDescent="0.2">
      <c r="A243" s="241"/>
      <c r="B243" s="242"/>
      <c r="C243" s="243"/>
      <c r="D243" s="242"/>
      <c r="E243" s="242"/>
      <c r="F243" s="242"/>
      <c r="G243" s="24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33" x14ac:dyDescent="0.2">
      <c r="A244" s="241"/>
      <c r="B244" s="242"/>
      <c r="C244" s="243"/>
      <c r="D244" s="242"/>
      <c r="E244" s="242"/>
      <c r="F244" s="242"/>
      <c r="G244" s="24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33" x14ac:dyDescent="0.2">
      <c r="A245" s="241"/>
      <c r="B245" s="242"/>
      <c r="C245" s="243"/>
      <c r="D245" s="242"/>
      <c r="E245" s="242"/>
      <c r="F245" s="242"/>
      <c r="G245" s="24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33" x14ac:dyDescent="0.2">
      <c r="A246" s="245"/>
      <c r="B246" s="246"/>
      <c r="C246" s="247"/>
      <c r="D246" s="246"/>
      <c r="E246" s="246"/>
      <c r="F246" s="246"/>
      <c r="G246" s="24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33" x14ac:dyDescent="0.2">
      <c r="A247" s="3"/>
      <c r="B247" s="4"/>
      <c r="C247" s="177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33" x14ac:dyDescent="0.2">
      <c r="C248" s="179"/>
      <c r="D248" s="10"/>
      <c r="AG248" t="s">
        <v>250</v>
      </c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42:G246"/>
    <mergeCell ref="A1:G1"/>
    <mergeCell ref="C2:G2"/>
    <mergeCell ref="C3:G3"/>
    <mergeCell ref="C4:G4"/>
    <mergeCell ref="A241:C2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6F8-18E6-436B-88F7-30114CB80B8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119</v>
      </c>
      <c r="C3" s="250" t="s">
        <v>120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123</v>
      </c>
      <c r="C4" s="253" t="s">
        <v>124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SUMIF(AG9:AG92,"&lt;&gt;NOR",G9:G92)</f>
        <v>0</v>
      </c>
      <c r="H8" s="155"/>
      <c r="I8" s="155">
        <f>SUM(I9:I92)</f>
        <v>0</v>
      </c>
      <c r="J8" s="155"/>
      <c r="K8" s="155">
        <f>SUM(K9:K92)</f>
        <v>0</v>
      </c>
      <c r="L8" s="155"/>
      <c r="M8" s="155">
        <f>SUM(M9:M92)</f>
        <v>0</v>
      </c>
      <c r="N8" s="155"/>
      <c r="O8" s="155">
        <f>SUM(O9:O92)</f>
        <v>12.129999999999999</v>
      </c>
      <c r="P8" s="155"/>
      <c r="Q8" s="156">
        <f>SUM(Q9:Q92)</f>
        <v>0</v>
      </c>
      <c r="R8" s="150"/>
      <c r="S8" s="150"/>
      <c r="T8" s="150"/>
      <c r="U8" s="150"/>
      <c r="V8" s="150">
        <f>SUM(V9:V92)</f>
        <v>33.949999999999996</v>
      </c>
      <c r="W8" s="150"/>
      <c r="AG8" t="s">
        <v>188</v>
      </c>
    </row>
    <row r="9" spans="1:60" outlineLevel="1" x14ac:dyDescent="0.2">
      <c r="A9" s="157">
        <v>1</v>
      </c>
      <c r="B9" s="158" t="s">
        <v>266</v>
      </c>
      <c r="C9" s="174" t="s">
        <v>267</v>
      </c>
      <c r="D9" s="159" t="s">
        <v>197</v>
      </c>
      <c r="E9" s="160">
        <v>1.6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8.6900000000000015E-3</v>
      </c>
      <c r="O9" s="162">
        <f>ROUND(E9*N9,2)</f>
        <v>0.01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0.70300000000000007</v>
      </c>
      <c r="V9" s="145">
        <f>ROUND(E9*U9,2)</f>
        <v>1.1200000000000001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ht="22.5" outlineLevel="1" x14ac:dyDescent="0.2">
      <c r="A11" s="143"/>
      <c r="B11" s="144"/>
      <c r="C11" s="175" t="s">
        <v>2565</v>
      </c>
      <c r="D11" s="146"/>
      <c r="E11" s="147">
        <v>0.8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5" t="s">
        <v>2566</v>
      </c>
      <c r="D12" s="146"/>
      <c r="E12" s="147">
        <v>0.8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0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76" t="s">
        <v>201</v>
      </c>
      <c r="D13" s="148"/>
      <c r="E13" s="149">
        <v>1.6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199</v>
      </c>
      <c r="AH13" s="136">
        <v>1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57">
        <v>2</v>
      </c>
      <c r="B14" s="158" t="s">
        <v>278</v>
      </c>
      <c r="C14" s="174" t="s">
        <v>279</v>
      </c>
      <c r="D14" s="159" t="s">
        <v>197</v>
      </c>
      <c r="E14" s="160">
        <v>3.2</v>
      </c>
      <c r="F14" s="161"/>
      <c r="G14" s="162">
        <f>ROUND(E14*F14,2)</f>
        <v>0</v>
      </c>
      <c r="H14" s="161"/>
      <c r="I14" s="162">
        <f>ROUND(E14*H14,2)</f>
        <v>0</v>
      </c>
      <c r="J14" s="161"/>
      <c r="K14" s="162">
        <f>ROUND(E14*J14,2)</f>
        <v>0</v>
      </c>
      <c r="L14" s="162">
        <v>21</v>
      </c>
      <c r="M14" s="162">
        <f>G14*(1+L14/100)</f>
        <v>0</v>
      </c>
      <c r="N14" s="162">
        <v>1.2710000000000001E-2</v>
      </c>
      <c r="O14" s="162">
        <f>ROUND(E14*N14,2)</f>
        <v>0.04</v>
      </c>
      <c r="P14" s="162">
        <v>0</v>
      </c>
      <c r="Q14" s="163">
        <f>ROUND(E14*P14,2)</f>
        <v>0</v>
      </c>
      <c r="R14" s="145"/>
      <c r="S14" s="145" t="s">
        <v>254</v>
      </c>
      <c r="T14" s="145" t="s">
        <v>255</v>
      </c>
      <c r="U14" s="145">
        <v>1.153</v>
      </c>
      <c r="V14" s="145">
        <f>ROUND(E14*U14,2)</f>
        <v>3.69</v>
      </c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194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204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5" t="s">
        <v>2567</v>
      </c>
      <c r="D16" s="146"/>
      <c r="E16" s="147">
        <v>0.8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5" t="s">
        <v>2568</v>
      </c>
      <c r="D17" s="146"/>
      <c r="E17" s="147">
        <v>0.8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ht="22.5" outlineLevel="1" x14ac:dyDescent="0.2">
      <c r="A18" s="143"/>
      <c r="B18" s="144"/>
      <c r="C18" s="175" t="s">
        <v>2569</v>
      </c>
      <c r="D18" s="146"/>
      <c r="E18" s="147">
        <v>0.8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75" t="s">
        <v>2570</v>
      </c>
      <c r="D19" s="146"/>
      <c r="E19" s="147">
        <v>0.8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76" t="s">
        <v>201</v>
      </c>
      <c r="D20" s="148"/>
      <c r="E20" s="149">
        <v>3.2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1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57">
        <v>3</v>
      </c>
      <c r="B21" s="158" t="s">
        <v>285</v>
      </c>
      <c r="C21" s="174" t="s">
        <v>286</v>
      </c>
      <c r="D21" s="159" t="s">
        <v>197</v>
      </c>
      <c r="E21" s="160">
        <v>4</v>
      </c>
      <c r="F21" s="161"/>
      <c r="G21" s="162">
        <f>ROUND(E21*F21,2)</f>
        <v>0</v>
      </c>
      <c r="H21" s="161"/>
      <c r="I21" s="162">
        <f>ROUND(E21*H21,2)</f>
        <v>0</v>
      </c>
      <c r="J21" s="161"/>
      <c r="K21" s="162">
        <f>ROUND(E21*J21,2)</f>
        <v>0</v>
      </c>
      <c r="L21" s="162">
        <v>21</v>
      </c>
      <c r="M21" s="162">
        <f>G21*(1+L21/100)</f>
        <v>0</v>
      </c>
      <c r="N21" s="162">
        <v>6.9630000000000011E-2</v>
      </c>
      <c r="O21" s="162">
        <f>ROUND(E21*N21,2)</f>
        <v>0.28000000000000003</v>
      </c>
      <c r="P21" s="162">
        <v>0</v>
      </c>
      <c r="Q21" s="163">
        <f>ROUND(E21*P21,2)</f>
        <v>0</v>
      </c>
      <c r="R21" s="145"/>
      <c r="S21" s="145" t="s">
        <v>254</v>
      </c>
      <c r="T21" s="145" t="s">
        <v>255</v>
      </c>
      <c r="U21" s="145">
        <v>1.2460000000000002</v>
      </c>
      <c r="V21" s="145">
        <f>ROUND(E21*U21,2)</f>
        <v>4.9800000000000004</v>
      </c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194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75" t="s">
        <v>204</v>
      </c>
      <c r="D22" s="146"/>
      <c r="E22" s="147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0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75" t="s">
        <v>2571</v>
      </c>
      <c r="D23" s="146"/>
      <c r="E23" s="147">
        <v>2.4000000000000004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0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22.5" outlineLevel="1" x14ac:dyDescent="0.2">
      <c r="A24" s="143"/>
      <c r="B24" s="144"/>
      <c r="C24" s="175" t="s">
        <v>2572</v>
      </c>
      <c r="D24" s="146"/>
      <c r="E24" s="147">
        <v>1.6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76" t="s">
        <v>201</v>
      </c>
      <c r="D25" s="148"/>
      <c r="E25" s="149">
        <v>4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1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ht="22.5" outlineLevel="1" x14ac:dyDescent="0.2">
      <c r="A26" s="157">
        <v>4</v>
      </c>
      <c r="B26" s="158" t="s">
        <v>290</v>
      </c>
      <c r="C26" s="174" t="s">
        <v>291</v>
      </c>
      <c r="D26" s="159" t="s">
        <v>292</v>
      </c>
      <c r="E26" s="160">
        <v>3.25</v>
      </c>
      <c r="F26" s="161"/>
      <c r="G26" s="162">
        <f>ROUND(E26*F26,2)</f>
        <v>0</v>
      </c>
      <c r="H26" s="161"/>
      <c r="I26" s="162">
        <f>ROUND(E26*H26,2)</f>
        <v>0</v>
      </c>
      <c r="J26" s="161"/>
      <c r="K26" s="162">
        <f>ROUND(E26*J26,2)</f>
        <v>0</v>
      </c>
      <c r="L26" s="162">
        <v>21</v>
      </c>
      <c r="M26" s="162">
        <f>G26*(1+L26/100)</f>
        <v>0</v>
      </c>
      <c r="N26" s="162">
        <v>0</v>
      </c>
      <c r="O26" s="162">
        <f>ROUND(E26*N26,2)</f>
        <v>0</v>
      </c>
      <c r="P26" s="162">
        <v>0</v>
      </c>
      <c r="Q26" s="163">
        <f>ROUND(E26*P26,2)</f>
        <v>0</v>
      </c>
      <c r="R26" s="145"/>
      <c r="S26" s="145" t="s">
        <v>254</v>
      </c>
      <c r="T26" s="145" t="s">
        <v>255</v>
      </c>
      <c r="U26" s="145">
        <v>0.12000000000000001</v>
      </c>
      <c r="V26" s="145">
        <f>ROUND(E26*U26,2)</f>
        <v>0.39</v>
      </c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194</v>
      </c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75" t="s">
        <v>204</v>
      </c>
      <c r="D27" s="146"/>
      <c r="E27" s="147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ht="22.5" outlineLevel="1" x14ac:dyDescent="0.2">
      <c r="A28" s="143"/>
      <c r="B28" s="144"/>
      <c r="C28" s="175" t="s">
        <v>293</v>
      </c>
      <c r="D28" s="146"/>
      <c r="E28" s="147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ht="22.5" outlineLevel="1" x14ac:dyDescent="0.2">
      <c r="A29" s="143"/>
      <c r="B29" s="144"/>
      <c r="C29" s="175" t="s">
        <v>2142</v>
      </c>
      <c r="D29" s="146"/>
      <c r="E29" s="147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5" t="s">
        <v>2573</v>
      </c>
      <c r="D30" s="146"/>
      <c r="E30" s="147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0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75" t="s">
        <v>2574</v>
      </c>
      <c r="D31" s="146"/>
      <c r="E31" s="147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0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84" t="s">
        <v>296</v>
      </c>
      <c r="D32" s="180"/>
      <c r="E32" s="181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85" t="s">
        <v>2575</v>
      </c>
      <c r="D33" s="180"/>
      <c r="E33" s="181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2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ht="22.5" outlineLevel="1" x14ac:dyDescent="0.2">
      <c r="A34" s="143"/>
      <c r="B34" s="144"/>
      <c r="C34" s="185" t="s">
        <v>2476</v>
      </c>
      <c r="D34" s="180"/>
      <c r="E34" s="181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2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84" t="s">
        <v>307</v>
      </c>
      <c r="D35" s="180"/>
      <c r="E35" s="181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5" t="s">
        <v>2225</v>
      </c>
      <c r="D36" s="146"/>
      <c r="E36" s="147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0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84" t="s">
        <v>296</v>
      </c>
      <c r="D37" s="180"/>
      <c r="E37" s="181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85" t="s">
        <v>2576</v>
      </c>
      <c r="D38" s="180"/>
      <c r="E38" s="181">
        <v>6.5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2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86" t="s">
        <v>306</v>
      </c>
      <c r="D39" s="182"/>
      <c r="E39" s="183">
        <v>6.5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3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84" t="s">
        <v>307</v>
      </c>
      <c r="D40" s="180"/>
      <c r="E40" s="181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5" t="s">
        <v>2577</v>
      </c>
      <c r="D41" s="146"/>
      <c r="E41" s="147">
        <v>3.25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0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6" t="s">
        <v>201</v>
      </c>
      <c r="D42" s="148"/>
      <c r="E42" s="149">
        <v>3.25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1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57">
        <v>5</v>
      </c>
      <c r="B43" s="158" t="s">
        <v>314</v>
      </c>
      <c r="C43" s="174" t="s">
        <v>315</v>
      </c>
      <c r="D43" s="159" t="s">
        <v>292</v>
      </c>
      <c r="E43" s="160">
        <v>0.8125</v>
      </c>
      <c r="F43" s="161"/>
      <c r="G43" s="162">
        <f>ROUND(E43*F43,2)</f>
        <v>0</v>
      </c>
      <c r="H43" s="161"/>
      <c r="I43" s="162">
        <f>ROUND(E43*H43,2)</f>
        <v>0</v>
      </c>
      <c r="J43" s="161"/>
      <c r="K43" s="162">
        <f>ROUND(E43*J43,2)</f>
        <v>0</v>
      </c>
      <c r="L43" s="162">
        <v>21</v>
      </c>
      <c r="M43" s="162">
        <f>G43*(1+L43/100)</f>
        <v>0</v>
      </c>
      <c r="N43" s="162">
        <v>0</v>
      </c>
      <c r="O43" s="162">
        <f>ROUND(E43*N43,2)</f>
        <v>0</v>
      </c>
      <c r="P43" s="162">
        <v>0</v>
      </c>
      <c r="Q43" s="163">
        <f>ROUND(E43*P43,2)</f>
        <v>0</v>
      </c>
      <c r="R43" s="145"/>
      <c r="S43" s="145" t="s">
        <v>254</v>
      </c>
      <c r="T43" s="145" t="s">
        <v>255</v>
      </c>
      <c r="U43" s="145">
        <v>8.4000000000000005E-2</v>
      </c>
      <c r="V43" s="145">
        <f>ROUND(E43*U43,2)</f>
        <v>7.0000000000000007E-2</v>
      </c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194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5" t="s">
        <v>2578</v>
      </c>
      <c r="D44" s="146"/>
      <c r="E44" s="147">
        <v>0.8125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6" t="s">
        <v>201</v>
      </c>
      <c r="D45" s="148"/>
      <c r="E45" s="149">
        <v>0.8125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1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ht="22.5" outlineLevel="1" x14ac:dyDescent="0.2">
      <c r="A46" s="157">
        <v>6</v>
      </c>
      <c r="B46" s="158" t="s">
        <v>317</v>
      </c>
      <c r="C46" s="174" t="s">
        <v>318</v>
      </c>
      <c r="D46" s="159" t="s">
        <v>292</v>
      </c>
      <c r="E46" s="160">
        <v>3.0250000000000004</v>
      </c>
      <c r="F46" s="161"/>
      <c r="G46" s="162">
        <f>ROUND(E46*F46,2)</f>
        <v>0</v>
      </c>
      <c r="H46" s="161"/>
      <c r="I46" s="162">
        <f>ROUND(E46*H46,2)</f>
        <v>0</v>
      </c>
      <c r="J46" s="161"/>
      <c r="K46" s="162">
        <f>ROUND(E46*J46,2)</f>
        <v>0</v>
      </c>
      <c r="L46" s="162">
        <v>21</v>
      </c>
      <c r="M46" s="162">
        <f>G46*(1+L46/100)</f>
        <v>0</v>
      </c>
      <c r="N46" s="162">
        <v>0</v>
      </c>
      <c r="O46" s="162">
        <f>ROUND(E46*N46,2)</f>
        <v>0</v>
      </c>
      <c r="P46" s="162">
        <v>0</v>
      </c>
      <c r="Q46" s="163">
        <f>ROUND(E46*P46,2)</f>
        <v>0</v>
      </c>
      <c r="R46" s="145"/>
      <c r="S46" s="145" t="s">
        <v>254</v>
      </c>
      <c r="T46" s="145" t="s">
        <v>255</v>
      </c>
      <c r="U46" s="145">
        <v>0.25</v>
      </c>
      <c r="V46" s="145">
        <f>ROUND(E46*U46,2)</f>
        <v>0.76</v>
      </c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194</v>
      </c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43"/>
      <c r="B47" s="144"/>
      <c r="C47" s="175" t="s">
        <v>2579</v>
      </c>
      <c r="D47" s="146"/>
      <c r="E47" s="147">
        <v>3.0250000000000004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199</v>
      </c>
      <c r="AH47" s="136">
        <v>0</v>
      </c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6" t="s">
        <v>201</v>
      </c>
      <c r="D48" s="148"/>
      <c r="E48" s="149">
        <v>3.0250000000000004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1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57">
        <v>7</v>
      </c>
      <c r="B49" s="158" t="s">
        <v>321</v>
      </c>
      <c r="C49" s="174" t="s">
        <v>322</v>
      </c>
      <c r="D49" s="159" t="s">
        <v>292</v>
      </c>
      <c r="E49" s="160">
        <v>0.8125</v>
      </c>
      <c r="F49" s="161"/>
      <c r="G49" s="162">
        <f>ROUND(E49*F49,2)</f>
        <v>0</v>
      </c>
      <c r="H49" s="161"/>
      <c r="I49" s="162">
        <f>ROUND(E49*H49,2)</f>
        <v>0</v>
      </c>
      <c r="J49" s="161"/>
      <c r="K49" s="162">
        <f>ROUND(E49*J49,2)</f>
        <v>0</v>
      </c>
      <c r="L49" s="162">
        <v>21</v>
      </c>
      <c r="M49" s="162">
        <f>G49*(1+L49/100)</f>
        <v>0</v>
      </c>
      <c r="N49" s="162">
        <v>0</v>
      </c>
      <c r="O49" s="162">
        <f>ROUND(E49*N49,2)</f>
        <v>0</v>
      </c>
      <c r="P49" s="162">
        <v>0</v>
      </c>
      <c r="Q49" s="163">
        <f>ROUND(E49*P49,2)</f>
        <v>0</v>
      </c>
      <c r="R49" s="145"/>
      <c r="S49" s="145" t="s">
        <v>254</v>
      </c>
      <c r="T49" s="145" t="s">
        <v>255</v>
      </c>
      <c r="U49" s="145">
        <v>0.14830000000000002</v>
      </c>
      <c r="V49" s="145">
        <f>ROUND(E49*U49,2)</f>
        <v>0.12</v>
      </c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194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5" t="s">
        <v>2578</v>
      </c>
      <c r="D50" s="146"/>
      <c r="E50" s="147">
        <v>0.8125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6" t="s">
        <v>201</v>
      </c>
      <c r="D51" s="148"/>
      <c r="E51" s="149">
        <v>0.8125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1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57">
        <v>8</v>
      </c>
      <c r="B52" s="158" t="s">
        <v>335</v>
      </c>
      <c r="C52" s="174" t="s">
        <v>336</v>
      </c>
      <c r="D52" s="159" t="s">
        <v>253</v>
      </c>
      <c r="E52" s="160">
        <v>22.1</v>
      </c>
      <c r="F52" s="161"/>
      <c r="G52" s="162">
        <f>ROUND(E52*F52,2)</f>
        <v>0</v>
      </c>
      <c r="H52" s="161"/>
      <c r="I52" s="162">
        <f>ROUND(E52*H52,2)</f>
        <v>0</v>
      </c>
      <c r="J52" s="161"/>
      <c r="K52" s="162">
        <f>ROUND(E52*J52,2)</f>
        <v>0</v>
      </c>
      <c r="L52" s="162">
        <v>21</v>
      </c>
      <c r="M52" s="162">
        <f>G52*(1+L52/100)</f>
        <v>0</v>
      </c>
      <c r="N52" s="162">
        <v>8.6000000000000009E-4</v>
      </c>
      <c r="O52" s="162">
        <f>ROUND(E52*N52,2)</f>
        <v>0.02</v>
      </c>
      <c r="P52" s="162">
        <v>0</v>
      </c>
      <c r="Q52" s="163">
        <f>ROUND(E52*P52,2)</f>
        <v>0</v>
      </c>
      <c r="R52" s="145"/>
      <c r="S52" s="145" t="s">
        <v>254</v>
      </c>
      <c r="T52" s="145" t="s">
        <v>193</v>
      </c>
      <c r="U52" s="145">
        <v>0.47900000000000004</v>
      </c>
      <c r="V52" s="145">
        <f>ROUND(E52*U52,2)</f>
        <v>10.59</v>
      </c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194</v>
      </c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5" t="s">
        <v>2580</v>
      </c>
      <c r="D53" s="146"/>
      <c r="E53" s="147">
        <v>22.1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0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6" t="s">
        <v>201</v>
      </c>
      <c r="D54" s="148"/>
      <c r="E54" s="149">
        <v>22.1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1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64">
        <v>9</v>
      </c>
      <c r="B55" s="165" t="s">
        <v>341</v>
      </c>
      <c r="C55" s="173" t="s">
        <v>342</v>
      </c>
      <c r="D55" s="166" t="s">
        <v>253</v>
      </c>
      <c r="E55" s="167">
        <v>22.1</v>
      </c>
      <c r="F55" s="168"/>
      <c r="G55" s="169">
        <f>ROUND(E55*F55,2)</f>
        <v>0</v>
      </c>
      <c r="H55" s="168"/>
      <c r="I55" s="169">
        <f>ROUND(E55*H55,2)</f>
        <v>0</v>
      </c>
      <c r="J55" s="168"/>
      <c r="K55" s="169">
        <f>ROUND(E55*J55,2)</f>
        <v>0</v>
      </c>
      <c r="L55" s="169">
        <v>21</v>
      </c>
      <c r="M55" s="169">
        <f>G55*(1+L55/100)</f>
        <v>0</v>
      </c>
      <c r="N55" s="169">
        <v>0</v>
      </c>
      <c r="O55" s="169">
        <f>ROUND(E55*N55,2)</f>
        <v>0</v>
      </c>
      <c r="P55" s="169">
        <v>0</v>
      </c>
      <c r="Q55" s="170">
        <f>ROUND(E55*P55,2)</f>
        <v>0</v>
      </c>
      <c r="R55" s="145"/>
      <c r="S55" s="145" t="s">
        <v>254</v>
      </c>
      <c r="T55" s="145" t="s">
        <v>193</v>
      </c>
      <c r="U55" s="145">
        <v>0.32700000000000001</v>
      </c>
      <c r="V55" s="145">
        <f>ROUND(E55*U55,2)</f>
        <v>7.23</v>
      </c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57">
        <v>10</v>
      </c>
      <c r="B56" s="158" t="s">
        <v>343</v>
      </c>
      <c r="C56" s="174" t="s">
        <v>344</v>
      </c>
      <c r="D56" s="159" t="s">
        <v>292</v>
      </c>
      <c r="E56" s="160">
        <v>3.25</v>
      </c>
      <c r="F56" s="161"/>
      <c r="G56" s="162">
        <f>ROUND(E56*F56,2)</f>
        <v>0</v>
      </c>
      <c r="H56" s="161"/>
      <c r="I56" s="162">
        <f>ROUND(E56*H56,2)</f>
        <v>0</v>
      </c>
      <c r="J56" s="161"/>
      <c r="K56" s="162">
        <f>ROUND(E56*J56,2)</f>
        <v>0</v>
      </c>
      <c r="L56" s="162">
        <v>21</v>
      </c>
      <c r="M56" s="162">
        <f>G56*(1+L56/100)</f>
        <v>0</v>
      </c>
      <c r="N56" s="162">
        <v>0</v>
      </c>
      <c r="O56" s="162">
        <f>ROUND(E56*N56,2)</f>
        <v>0</v>
      </c>
      <c r="P56" s="162">
        <v>0</v>
      </c>
      <c r="Q56" s="163">
        <f>ROUND(E56*P56,2)</f>
        <v>0</v>
      </c>
      <c r="R56" s="145"/>
      <c r="S56" s="145" t="s">
        <v>254</v>
      </c>
      <c r="T56" s="145" t="s">
        <v>255</v>
      </c>
      <c r="U56" s="145">
        <v>0.34500000000000003</v>
      </c>
      <c r="V56" s="145">
        <f>ROUND(E56*U56,2)</f>
        <v>1.1200000000000001</v>
      </c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194</v>
      </c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5" t="s">
        <v>2581</v>
      </c>
      <c r="D57" s="146"/>
      <c r="E57" s="147">
        <v>3.25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6" t="s">
        <v>201</v>
      </c>
      <c r="D58" s="148"/>
      <c r="E58" s="149">
        <v>3.25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1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ht="22.5" outlineLevel="1" x14ac:dyDescent="0.2">
      <c r="A59" s="164">
        <v>11</v>
      </c>
      <c r="B59" s="165" t="s">
        <v>353</v>
      </c>
      <c r="C59" s="173" t="s">
        <v>354</v>
      </c>
      <c r="D59" s="166" t="s">
        <v>292</v>
      </c>
      <c r="E59" s="167">
        <v>56.856000000000002</v>
      </c>
      <c r="F59" s="168"/>
      <c r="G59" s="169">
        <f>ROUND(E59*F59,2)</f>
        <v>0</v>
      </c>
      <c r="H59" s="168"/>
      <c r="I59" s="169">
        <f>ROUND(E59*H59,2)</f>
        <v>0</v>
      </c>
      <c r="J59" s="168"/>
      <c r="K59" s="169">
        <f>ROUND(E59*J59,2)</f>
        <v>0</v>
      </c>
      <c r="L59" s="169">
        <v>21</v>
      </c>
      <c r="M59" s="169">
        <f>G59*(1+L59/100)</f>
        <v>0</v>
      </c>
      <c r="N59" s="169">
        <v>0</v>
      </c>
      <c r="O59" s="169">
        <f>ROUND(E59*N59,2)</f>
        <v>0</v>
      </c>
      <c r="P59" s="169">
        <v>0</v>
      </c>
      <c r="Q59" s="170">
        <f>ROUND(E59*P59,2)</f>
        <v>0</v>
      </c>
      <c r="R59" s="145"/>
      <c r="S59" s="145" t="s">
        <v>254</v>
      </c>
      <c r="T59" s="145" t="s">
        <v>255</v>
      </c>
      <c r="U59" s="145">
        <v>1.1000000000000001E-2</v>
      </c>
      <c r="V59" s="145">
        <f>ROUND(E59*U59,2)</f>
        <v>0.63</v>
      </c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194</v>
      </c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57">
        <v>12</v>
      </c>
      <c r="B60" s="158" t="s">
        <v>357</v>
      </c>
      <c r="C60" s="174" t="s">
        <v>358</v>
      </c>
      <c r="D60" s="159" t="s">
        <v>292</v>
      </c>
      <c r="E60" s="160">
        <v>284.28000000000003</v>
      </c>
      <c r="F60" s="161"/>
      <c r="G60" s="162">
        <f>ROUND(E60*F60,2)</f>
        <v>0</v>
      </c>
      <c r="H60" s="161"/>
      <c r="I60" s="162">
        <f>ROUND(E60*H60,2)</f>
        <v>0</v>
      </c>
      <c r="J60" s="161"/>
      <c r="K60" s="162">
        <f>ROUND(E60*J60,2)</f>
        <v>0</v>
      </c>
      <c r="L60" s="162">
        <v>21</v>
      </c>
      <c r="M60" s="162">
        <f>G60*(1+L60/100)</f>
        <v>0</v>
      </c>
      <c r="N60" s="162">
        <v>0</v>
      </c>
      <c r="O60" s="162">
        <f>ROUND(E60*N60,2)</f>
        <v>0</v>
      </c>
      <c r="P60" s="162">
        <v>0</v>
      </c>
      <c r="Q60" s="163">
        <f>ROUND(E60*P60,2)</f>
        <v>0</v>
      </c>
      <c r="R60" s="145"/>
      <c r="S60" s="145" t="s">
        <v>254</v>
      </c>
      <c r="T60" s="145" t="s">
        <v>255</v>
      </c>
      <c r="U60" s="145">
        <v>0</v>
      </c>
      <c r="V60" s="145">
        <f>ROUND(E60*U60,2)</f>
        <v>0</v>
      </c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194</v>
      </c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5" t="s">
        <v>204</v>
      </c>
      <c r="D61" s="146"/>
      <c r="E61" s="147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0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359</v>
      </c>
      <c r="D62" s="146"/>
      <c r="E62" s="147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ht="22.5" outlineLevel="1" x14ac:dyDescent="0.2">
      <c r="A63" s="143"/>
      <c r="B63" s="144"/>
      <c r="C63" s="175" t="s">
        <v>360</v>
      </c>
      <c r="D63" s="146"/>
      <c r="E63" s="147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2483</v>
      </c>
      <c r="D64" s="146"/>
      <c r="E64" s="147">
        <v>284.28000000000003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6" t="s">
        <v>201</v>
      </c>
      <c r="D65" s="148"/>
      <c r="E65" s="149">
        <v>284.28000000000003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1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57">
        <v>13</v>
      </c>
      <c r="B66" s="158" t="s">
        <v>368</v>
      </c>
      <c r="C66" s="174" t="s">
        <v>369</v>
      </c>
      <c r="D66" s="159" t="s">
        <v>292</v>
      </c>
      <c r="E66" s="160">
        <v>2.028</v>
      </c>
      <c r="F66" s="161"/>
      <c r="G66" s="162">
        <f>ROUND(E66*F66,2)</f>
        <v>0</v>
      </c>
      <c r="H66" s="161"/>
      <c r="I66" s="162">
        <f>ROUND(E66*H66,2)</f>
        <v>0</v>
      </c>
      <c r="J66" s="161"/>
      <c r="K66" s="162">
        <f>ROUND(E66*J66,2)</f>
        <v>0</v>
      </c>
      <c r="L66" s="162">
        <v>21</v>
      </c>
      <c r="M66" s="162">
        <f>G66*(1+L66/100)</f>
        <v>0</v>
      </c>
      <c r="N66" s="162">
        <v>0</v>
      </c>
      <c r="O66" s="162">
        <f>ROUND(E66*N66,2)</f>
        <v>0</v>
      </c>
      <c r="P66" s="162">
        <v>0</v>
      </c>
      <c r="Q66" s="163">
        <f>ROUND(E66*P66,2)</f>
        <v>0</v>
      </c>
      <c r="R66" s="145"/>
      <c r="S66" s="145" t="s">
        <v>254</v>
      </c>
      <c r="T66" s="145" t="s">
        <v>255</v>
      </c>
      <c r="U66" s="145">
        <v>9.0000000000000011E-3</v>
      </c>
      <c r="V66" s="145">
        <f>ROUND(E66*U66,2)</f>
        <v>0.02</v>
      </c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194</v>
      </c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2582</v>
      </c>
      <c r="D67" s="146"/>
      <c r="E67" s="147">
        <v>0.52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5" t="s">
        <v>2583</v>
      </c>
      <c r="D68" s="146"/>
      <c r="E68" s="147">
        <v>1.46665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0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5" t="s">
        <v>2584</v>
      </c>
      <c r="D69" s="146"/>
      <c r="E69" s="147">
        <v>4.1350000000000005E-2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6" t="s">
        <v>201</v>
      </c>
      <c r="D70" s="148"/>
      <c r="E70" s="149">
        <v>2.028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1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57">
        <v>14</v>
      </c>
      <c r="B71" s="158" t="s">
        <v>378</v>
      </c>
      <c r="C71" s="174" t="s">
        <v>379</v>
      </c>
      <c r="D71" s="159" t="s">
        <v>292</v>
      </c>
      <c r="E71" s="160">
        <v>4.4720000000000004</v>
      </c>
      <c r="F71" s="161"/>
      <c r="G71" s="162">
        <f>ROUND(E71*F71,2)</f>
        <v>0</v>
      </c>
      <c r="H71" s="161"/>
      <c r="I71" s="162">
        <f>ROUND(E71*H71,2)</f>
        <v>0</v>
      </c>
      <c r="J71" s="161"/>
      <c r="K71" s="162">
        <f>ROUND(E71*J71,2)</f>
        <v>0</v>
      </c>
      <c r="L71" s="162">
        <v>21</v>
      </c>
      <c r="M71" s="162">
        <f>G71*(1+L71/100)</f>
        <v>0</v>
      </c>
      <c r="N71" s="162">
        <v>0</v>
      </c>
      <c r="O71" s="162">
        <f>ROUND(E71*N71,2)</f>
        <v>0</v>
      </c>
      <c r="P71" s="162">
        <v>0</v>
      </c>
      <c r="Q71" s="163">
        <f>ROUND(E71*P71,2)</f>
        <v>0</v>
      </c>
      <c r="R71" s="145"/>
      <c r="S71" s="145" t="s">
        <v>254</v>
      </c>
      <c r="T71" s="145" t="s">
        <v>255</v>
      </c>
      <c r="U71" s="145">
        <v>0.20200000000000001</v>
      </c>
      <c r="V71" s="145">
        <f>ROUND(E71*U71,2)</f>
        <v>0.9</v>
      </c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194</v>
      </c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204</v>
      </c>
      <c r="D72" s="146"/>
      <c r="E72" s="147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380</v>
      </c>
      <c r="D73" s="146"/>
      <c r="E73" s="147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ht="22.5" outlineLevel="1" x14ac:dyDescent="0.2">
      <c r="A74" s="143"/>
      <c r="B74" s="144"/>
      <c r="C74" s="175" t="s">
        <v>2489</v>
      </c>
      <c r="D74" s="146"/>
      <c r="E74" s="147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0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2585</v>
      </c>
      <c r="D75" s="146"/>
      <c r="E75" s="147">
        <v>6.5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5" t="s">
        <v>2586</v>
      </c>
      <c r="D76" s="146"/>
      <c r="E76" s="147">
        <v>-2.0279999999999996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6" t="s">
        <v>201</v>
      </c>
      <c r="D77" s="148"/>
      <c r="E77" s="149">
        <v>4.4720000000000004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1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57">
        <v>15</v>
      </c>
      <c r="B78" s="158" t="s">
        <v>383</v>
      </c>
      <c r="C78" s="174" t="s">
        <v>384</v>
      </c>
      <c r="D78" s="159" t="s">
        <v>292</v>
      </c>
      <c r="E78" s="160">
        <v>1.46665</v>
      </c>
      <c r="F78" s="161"/>
      <c r="G78" s="162">
        <f>ROUND(E78*F78,2)</f>
        <v>0</v>
      </c>
      <c r="H78" s="161"/>
      <c r="I78" s="162">
        <f>ROUND(E78*H78,2)</f>
        <v>0</v>
      </c>
      <c r="J78" s="161"/>
      <c r="K78" s="162">
        <f>ROUND(E78*J78,2)</f>
        <v>0</v>
      </c>
      <c r="L78" s="162">
        <v>21</v>
      </c>
      <c r="M78" s="162">
        <f>G78*(1+L78/100)</f>
        <v>0</v>
      </c>
      <c r="N78" s="162">
        <v>0</v>
      </c>
      <c r="O78" s="162">
        <f>ROUND(E78*N78,2)</f>
        <v>0</v>
      </c>
      <c r="P78" s="162">
        <v>0</v>
      </c>
      <c r="Q78" s="163">
        <f>ROUND(E78*P78,2)</f>
        <v>0</v>
      </c>
      <c r="R78" s="145"/>
      <c r="S78" s="145" t="s">
        <v>254</v>
      </c>
      <c r="T78" s="145" t="s">
        <v>255</v>
      </c>
      <c r="U78" s="145">
        <v>1.5870000000000002</v>
      </c>
      <c r="V78" s="145">
        <f>ROUND(E78*U78,2)</f>
        <v>2.33</v>
      </c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194</v>
      </c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5" t="s">
        <v>204</v>
      </c>
      <c r="D79" s="146"/>
      <c r="E79" s="147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0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ht="33.75" outlineLevel="1" x14ac:dyDescent="0.2">
      <c r="A80" s="143"/>
      <c r="B80" s="144"/>
      <c r="C80" s="175" t="s">
        <v>2182</v>
      </c>
      <c r="D80" s="146"/>
      <c r="E80" s="147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2587</v>
      </c>
      <c r="D81" s="146"/>
      <c r="E81" s="147">
        <v>1.508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2588</v>
      </c>
      <c r="D82" s="146"/>
      <c r="E82" s="147">
        <v>-4.1349999999999998E-2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6" t="s">
        <v>201</v>
      </c>
      <c r="D83" s="148"/>
      <c r="E83" s="149">
        <v>1.46665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1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57">
        <v>16</v>
      </c>
      <c r="B84" s="158" t="s">
        <v>2193</v>
      </c>
      <c r="C84" s="174" t="s">
        <v>2194</v>
      </c>
      <c r="D84" s="159" t="s">
        <v>403</v>
      </c>
      <c r="E84" s="160">
        <v>2.8423700000000003</v>
      </c>
      <c r="F84" s="161"/>
      <c r="G84" s="162">
        <f>ROUND(E84*F84,2)</f>
        <v>0</v>
      </c>
      <c r="H84" s="161"/>
      <c r="I84" s="162">
        <f>ROUND(E84*H84,2)</f>
        <v>0</v>
      </c>
      <c r="J84" s="161"/>
      <c r="K84" s="162">
        <f>ROUND(E84*J84,2)</f>
        <v>0</v>
      </c>
      <c r="L84" s="162">
        <v>21</v>
      </c>
      <c r="M84" s="162">
        <f>G84*(1+L84/100)</f>
        <v>0</v>
      </c>
      <c r="N84" s="162">
        <v>1</v>
      </c>
      <c r="O84" s="162">
        <f>ROUND(E84*N84,2)</f>
        <v>2.84</v>
      </c>
      <c r="P84" s="162">
        <v>0</v>
      </c>
      <c r="Q84" s="163">
        <f>ROUND(E84*P84,2)</f>
        <v>0</v>
      </c>
      <c r="R84" s="145"/>
      <c r="S84" s="145" t="s">
        <v>192</v>
      </c>
      <c r="T84" s="145" t="s">
        <v>193</v>
      </c>
      <c r="U84" s="145">
        <v>0</v>
      </c>
      <c r="V84" s="145">
        <f>ROUND(E84*U84,2)</f>
        <v>0</v>
      </c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404</v>
      </c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5" t="s">
        <v>204</v>
      </c>
      <c r="D85" s="146"/>
      <c r="E85" s="147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ht="22.5" outlineLevel="1" x14ac:dyDescent="0.2">
      <c r="A86" s="143"/>
      <c r="B86" s="144"/>
      <c r="C86" s="175" t="s">
        <v>2589</v>
      </c>
      <c r="D86" s="146"/>
      <c r="E86" s="147">
        <v>2.8423700000000003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6" t="s">
        <v>201</v>
      </c>
      <c r="D87" s="148"/>
      <c r="E87" s="149">
        <v>2.8423700000000003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1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57">
        <v>17</v>
      </c>
      <c r="B88" s="158" t="s">
        <v>409</v>
      </c>
      <c r="C88" s="174" t="s">
        <v>410</v>
      </c>
      <c r="D88" s="159" t="s">
        <v>403</v>
      </c>
      <c r="E88" s="160">
        <v>8.9440000000000008</v>
      </c>
      <c r="F88" s="161"/>
      <c r="G88" s="162">
        <f>ROUND(E88*F88,2)</f>
        <v>0</v>
      </c>
      <c r="H88" s="161"/>
      <c r="I88" s="162">
        <f>ROUND(E88*H88,2)</f>
        <v>0</v>
      </c>
      <c r="J88" s="161"/>
      <c r="K88" s="162">
        <f>ROUND(E88*J88,2)</f>
        <v>0</v>
      </c>
      <c r="L88" s="162">
        <v>21</v>
      </c>
      <c r="M88" s="162">
        <f>G88*(1+L88/100)</f>
        <v>0</v>
      </c>
      <c r="N88" s="162">
        <v>1</v>
      </c>
      <c r="O88" s="162">
        <f>ROUND(E88*N88,2)</f>
        <v>8.94</v>
      </c>
      <c r="P88" s="162">
        <v>0</v>
      </c>
      <c r="Q88" s="163">
        <f>ROUND(E88*P88,2)</f>
        <v>0</v>
      </c>
      <c r="R88" s="145" t="s">
        <v>411</v>
      </c>
      <c r="S88" s="145" t="s">
        <v>254</v>
      </c>
      <c r="T88" s="145" t="s">
        <v>193</v>
      </c>
      <c r="U88" s="145">
        <v>0</v>
      </c>
      <c r="V88" s="145">
        <f>ROUND(E88*U88,2)</f>
        <v>0</v>
      </c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404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5" t="s">
        <v>204</v>
      </c>
      <c r="D89" s="146"/>
      <c r="E89" s="14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380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2590</v>
      </c>
      <c r="D91" s="146"/>
      <c r="E91" s="147">
        <v>8.9440000000000008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6" t="s">
        <v>201</v>
      </c>
      <c r="D92" s="148"/>
      <c r="E92" s="149">
        <v>8.9440000000000008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1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x14ac:dyDescent="0.2">
      <c r="A93" s="151" t="s">
        <v>187</v>
      </c>
      <c r="B93" s="152" t="s">
        <v>139</v>
      </c>
      <c r="C93" s="172" t="s">
        <v>140</v>
      </c>
      <c r="D93" s="153"/>
      <c r="E93" s="154"/>
      <c r="F93" s="155"/>
      <c r="G93" s="155">
        <f>SUMIF(AG94:AG98,"&lt;&gt;NOR",G94:G98)</f>
        <v>0</v>
      </c>
      <c r="H93" s="155"/>
      <c r="I93" s="155">
        <f>SUM(I94:I98)</f>
        <v>0</v>
      </c>
      <c r="J93" s="155"/>
      <c r="K93" s="155">
        <f>SUM(K94:K98)</f>
        <v>0</v>
      </c>
      <c r="L93" s="155"/>
      <c r="M93" s="155">
        <f>SUM(M94:M98)</f>
        <v>0</v>
      </c>
      <c r="N93" s="155"/>
      <c r="O93" s="155">
        <f>SUM(O94:O98)</f>
        <v>0.89</v>
      </c>
      <c r="P93" s="155"/>
      <c r="Q93" s="156">
        <f>SUM(Q94:Q98)</f>
        <v>0</v>
      </c>
      <c r="R93" s="150"/>
      <c r="S93" s="150"/>
      <c r="T93" s="150"/>
      <c r="U93" s="150"/>
      <c r="V93" s="150">
        <f>SUM(V94:V98)</f>
        <v>0.68</v>
      </c>
      <c r="W93" s="150"/>
      <c r="AG93" t="s">
        <v>188</v>
      </c>
    </row>
    <row r="94" spans="1:60" ht="22.5" outlineLevel="1" x14ac:dyDescent="0.2">
      <c r="A94" s="157">
        <v>18</v>
      </c>
      <c r="B94" s="158" t="s">
        <v>2198</v>
      </c>
      <c r="C94" s="174" t="s">
        <v>2199</v>
      </c>
      <c r="D94" s="159" t="s">
        <v>292</v>
      </c>
      <c r="E94" s="160">
        <v>0.52</v>
      </c>
      <c r="F94" s="161"/>
      <c r="G94" s="162">
        <f>ROUND(E94*F94,2)</f>
        <v>0</v>
      </c>
      <c r="H94" s="161"/>
      <c r="I94" s="162">
        <f>ROUND(E94*H94,2)</f>
        <v>0</v>
      </c>
      <c r="J94" s="161"/>
      <c r="K94" s="162">
        <f>ROUND(E94*J94,2)</f>
        <v>0</v>
      </c>
      <c r="L94" s="162">
        <v>21</v>
      </c>
      <c r="M94" s="162">
        <f>G94*(1+L94/100)</f>
        <v>0</v>
      </c>
      <c r="N94" s="162">
        <v>1.7034</v>
      </c>
      <c r="O94" s="162">
        <f>ROUND(E94*N94,2)</f>
        <v>0.89</v>
      </c>
      <c r="P94" s="162">
        <v>0</v>
      </c>
      <c r="Q94" s="163">
        <f>ROUND(E94*P94,2)</f>
        <v>0</v>
      </c>
      <c r="R94" s="145"/>
      <c r="S94" s="145" t="s">
        <v>192</v>
      </c>
      <c r="T94" s="145" t="s">
        <v>193</v>
      </c>
      <c r="U94" s="145">
        <v>1.3030000000000002</v>
      </c>
      <c r="V94" s="145">
        <f>ROUND(E94*U94,2)</f>
        <v>0.68</v>
      </c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194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5" t="s">
        <v>204</v>
      </c>
      <c r="D95" s="146"/>
      <c r="E95" s="147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ht="33.75" outlineLevel="1" x14ac:dyDescent="0.2">
      <c r="A96" s="143"/>
      <c r="B96" s="144"/>
      <c r="C96" s="175" t="s">
        <v>2200</v>
      </c>
      <c r="D96" s="146"/>
      <c r="E96" s="147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199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2591</v>
      </c>
      <c r="D97" s="146"/>
      <c r="E97" s="147">
        <v>0.52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6" t="s">
        <v>201</v>
      </c>
      <c r="D98" s="148"/>
      <c r="E98" s="149">
        <v>0.52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1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x14ac:dyDescent="0.2">
      <c r="A99" s="151" t="s">
        <v>187</v>
      </c>
      <c r="B99" s="152" t="s">
        <v>145</v>
      </c>
      <c r="C99" s="172" t="s">
        <v>146</v>
      </c>
      <c r="D99" s="153"/>
      <c r="E99" s="154"/>
      <c r="F99" s="155"/>
      <c r="G99" s="155">
        <f>SUMIF(AG100:AG118,"&lt;&gt;NOR",G100:G118)</f>
        <v>0</v>
      </c>
      <c r="H99" s="155"/>
      <c r="I99" s="155">
        <f>SUM(I100:I118)</f>
        <v>0</v>
      </c>
      <c r="J99" s="155"/>
      <c r="K99" s="155">
        <f>SUM(K100:K118)</f>
        <v>0</v>
      </c>
      <c r="L99" s="155"/>
      <c r="M99" s="155">
        <f>SUM(M100:M118)</f>
        <v>0</v>
      </c>
      <c r="N99" s="155"/>
      <c r="O99" s="155">
        <f>SUM(O100:O118)</f>
        <v>0.05</v>
      </c>
      <c r="P99" s="155"/>
      <c r="Q99" s="156">
        <f>SUM(Q100:Q118)</f>
        <v>0</v>
      </c>
      <c r="R99" s="150"/>
      <c r="S99" s="150"/>
      <c r="T99" s="150"/>
      <c r="U99" s="150"/>
      <c r="V99" s="150">
        <f>SUM(V100:V118)</f>
        <v>12.86</v>
      </c>
      <c r="W99" s="150"/>
      <c r="AG99" t="s">
        <v>188</v>
      </c>
    </row>
    <row r="100" spans="1:60" outlineLevel="1" x14ac:dyDescent="0.2">
      <c r="A100" s="157">
        <v>19</v>
      </c>
      <c r="B100" s="158" t="s">
        <v>2218</v>
      </c>
      <c r="C100" s="174" t="s">
        <v>2219</v>
      </c>
      <c r="D100" s="159" t="s">
        <v>197</v>
      </c>
      <c r="E100" s="160">
        <v>6.5</v>
      </c>
      <c r="F100" s="161"/>
      <c r="G100" s="162">
        <f>ROUND(E100*F100,2)</f>
        <v>0</v>
      </c>
      <c r="H100" s="161"/>
      <c r="I100" s="162">
        <f>ROUND(E100*H100,2)</f>
        <v>0</v>
      </c>
      <c r="J100" s="161"/>
      <c r="K100" s="162">
        <f>ROUND(E100*J100,2)</f>
        <v>0</v>
      </c>
      <c r="L100" s="162">
        <v>21</v>
      </c>
      <c r="M100" s="162">
        <f>G100*(1+L100/100)</f>
        <v>0</v>
      </c>
      <c r="N100" s="162">
        <v>1.0000000000000001E-5</v>
      </c>
      <c r="O100" s="162">
        <f>ROUND(E100*N100,2)</f>
        <v>0</v>
      </c>
      <c r="P100" s="162">
        <v>0</v>
      </c>
      <c r="Q100" s="163">
        <f>ROUND(E100*P100,2)</f>
        <v>0</v>
      </c>
      <c r="R100" s="145"/>
      <c r="S100" s="145" t="s">
        <v>254</v>
      </c>
      <c r="T100" s="145" t="s">
        <v>255</v>
      </c>
      <c r="U100" s="145">
        <v>9.8000000000000004E-2</v>
      </c>
      <c r="V100" s="145">
        <f>ROUND(E100*U100,2)</f>
        <v>0.64</v>
      </c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194</v>
      </c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204</v>
      </c>
      <c r="D101" s="146"/>
      <c r="E101" s="147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2507</v>
      </c>
      <c r="D102" s="146"/>
      <c r="E102" s="147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2592</v>
      </c>
      <c r="D103" s="146"/>
      <c r="E103" s="147">
        <v>6.5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6" t="s">
        <v>201</v>
      </c>
      <c r="D104" s="148"/>
      <c r="E104" s="149">
        <v>6.5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1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64">
        <v>20</v>
      </c>
      <c r="B105" s="165" t="s">
        <v>2228</v>
      </c>
      <c r="C105" s="173" t="s">
        <v>2229</v>
      </c>
      <c r="D105" s="166" t="s">
        <v>197</v>
      </c>
      <c r="E105" s="167">
        <v>6.5</v>
      </c>
      <c r="F105" s="168"/>
      <c r="G105" s="169">
        <f>ROUND(E105*F105,2)</f>
        <v>0</v>
      </c>
      <c r="H105" s="168"/>
      <c r="I105" s="169">
        <f>ROUND(E105*H105,2)</f>
        <v>0</v>
      </c>
      <c r="J105" s="168"/>
      <c r="K105" s="169">
        <f>ROUND(E105*J105,2)</f>
        <v>0</v>
      </c>
      <c r="L105" s="169">
        <v>21</v>
      </c>
      <c r="M105" s="169">
        <f>G105*(1+L105/100)</f>
        <v>0</v>
      </c>
      <c r="N105" s="169">
        <v>0</v>
      </c>
      <c r="O105" s="169">
        <f>ROUND(E105*N105,2)</f>
        <v>0</v>
      </c>
      <c r="P105" s="169">
        <v>0</v>
      </c>
      <c r="Q105" s="170">
        <f>ROUND(E105*P105,2)</f>
        <v>0</v>
      </c>
      <c r="R105" s="145"/>
      <c r="S105" s="145" t="s">
        <v>254</v>
      </c>
      <c r="T105" s="145" t="s">
        <v>255</v>
      </c>
      <c r="U105" s="145">
        <v>4.4000000000000004E-2</v>
      </c>
      <c r="V105" s="145">
        <f>ROUND(E105*U105,2)</f>
        <v>0.28999999999999998</v>
      </c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194</v>
      </c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64">
        <v>21</v>
      </c>
      <c r="B106" s="165" t="s">
        <v>2232</v>
      </c>
      <c r="C106" s="173" t="s">
        <v>2233</v>
      </c>
      <c r="D106" s="166" t="s">
        <v>197</v>
      </c>
      <c r="E106" s="167">
        <v>6.5</v>
      </c>
      <c r="F106" s="168"/>
      <c r="G106" s="169">
        <f>ROUND(E106*F106,2)</f>
        <v>0</v>
      </c>
      <c r="H106" s="168"/>
      <c r="I106" s="169">
        <f>ROUND(E106*H106,2)</f>
        <v>0</v>
      </c>
      <c r="J106" s="168"/>
      <c r="K106" s="169">
        <f>ROUND(E106*J106,2)</f>
        <v>0</v>
      </c>
      <c r="L106" s="169">
        <v>21</v>
      </c>
      <c r="M106" s="169">
        <f>G106*(1+L106/100)</f>
        <v>0</v>
      </c>
      <c r="N106" s="169">
        <v>0</v>
      </c>
      <c r="O106" s="169">
        <f>ROUND(E106*N106,2)</f>
        <v>0</v>
      </c>
      <c r="P106" s="169">
        <v>0</v>
      </c>
      <c r="Q106" s="170">
        <f>ROUND(E106*P106,2)</f>
        <v>0</v>
      </c>
      <c r="R106" s="145"/>
      <c r="S106" s="145" t="s">
        <v>254</v>
      </c>
      <c r="T106" s="145" t="s">
        <v>255</v>
      </c>
      <c r="U106" s="145">
        <v>0.21000000000000002</v>
      </c>
      <c r="V106" s="145">
        <f>ROUND(E106*U106,2)</f>
        <v>1.37</v>
      </c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194</v>
      </c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64">
        <v>22</v>
      </c>
      <c r="B107" s="165" t="s">
        <v>2029</v>
      </c>
      <c r="C107" s="173" t="s">
        <v>2030</v>
      </c>
      <c r="D107" s="166" t="s">
        <v>471</v>
      </c>
      <c r="E107" s="167">
        <v>1</v>
      </c>
      <c r="F107" s="168"/>
      <c r="G107" s="169">
        <f>ROUND(E107*F107,2)</f>
        <v>0</v>
      </c>
      <c r="H107" s="168"/>
      <c r="I107" s="169">
        <f>ROUND(E107*H107,2)</f>
        <v>0</v>
      </c>
      <c r="J107" s="168"/>
      <c r="K107" s="169">
        <f>ROUND(E107*J107,2)</f>
        <v>0</v>
      </c>
      <c r="L107" s="169">
        <v>21</v>
      </c>
      <c r="M107" s="169">
        <f>G107*(1+L107/100)</f>
        <v>0</v>
      </c>
      <c r="N107" s="169">
        <v>3.5030000000000006E-2</v>
      </c>
      <c r="O107" s="169">
        <f>ROUND(E107*N107,2)</f>
        <v>0.04</v>
      </c>
      <c r="P107" s="169">
        <v>0</v>
      </c>
      <c r="Q107" s="170">
        <f>ROUND(E107*P107,2)</f>
        <v>0</v>
      </c>
      <c r="R107" s="145"/>
      <c r="S107" s="145" t="s">
        <v>254</v>
      </c>
      <c r="T107" s="145" t="s">
        <v>255</v>
      </c>
      <c r="U107" s="145">
        <v>10.130000000000001</v>
      </c>
      <c r="V107" s="145">
        <f>ROUND(E107*U107,2)</f>
        <v>10.130000000000001</v>
      </c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194</v>
      </c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57">
        <v>23</v>
      </c>
      <c r="B108" s="158" t="s">
        <v>2031</v>
      </c>
      <c r="C108" s="174" t="s">
        <v>2032</v>
      </c>
      <c r="D108" s="159" t="s">
        <v>197</v>
      </c>
      <c r="E108" s="160">
        <v>6.5</v>
      </c>
      <c r="F108" s="161"/>
      <c r="G108" s="162">
        <f>ROUND(E108*F108,2)</f>
        <v>0</v>
      </c>
      <c r="H108" s="161"/>
      <c r="I108" s="162">
        <f>ROUND(E108*H108,2)</f>
        <v>0</v>
      </c>
      <c r="J108" s="161"/>
      <c r="K108" s="162">
        <f>ROUND(E108*J108,2)</f>
        <v>0</v>
      </c>
      <c r="L108" s="162">
        <v>21</v>
      </c>
      <c r="M108" s="162">
        <f>G108*(1+L108/100)</f>
        <v>0</v>
      </c>
      <c r="N108" s="162">
        <v>0</v>
      </c>
      <c r="O108" s="162">
        <f>ROUND(E108*N108,2)</f>
        <v>0</v>
      </c>
      <c r="P108" s="162">
        <v>0</v>
      </c>
      <c r="Q108" s="163">
        <f>ROUND(E108*P108,2)</f>
        <v>0</v>
      </c>
      <c r="R108" s="145"/>
      <c r="S108" s="145" t="s">
        <v>254</v>
      </c>
      <c r="T108" s="145" t="s">
        <v>255</v>
      </c>
      <c r="U108" s="145">
        <v>2.6000000000000002E-2</v>
      </c>
      <c r="V108" s="145">
        <f>ROUND(E108*U108,2)</f>
        <v>0.17</v>
      </c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194</v>
      </c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204</v>
      </c>
      <c r="D109" s="146"/>
      <c r="E109" s="147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2507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5" t="s">
        <v>2592</v>
      </c>
      <c r="D111" s="146"/>
      <c r="E111" s="147">
        <v>6.5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6" t="s">
        <v>201</v>
      </c>
      <c r="D112" s="148"/>
      <c r="E112" s="149">
        <v>6.5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1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57">
        <v>24</v>
      </c>
      <c r="B113" s="158" t="s">
        <v>2034</v>
      </c>
      <c r="C113" s="174" t="s">
        <v>2035</v>
      </c>
      <c r="D113" s="159" t="s">
        <v>197</v>
      </c>
      <c r="E113" s="160">
        <v>7.5</v>
      </c>
      <c r="F113" s="161"/>
      <c r="G113" s="162">
        <f>ROUND(E113*F113,2)</f>
        <v>0</v>
      </c>
      <c r="H113" s="161"/>
      <c r="I113" s="162">
        <f>ROUND(E113*H113,2)</f>
        <v>0</v>
      </c>
      <c r="J113" s="161"/>
      <c r="K113" s="162">
        <f>ROUND(E113*J113,2)</f>
        <v>0</v>
      </c>
      <c r="L113" s="162">
        <v>21</v>
      </c>
      <c r="M113" s="162">
        <f>G113*(1+L113/100)</f>
        <v>0</v>
      </c>
      <c r="N113" s="162">
        <v>5.0000000000000002E-5</v>
      </c>
      <c r="O113" s="162">
        <f>ROUND(E113*N113,2)</f>
        <v>0</v>
      </c>
      <c r="P113" s="162">
        <v>0</v>
      </c>
      <c r="Q113" s="163">
        <f>ROUND(E113*P113,2)</f>
        <v>0</v>
      </c>
      <c r="R113" s="145"/>
      <c r="S113" s="145" t="s">
        <v>254</v>
      </c>
      <c r="T113" s="145" t="s">
        <v>255</v>
      </c>
      <c r="U113" s="145">
        <v>3.4000000000000002E-2</v>
      </c>
      <c r="V113" s="145">
        <f>ROUND(E113*U113,2)</f>
        <v>0.26</v>
      </c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194</v>
      </c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5" t="s">
        <v>204</v>
      </c>
      <c r="D114" s="146"/>
      <c r="E114" s="147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0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2507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5" t="s">
        <v>2593</v>
      </c>
      <c r="D116" s="146"/>
      <c r="E116" s="147">
        <v>7.5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76" t="s">
        <v>201</v>
      </c>
      <c r="D117" s="148"/>
      <c r="E117" s="149">
        <v>7.5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199</v>
      </c>
      <c r="AH117" s="136">
        <v>1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64">
        <v>25</v>
      </c>
      <c r="B118" s="165" t="s">
        <v>2594</v>
      </c>
      <c r="C118" s="173" t="s">
        <v>2595</v>
      </c>
      <c r="D118" s="166" t="s">
        <v>197</v>
      </c>
      <c r="E118" s="167">
        <v>6.5</v>
      </c>
      <c r="F118" s="168"/>
      <c r="G118" s="169">
        <f>ROUND(E118*F118,2)</f>
        <v>0</v>
      </c>
      <c r="H118" s="168"/>
      <c r="I118" s="169">
        <f>ROUND(E118*H118,2)</f>
        <v>0</v>
      </c>
      <c r="J118" s="168"/>
      <c r="K118" s="169">
        <f>ROUND(E118*J118,2)</f>
        <v>0</v>
      </c>
      <c r="L118" s="169">
        <v>21</v>
      </c>
      <c r="M118" s="169">
        <f>G118*(1+L118/100)</f>
        <v>0</v>
      </c>
      <c r="N118" s="169">
        <v>1.9000000000000002E-3</v>
      </c>
      <c r="O118" s="169">
        <f>ROUND(E118*N118,2)</f>
        <v>0.01</v>
      </c>
      <c r="P118" s="169">
        <v>0</v>
      </c>
      <c r="Q118" s="170">
        <f>ROUND(E118*P118,2)</f>
        <v>0</v>
      </c>
      <c r="R118" s="145"/>
      <c r="S118" s="145" t="s">
        <v>192</v>
      </c>
      <c r="T118" s="145" t="s">
        <v>193</v>
      </c>
      <c r="U118" s="145">
        <v>0</v>
      </c>
      <c r="V118" s="145">
        <f>ROUND(E118*U118,2)</f>
        <v>0</v>
      </c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2240</v>
      </c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x14ac:dyDescent="0.2">
      <c r="A119" s="151" t="s">
        <v>187</v>
      </c>
      <c r="B119" s="152" t="s">
        <v>151</v>
      </c>
      <c r="C119" s="172" t="s">
        <v>152</v>
      </c>
      <c r="D119" s="153"/>
      <c r="E119" s="154"/>
      <c r="F119" s="155"/>
      <c r="G119" s="155">
        <f>SUMIF(AG120:AG120,"&lt;&gt;NOR",G120:G120)</f>
        <v>0</v>
      </c>
      <c r="H119" s="155"/>
      <c r="I119" s="155">
        <f>SUM(I120:I120)</f>
        <v>0</v>
      </c>
      <c r="J119" s="155"/>
      <c r="K119" s="155">
        <f>SUM(K120:K120)</f>
        <v>0</v>
      </c>
      <c r="L119" s="155"/>
      <c r="M119" s="155">
        <f>SUM(M120:M120)</f>
        <v>0</v>
      </c>
      <c r="N119" s="155"/>
      <c r="O119" s="155">
        <f>SUM(O120:O120)</f>
        <v>0</v>
      </c>
      <c r="P119" s="155"/>
      <c r="Q119" s="156">
        <f>SUM(Q120:Q120)</f>
        <v>0</v>
      </c>
      <c r="R119" s="150"/>
      <c r="S119" s="150"/>
      <c r="T119" s="150"/>
      <c r="U119" s="150"/>
      <c r="V119" s="150">
        <f>SUM(V120:V120)</f>
        <v>2.76</v>
      </c>
      <c r="W119" s="150"/>
      <c r="AG119" t="s">
        <v>188</v>
      </c>
    </row>
    <row r="120" spans="1:60" outlineLevel="1" x14ac:dyDescent="0.2">
      <c r="A120" s="157">
        <v>26</v>
      </c>
      <c r="B120" s="158" t="s">
        <v>663</v>
      </c>
      <c r="C120" s="174" t="s">
        <v>664</v>
      </c>
      <c r="D120" s="159" t="s">
        <v>403</v>
      </c>
      <c r="E120" s="160">
        <v>13.07206</v>
      </c>
      <c r="F120" s="161"/>
      <c r="G120" s="162">
        <f>ROUND(E120*F120,2)</f>
        <v>0</v>
      </c>
      <c r="H120" s="161"/>
      <c r="I120" s="162">
        <f>ROUND(E120*H120,2)</f>
        <v>0</v>
      </c>
      <c r="J120" s="161"/>
      <c r="K120" s="162">
        <f>ROUND(E120*J120,2)</f>
        <v>0</v>
      </c>
      <c r="L120" s="162">
        <v>21</v>
      </c>
      <c r="M120" s="162">
        <f>G120*(1+L120/100)</f>
        <v>0</v>
      </c>
      <c r="N120" s="162">
        <v>0</v>
      </c>
      <c r="O120" s="162">
        <f>ROUND(E120*N120,2)</f>
        <v>0</v>
      </c>
      <c r="P120" s="162">
        <v>0</v>
      </c>
      <c r="Q120" s="163">
        <f>ROUND(E120*P120,2)</f>
        <v>0</v>
      </c>
      <c r="R120" s="145"/>
      <c r="S120" s="145" t="s">
        <v>254</v>
      </c>
      <c r="T120" s="145" t="s">
        <v>255</v>
      </c>
      <c r="U120" s="145">
        <v>0.21150000000000002</v>
      </c>
      <c r="V120" s="145">
        <f>ROUND(E120*U120,2)</f>
        <v>2.76</v>
      </c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560</v>
      </c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x14ac:dyDescent="0.2">
      <c r="A121" s="3"/>
      <c r="B121" s="4"/>
      <c r="C121" s="177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AE121">
        <v>15</v>
      </c>
      <c r="AF121">
        <v>21</v>
      </c>
    </row>
    <row r="122" spans="1:60" x14ac:dyDescent="0.2">
      <c r="A122" s="139"/>
      <c r="B122" s="140" t="s">
        <v>31</v>
      </c>
      <c r="C122" s="178"/>
      <c r="D122" s="141"/>
      <c r="E122" s="142"/>
      <c r="F122" s="142"/>
      <c r="G122" s="171">
        <f>G8+G93+G99+G119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AE122">
        <f>SUMIF(L7:L120,AE121,G7:G120)</f>
        <v>0</v>
      </c>
      <c r="AF122">
        <f>SUMIF(L7:L120,AF121,G7:G120)</f>
        <v>0</v>
      </c>
      <c r="AG122" t="s">
        <v>247</v>
      </c>
    </row>
    <row r="123" spans="1:60" x14ac:dyDescent="0.2">
      <c r="A123" s="3"/>
      <c r="B123" s="4"/>
      <c r="C123" s="177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60" x14ac:dyDescent="0.2">
      <c r="A124" s="3"/>
      <c r="B124" s="4"/>
      <c r="C124" s="17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60" x14ac:dyDescent="0.2">
      <c r="A125" s="256" t="s">
        <v>248</v>
      </c>
      <c r="B125" s="256"/>
      <c r="C125" s="257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60" x14ac:dyDescent="0.2">
      <c r="A126" s="237"/>
      <c r="B126" s="238"/>
      <c r="C126" s="239"/>
      <c r="D126" s="238"/>
      <c r="E126" s="238"/>
      <c r="F126" s="238"/>
      <c r="G126" s="24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G126" t="s">
        <v>249</v>
      </c>
    </row>
    <row r="127" spans="1:60" x14ac:dyDescent="0.2">
      <c r="A127" s="241"/>
      <c r="B127" s="242"/>
      <c r="C127" s="243"/>
      <c r="D127" s="242"/>
      <c r="E127" s="242"/>
      <c r="F127" s="242"/>
      <c r="G127" s="24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241"/>
      <c r="B128" s="242"/>
      <c r="C128" s="243"/>
      <c r="D128" s="242"/>
      <c r="E128" s="242"/>
      <c r="F128" s="242"/>
      <c r="G128" s="24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41"/>
      <c r="B129" s="242"/>
      <c r="C129" s="243"/>
      <c r="D129" s="242"/>
      <c r="E129" s="242"/>
      <c r="F129" s="242"/>
      <c r="G129" s="24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45"/>
      <c r="B130" s="246"/>
      <c r="C130" s="247"/>
      <c r="D130" s="246"/>
      <c r="E130" s="246"/>
      <c r="F130" s="246"/>
      <c r="G130" s="24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3"/>
      <c r="B131" s="4"/>
      <c r="C131" s="177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C132" s="179"/>
      <c r="D132" s="10"/>
      <c r="AG132" t="s">
        <v>250</v>
      </c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26:G130"/>
    <mergeCell ref="A1:G1"/>
    <mergeCell ref="C2:G2"/>
    <mergeCell ref="C3:G3"/>
    <mergeCell ref="C4:G4"/>
    <mergeCell ref="A125:C1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55EC-2D22-4A26-8C00-7570A4E1ACD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119</v>
      </c>
      <c r="C3" s="250" t="s">
        <v>120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125</v>
      </c>
      <c r="C4" s="253" t="s">
        <v>126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SUMIF(AG9:AG107,"&lt;&gt;NOR",G9:G107)</f>
        <v>0</v>
      </c>
      <c r="H8" s="155"/>
      <c r="I8" s="155">
        <f>SUM(I9:I107)</f>
        <v>0</v>
      </c>
      <c r="J8" s="155"/>
      <c r="K8" s="155">
        <f>SUM(K9:K107)</f>
        <v>0</v>
      </c>
      <c r="L8" s="155"/>
      <c r="M8" s="155">
        <f>SUM(M9:M107)</f>
        <v>0</v>
      </c>
      <c r="N8" s="155"/>
      <c r="O8" s="155">
        <f>SUM(O9:O107)</f>
        <v>18.59</v>
      </c>
      <c r="P8" s="155"/>
      <c r="Q8" s="156">
        <f>SUM(Q9:Q107)</f>
        <v>0</v>
      </c>
      <c r="R8" s="150"/>
      <c r="S8" s="150"/>
      <c r="T8" s="150"/>
      <c r="U8" s="150"/>
      <c r="V8" s="150">
        <f>SUM(V9:V107)</f>
        <v>48.740000000000009</v>
      </c>
      <c r="W8" s="150"/>
      <c r="AG8" t="s">
        <v>188</v>
      </c>
    </row>
    <row r="9" spans="1:60" outlineLevel="1" x14ac:dyDescent="0.2">
      <c r="A9" s="157">
        <v>1</v>
      </c>
      <c r="B9" s="158" t="s">
        <v>775</v>
      </c>
      <c r="C9" s="174" t="s">
        <v>776</v>
      </c>
      <c r="D9" s="159" t="s">
        <v>292</v>
      </c>
      <c r="E9" s="160">
        <v>0.81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9.7000000000000003E-2</v>
      </c>
      <c r="V9" s="145">
        <f>ROUND(E9*U9,2)</f>
        <v>0.08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2596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2597</v>
      </c>
      <c r="D11" s="146"/>
      <c r="E11" s="147">
        <v>0.81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6" t="s">
        <v>201</v>
      </c>
      <c r="D12" s="148"/>
      <c r="E12" s="149">
        <v>0.81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1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57">
        <v>2</v>
      </c>
      <c r="B13" s="158" t="s">
        <v>1001</v>
      </c>
      <c r="C13" s="174" t="s">
        <v>1002</v>
      </c>
      <c r="D13" s="159" t="s">
        <v>292</v>
      </c>
      <c r="E13" s="160">
        <v>9.0450000000000017</v>
      </c>
      <c r="F13" s="161"/>
      <c r="G13" s="162">
        <f>ROUND(E13*F13,2)</f>
        <v>0</v>
      </c>
      <c r="H13" s="161"/>
      <c r="I13" s="162">
        <f>ROUND(E13*H13,2)</f>
        <v>0</v>
      </c>
      <c r="J13" s="161"/>
      <c r="K13" s="162">
        <f>ROUND(E13*J13,2)</f>
        <v>0</v>
      </c>
      <c r="L13" s="162">
        <v>21</v>
      </c>
      <c r="M13" s="162">
        <f>G13*(1+L13/100)</f>
        <v>0</v>
      </c>
      <c r="N13" s="162">
        <v>0</v>
      </c>
      <c r="O13" s="162">
        <f>ROUND(E13*N13,2)</f>
        <v>0</v>
      </c>
      <c r="P13" s="162">
        <v>0</v>
      </c>
      <c r="Q13" s="163">
        <f>ROUND(E13*P13,2)</f>
        <v>0</v>
      </c>
      <c r="R13" s="145"/>
      <c r="S13" s="145" t="s">
        <v>254</v>
      </c>
      <c r="T13" s="145" t="s">
        <v>255</v>
      </c>
      <c r="U13" s="145">
        <v>0.36500000000000005</v>
      </c>
      <c r="V13" s="145">
        <f>ROUND(E13*U13,2)</f>
        <v>3.3</v>
      </c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194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5" t="s">
        <v>204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ht="22.5" outlineLevel="1" x14ac:dyDescent="0.2">
      <c r="A15" s="143"/>
      <c r="B15" s="144"/>
      <c r="C15" s="175" t="s">
        <v>293</v>
      </c>
      <c r="D15" s="146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ht="22.5" outlineLevel="1" x14ac:dyDescent="0.2">
      <c r="A16" s="143"/>
      <c r="B16" s="144"/>
      <c r="C16" s="175" t="s">
        <v>929</v>
      </c>
      <c r="D16" s="146"/>
      <c r="E16" s="147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75" t="s">
        <v>2598</v>
      </c>
      <c r="D17" s="146"/>
      <c r="E17" s="147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199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ht="22.5" outlineLevel="1" x14ac:dyDescent="0.2">
      <c r="A18" s="143"/>
      <c r="B18" s="144"/>
      <c r="C18" s="175" t="s">
        <v>2599</v>
      </c>
      <c r="D18" s="146"/>
      <c r="E18" s="147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84" t="s">
        <v>296</v>
      </c>
      <c r="D19" s="180"/>
      <c r="E19" s="181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85" t="s">
        <v>2600</v>
      </c>
      <c r="D20" s="180"/>
      <c r="E20" s="181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2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ht="33.75" outlineLevel="1" x14ac:dyDescent="0.2">
      <c r="A21" s="143"/>
      <c r="B21" s="144"/>
      <c r="C21" s="185" t="s">
        <v>301</v>
      </c>
      <c r="D21" s="180"/>
      <c r="E21" s="181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2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85" t="s">
        <v>2601</v>
      </c>
      <c r="D22" s="180"/>
      <c r="E22" s="181">
        <v>10.260000000000002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2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85" t="s">
        <v>2602</v>
      </c>
      <c r="D23" s="180"/>
      <c r="E23" s="181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>
        <v>2</v>
      </c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ht="22.5" outlineLevel="1" x14ac:dyDescent="0.2">
      <c r="A24" s="143"/>
      <c r="B24" s="144"/>
      <c r="C24" s="185" t="s">
        <v>2365</v>
      </c>
      <c r="D24" s="180"/>
      <c r="E24" s="181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2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43"/>
      <c r="B25" s="144"/>
      <c r="C25" s="185" t="s">
        <v>2603</v>
      </c>
      <c r="D25" s="180"/>
      <c r="E25" s="181">
        <v>7.83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2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86" t="s">
        <v>306</v>
      </c>
      <c r="D26" s="182"/>
      <c r="E26" s="183">
        <v>18.090000000000003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3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84" t="s">
        <v>307</v>
      </c>
      <c r="D27" s="180"/>
      <c r="E27" s="181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75" t="s">
        <v>2604</v>
      </c>
      <c r="D28" s="146"/>
      <c r="E28" s="147">
        <v>9.0450000000000017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76" t="s">
        <v>201</v>
      </c>
      <c r="D29" s="148"/>
      <c r="E29" s="149">
        <v>9.0450000000000017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1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57">
        <v>3</v>
      </c>
      <c r="B30" s="158" t="s">
        <v>1757</v>
      </c>
      <c r="C30" s="174" t="s">
        <v>1758</v>
      </c>
      <c r="D30" s="159" t="s">
        <v>292</v>
      </c>
      <c r="E30" s="160">
        <v>2.2612500000000004</v>
      </c>
      <c r="F30" s="161"/>
      <c r="G30" s="162">
        <f>ROUND(E30*F30,2)</f>
        <v>0</v>
      </c>
      <c r="H30" s="161"/>
      <c r="I30" s="162">
        <f>ROUND(E30*H30,2)</f>
        <v>0</v>
      </c>
      <c r="J30" s="161"/>
      <c r="K30" s="162">
        <f>ROUND(E30*J30,2)</f>
        <v>0</v>
      </c>
      <c r="L30" s="162">
        <v>21</v>
      </c>
      <c r="M30" s="162">
        <f>G30*(1+L30/100)</f>
        <v>0</v>
      </c>
      <c r="N30" s="162">
        <v>0</v>
      </c>
      <c r="O30" s="162">
        <f>ROUND(E30*N30,2)</f>
        <v>0</v>
      </c>
      <c r="P30" s="162">
        <v>0</v>
      </c>
      <c r="Q30" s="163">
        <f>ROUND(E30*P30,2)</f>
        <v>0</v>
      </c>
      <c r="R30" s="145"/>
      <c r="S30" s="145" t="s">
        <v>254</v>
      </c>
      <c r="T30" s="145" t="s">
        <v>255</v>
      </c>
      <c r="U30" s="145">
        <v>0.38980000000000004</v>
      </c>
      <c r="V30" s="145">
        <f>ROUND(E30*U30,2)</f>
        <v>0.88</v>
      </c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194</v>
      </c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75" t="s">
        <v>2605</v>
      </c>
      <c r="D31" s="146"/>
      <c r="E31" s="147">
        <v>2.2612500000000004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199</v>
      </c>
      <c r="AH31" s="136">
        <v>0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76" t="s">
        <v>201</v>
      </c>
      <c r="D32" s="148"/>
      <c r="E32" s="149">
        <v>2.2612500000000004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1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57">
        <v>4</v>
      </c>
      <c r="B33" s="158" t="s">
        <v>1018</v>
      </c>
      <c r="C33" s="174" t="s">
        <v>1019</v>
      </c>
      <c r="D33" s="159" t="s">
        <v>292</v>
      </c>
      <c r="E33" s="160">
        <v>9.0450000000000017</v>
      </c>
      <c r="F33" s="161"/>
      <c r="G33" s="162">
        <f>ROUND(E33*F33,2)</f>
        <v>0</v>
      </c>
      <c r="H33" s="161"/>
      <c r="I33" s="162">
        <f>ROUND(E33*H33,2)</f>
        <v>0</v>
      </c>
      <c r="J33" s="161"/>
      <c r="K33" s="162">
        <f>ROUND(E33*J33,2)</f>
        <v>0</v>
      </c>
      <c r="L33" s="162">
        <v>21</v>
      </c>
      <c r="M33" s="162">
        <f>G33*(1+L33/100)</f>
        <v>0</v>
      </c>
      <c r="N33" s="162">
        <v>0</v>
      </c>
      <c r="O33" s="162">
        <f>ROUND(E33*N33,2)</f>
        <v>0</v>
      </c>
      <c r="P33" s="162">
        <v>0</v>
      </c>
      <c r="Q33" s="163">
        <f>ROUND(E33*P33,2)</f>
        <v>0</v>
      </c>
      <c r="R33" s="145"/>
      <c r="S33" s="145" t="s">
        <v>254</v>
      </c>
      <c r="T33" s="145" t="s">
        <v>255</v>
      </c>
      <c r="U33" s="145">
        <v>0.49500000000000005</v>
      </c>
      <c r="V33" s="145">
        <f>ROUND(E33*U33,2)</f>
        <v>4.4800000000000004</v>
      </c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194</v>
      </c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75" t="s">
        <v>2606</v>
      </c>
      <c r="D34" s="146"/>
      <c r="E34" s="147">
        <v>9.0450000000000017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199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6" t="s">
        <v>201</v>
      </c>
      <c r="D35" s="148"/>
      <c r="E35" s="149">
        <v>9.0450000000000017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1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57">
        <v>5</v>
      </c>
      <c r="B36" s="158" t="s">
        <v>1761</v>
      </c>
      <c r="C36" s="174" t="s">
        <v>1762</v>
      </c>
      <c r="D36" s="159" t="s">
        <v>292</v>
      </c>
      <c r="E36" s="160">
        <v>2.2612500000000004</v>
      </c>
      <c r="F36" s="161"/>
      <c r="G36" s="162">
        <f>ROUND(E36*F36,2)</f>
        <v>0</v>
      </c>
      <c r="H36" s="161"/>
      <c r="I36" s="162">
        <f>ROUND(E36*H36,2)</f>
        <v>0</v>
      </c>
      <c r="J36" s="161"/>
      <c r="K36" s="162">
        <f>ROUND(E36*J36,2)</f>
        <v>0</v>
      </c>
      <c r="L36" s="162">
        <v>21</v>
      </c>
      <c r="M36" s="162">
        <f>G36*(1+L36/100)</f>
        <v>0</v>
      </c>
      <c r="N36" s="162">
        <v>0</v>
      </c>
      <c r="O36" s="162">
        <f>ROUND(E36*N36,2)</f>
        <v>0</v>
      </c>
      <c r="P36" s="162">
        <v>0</v>
      </c>
      <c r="Q36" s="163">
        <f>ROUND(E36*P36,2)</f>
        <v>0</v>
      </c>
      <c r="R36" s="145"/>
      <c r="S36" s="145" t="s">
        <v>254</v>
      </c>
      <c r="T36" s="145" t="s">
        <v>255</v>
      </c>
      <c r="U36" s="145">
        <v>0.60030000000000006</v>
      </c>
      <c r="V36" s="145">
        <f>ROUND(E36*U36,2)</f>
        <v>1.36</v>
      </c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194</v>
      </c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75" t="s">
        <v>2605</v>
      </c>
      <c r="D37" s="146"/>
      <c r="E37" s="147">
        <v>2.2612500000000004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199</v>
      </c>
      <c r="AH37" s="136">
        <v>0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6" t="s">
        <v>201</v>
      </c>
      <c r="D38" s="148"/>
      <c r="E38" s="149">
        <v>2.2612500000000004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1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57">
        <v>6</v>
      </c>
      <c r="B39" s="158" t="s">
        <v>1021</v>
      </c>
      <c r="C39" s="174" t="s">
        <v>1022</v>
      </c>
      <c r="D39" s="159" t="s">
        <v>253</v>
      </c>
      <c r="E39" s="160">
        <v>76.800000000000011</v>
      </c>
      <c r="F39" s="161"/>
      <c r="G39" s="162">
        <f>ROUND(E39*F39,2)</f>
        <v>0</v>
      </c>
      <c r="H39" s="161"/>
      <c r="I39" s="162">
        <f>ROUND(E39*H39,2)</f>
        <v>0</v>
      </c>
      <c r="J39" s="161"/>
      <c r="K39" s="162">
        <f>ROUND(E39*J39,2)</f>
        <v>0</v>
      </c>
      <c r="L39" s="162">
        <v>21</v>
      </c>
      <c r="M39" s="162">
        <f>G39*(1+L39/100)</f>
        <v>0</v>
      </c>
      <c r="N39" s="162">
        <v>9.9000000000000021E-4</v>
      </c>
      <c r="O39" s="162">
        <f>ROUND(E39*N39,2)</f>
        <v>0.08</v>
      </c>
      <c r="P39" s="162">
        <v>0</v>
      </c>
      <c r="Q39" s="163">
        <f>ROUND(E39*P39,2)</f>
        <v>0</v>
      </c>
      <c r="R39" s="145"/>
      <c r="S39" s="145" t="s">
        <v>254</v>
      </c>
      <c r="T39" s="145" t="s">
        <v>193</v>
      </c>
      <c r="U39" s="145">
        <v>0.23600000000000002</v>
      </c>
      <c r="V39" s="145">
        <f>ROUND(E39*U39,2)</f>
        <v>18.12</v>
      </c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194</v>
      </c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75" t="s">
        <v>2607</v>
      </c>
      <c r="D40" s="146"/>
      <c r="E40" s="147">
        <v>76.800000000000011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199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6" t="s">
        <v>201</v>
      </c>
      <c r="D41" s="148"/>
      <c r="E41" s="149">
        <v>76.800000000000011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1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64">
        <v>7</v>
      </c>
      <c r="B42" s="165" t="s">
        <v>1027</v>
      </c>
      <c r="C42" s="173" t="s">
        <v>1028</v>
      </c>
      <c r="D42" s="166" t="s">
        <v>253</v>
      </c>
      <c r="E42" s="167">
        <v>76.800000000000011</v>
      </c>
      <c r="F42" s="168"/>
      <c r="G42" s="169">
        <f>ROUND(E42*F42,2)</f>
        <v>0</v>
      </c>
      <c r="H42" s="168"/>
      <c r="I42" s="169">
        <f>ROUND(E42*H42,2)</f>
        <v>0</v>
      </c>
      <c r="J42" s="168"/>
      <c r="K42" s="169">
        <f>ROUND(E42*J42,2)</f>
        <v>0</v>
      </c>
      <c r="L42" s="169">
        <v>21</v>
      </c>
      <c r="M42" s="169">
        <f>G42*(1+L42/100)</f>
        <v>0</v>
      </c>
      <c r="N42" s="169">
        <v>0</v>
      </c>
      <c r="O42" s="169">
        <f>ROUND(E42*N42,2)</f>
        <v>0</v>
      </c>
      <c r="P42" s="169">
        <v>0</v>
      </c>
      <c r="Q42" s="170">
        <f>ROUND(E42*P42,2)</f>
        <v>0</v>
      </c>
      <c r="R42" s="145"/>
      <c r="S42" s="145" t="s">
        <v>254</v>
      </c>
      <c r="T42" s="145" t="s">
        <v>193</v>
      </c>
      <c r="U42" s="145">
        <v>7.0000000000000007E-2</v>
      </c>
      <c r="V42" s="145">
        <f>ROUND(E42*U42,2)</f>
        <v>5.38</v>
      </c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194</v>
      </c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57">
        <v>8</v>
      </c>
      <c r="B43" s="158" t="s">
        <v>343</v>
      </c>
      <c r="C43" s="174" t="s">
        <v>344</v>
      </c>
      <c r="D43" s="159" t="s">
        <v>292</v>
      </c>
      <c r="E43" s="160">
        <v>18.090000000000003</v>
      </c>
      <c r="F43" s="161"/>
      <c r="G43" s="162">
        <f>ROUND(E43*F43,2)</f>
        <v>0</v>
      </c>
      <c r="H43" s="161"/>
      <c r="I43" s="162">
        <f>ROUND(E43*H43,2)</f>
        <v>0</v>
      </c>
      <c r="J43" s="161"/>
      <c r="K43" s="162">
        <f>ROUND(E43*J43,2)</f>
        <v>0</v>
      </c>
      <c r="L43" s="162">
        <v>21</v>
      </c>
      <c r="M43" s="162">
        <f>G43*(1+L43/100)</f>
        <v>0</v>
      </c>
      <c r="N43" s="162">
        <v>0</v>
      </c>
      <c r="O43" s="162">
        <f>ROUND(E43*N43,2)</f>
        <v>0</v>
      </c>
      <c r="P43" s="162">
        <v>0</v>
      </c>
      <c r="Q43" s="163">
        <f>ROUND(E43*P43,2)</f>
        <v>0</v>
      </c>
      <c r="R43" s="145"/>
      <c r="S43" s="145" t="s">
        <v>254</v>
      </c>
      <c r="T43" s="145" t="s">
        <v>255</v>
      </c>
      <c r="U43" s="145">
        <v>0.34500000000000003</v>
      </c>
      <c r="V43" s="145">
        <f>ROUND(E43*U43,2)</f>
        <v>6.24</v>
      </c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194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75" t="s">
        <v>2608</v>
      </c>
      <c r="D44" s="146"/>
      <c r="E44" s="147">
        <v>18.090000000000003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199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6" t="s">
        <v>201</v>
      </c>
      <c r="D45" s="148"/>
      <c r="E45" s="149">
        <v>18.090000000000003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1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ht="22.5" outlineLevel="1" x14ac:dyDescent="0.2">
      <c r="A46" s="164">
        <v>9</v>
      </c>
      <c r="B46" s="165" t="s">
        <v>353</v>
      </c>
      <c r="C46" s="173" t="s">
        <v>354</v>
      </c>
      <c r="D46" s="166" t="s">
        <v>292</v>
      </c>
      <c r="E46" s="167">
        <v>12.052800000000001</v>
      </c>
      <c r="F46" s="168"/>
      <c r="G46" s="169">
        <f>ROUND(E46*F46,2)</f>
        <v>0</v>
      </c>
      <c r="H46" s="168"/>
      <c r="I46" s="169">
        <f>ROUND(E46*H46,2)</f>
        <v>0</v>
      </c>
      <c r="J46" s="168"/>
      <c r="K46" s="169">
        <f>ROUND(E46*J46,2)</f>
        <v>0</v>
      </c>
      <c r="L46" s="169">
        <v>21</v>
      </c>
      <c r="M46" s="169">
        <f>G46*(1+L46/100)</f>
        <v>0</v>
      </c>
      <c r="N46" s="169">
        <v>0</v>
      </c>
      <c r="O46" s="169">
        <f>ROUND(E46*N46,2)</f>
        <v>0</v>
      </c>
      <c r="P46" s="169">
        <v>0</v>
      </c>
      <c r="Q46" s="170">
        <f>ROUND(E46*P46,2)</f>
        <v>0</v>
      </c>
      <c r="R46" s="145"/>
      <c r="S46" s="145" t="s">
        <v>254</v>
      </c>
      <c r="T46" s="145" t="s">
        <v>255</v>
      </c>
      <c r="U46" s="145">
        <v>1.1000000000000001E-2</v>
      </c>
      <c r="V46" s="145">
        <f>ROUND(E46*U46,2)</f>
        <v>0.13</v>
      </c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194</v>
      </c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57">
        <v>10</v>
      </c>
      <c r="B47" s="158" t="s">
        <v>357</v>
      </c>
      <c r="C47" s="174" t="s">
        <v>358</v>
      </c>
      <c r="D47" s="159" t="s">
        <v>292</v>
      </c>
      <c r="E47" s="160">
        <v>60.264000000000003</v>
      </c>
      <c r="F47" s="161"/>
      <c r="G47" s="162">
        <f>ROUND(E47*F47,2)</f>
        <v>0</v>
      </c>
      <c r="H47" s="161"/>
      <c r="I47" s="162">
        <f>ROUND(E47*H47,2)</f>
        <v>0</v>
      </c>
      <c r="J47" s="161"/>
      <c r="K47" s="162">
        <f>ROUND(E47*J47,2)</f>
        <v>0</v>
      </c>
      <c r="L47" s="162">
        <v>21</v>
      </c>
      <c r="M47" s="162">
        <f>G47*(1+L47/100)</f>
        <v>0</v>
      </c>
      <c r="N47" s="162">
        <v>0</v>
      </c>
      <c r="O47" s="162">
        <f>ROUND(E47*N47,2)</f>
        <v>0</v>
      </c>
      <c r="P47" s="162">
        <v>0</v>
      </c>
      <c r="Q47" s="163">
        <f>ROUND(E47*P47,2)</f>
        <v>0</v>
      </c>
      <c r="R47" s="145"/>
      <c r="S47" s="145" t="s">
        <v>254</v>
      </c>
      <c r="T47" s="145" t="s">
        <v>255</v>
      </c>
      <c r="U47" s="145">
        <v>0</v>
      </c>
      <c r="V47" s="145">
        <f>ROUND(E47*U47,2)</f>
        <v>0</v>
      </c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194</v>
      </c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75" t="s">
        <v>204</v>
      </c>
      <c r="D48" s="146"/>
      <c r="E48" s="147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199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5" t="s">
        <v>359</v>
      </c>
      <c r="D49" s="146"/>
      <c r="E49" s="147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0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ht="22.5" outlineLevel="1" x14ac:dyDescent="0.2">
      <c r="A50" s="143"/>
      <c r="B50" s="144"/>
      <c r="C50" s="175" t="s">
        <v>360</v>
      </c>
      <c r="D50" s="146"/>
      <c r="E50" s="147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43"/>
      <c r="B51" s="144"/>
      <c r="C51" s="175" t="s">
        <v>2609</v>
      </c>
      <c r="D51" s="146"/>
      <c r="E51" s="147">
        <v>60.264000000000003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0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6" t="s">
        <v>201</v>
      </c>
      <c r="D52" s="148"/>
      <c r="E52" s="149">
        <v>60.264000000000003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1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57">
        <v>11</v>
      </c>
      <c r="B53" s="158" t="s">
        <v>368</v>
      </c>
      <c r="C53" s="174" t="s">
        <v>369</v>
      </c>
      <c r="D53" s="159" t="s">
        <v>292</v>
      </c>
      <c r="E53" s="160">
        <v>12.052800000000001</v>
      </c>
      <c r="F53" s="161"/>
      <c r="G53" s="162">
        <f>ROUND(E53*F53,2)</f>
        <v>0</v>
      </c>
      <c r="H53" s="161"/>
      <c r="I53" s="162">
        <f>ROUND(E53*H53,2)</f>
        <v>0</v>
      </c>
      <c r="J53" s="161"/>
      <c r="K53" s="162">
        <f>ROUND(E53*J53,2)</f>
        <v>0</v>
      </c>
      <c r="L53" s="162">
        <v>21</v>
      </c>
      <c r="M53" s="162">
        <f>G53*(1+L53/100)</f>
        <v>0</v>
      </c>
      <c r="N53" s="162">
        <v>0</v>
      </c>
      <c r="O53" s="162">
        <f>ROUND(E53*N53,2)</f>
        <v>0</v>
      </c>
      <c r="P53" s="162">
        <v>0</v>
      </c>
      <c r="Q53" s="163">
        <f>ROUND(E53*P53,2)</f>
        <v>0</v>
      </c>
      <c r="R53" s="145"/>
      <c r="S53" s="145" t="s">
        <v>254</v>
      </c>
      <c r="T53" s="145" t="s">
        <v>255</v>
      </c>
      <c r="U53" s="145">
        <v>9.0000000000000011E-3</v>
      </c>
      <c r="V53" s="145">
        <f>ROUND(E53*U53,2)</f>
        <v>0.11</v>
      </c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194</v>
      </c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75" t="s">
        <v>2610</v>
      </c>
      <c r="D54" s="146"/>
      <c r="E54" s="147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199</v>
      </c>
      <c r="AH54" s="136">
        <v>0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2611</v>
      </c>
      <c r="D55" s="146"/>
      <c r="E55" s="147">
        <v>0.9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2612</v>
      </c>
      <c r="D56" s="146"/>
      <c r="E56" s="147">
        <v>2.0759400000000001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5" t="s">
        <v>2613</v>
      </c>
      <c r="D57" s="146"/>
      <c r="E57" s="147">
        <v>1.2060000000000001E-2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6" t="s">
        <v>201</v>
      </c>
      <c r="D58" s="148"/>
      <c r="E58" s="149">
        <v>2.9880000000000004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1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2596</v>
      </c>
      <c r="D59" s="146"/>
      <c r="E59" s="147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5" t="s">
        <v>1688</v>
      </c>
      <c r="D60" s="146"/>
      <c r="E60" s="147">
        <v>0.54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0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5" t="s">
        <v>2614</v>
      </c>
      <c r="D61" s="146"/>
      <c r="E61" s="147">
        <v>1.24556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0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5" t="s">
        <v>2615</v>
      </c>
      <c r="D62" s="146"/>
      <c r="E62" s="147">
        <v>7.2400000000000008E-3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76" t="s">
        <v>201</v>
      </c>
      <c r="D63" s="148"/>
      <c r="E63" s="149">
        <v>1.7928000000000002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199</v>
      </c>
      <c r="AH63" s="136">
        <v>1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376</v>
      </c>
      <c r="D64" s="146"/>
      <c r="E64" s="14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2610</v>
      </c>
      <c r="D65" s="146"/>
      <c r="E65" s="147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5" t="s">
        <v>2616</v>
      </c>
      <c r="D66" s="146"/>
      <c r="E66" s="147">
        <v>7.2720000000000002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6" t="s">
        <v>201</v>
      </c>
      <c r="D67" s="148"/>
      <c r="E67" s="149">
        <v>7.2720000000000002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1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57">
        <v>12</v>
      </c>
      <c r="B68" s="158" t="s">
        <v>378</v>
      </c>
      <c r="C68" s="174" t="s">
        <v>379</v>
      </c>
      <c r="D68" s="159" t="s">
        <v>292</v>
      </c>
      <c r="E68" s="160">
        <v>13.309200000000001</v>
      </c>
      <c r="F68" s="161"/>
      <c r="G68" s="162">
        <f>ROUND(E68*F68,2)</f>
        <v>0</v>
      </c>
      <c r="H68" s="161"/>
      <c r="I68" s="162">
        <f>ROUND(E68*H68,2)</f>
        <v>0</v>
      </c>
      <c r="J68" s="161"/>
      <c r="K68" s="162">
        <f>ROUND(E68*J68,2)</f>
        <v>0</v>
      </c>
      <c r="L68" s="162">
        <v>21</v>
      </c>
      <c r="M68" s="162">
        <f>G68*(1+L68/100)</f>
        <v>0</v>
      </c>
      <c r="N68" s="162">
        <v>0</v>
      </c>
      <c r="O68" s="162">
        <f>ROUND(E68*N68,2)</f>
        <v>0</v>
      </c>
      <c r="P68" s="162">
        <v>0</v>
      </c>
      <c r="Q68" s="163">
        <f>ROUND(E68*P68,2)</f>
        <v>0</v>
      </c>
      <c r="R68" s="145"/>
      <c r="S68" s="145" t="s">
        <v>254</v>
      </c>
      <c r="T68" s="145" t="s">
        <v>255</v>
      </c>
      <c r="U68" s="145">
        <v>0.20200000000000001</v>
      </c>
      <c r="V68" s="145">
        <f>ROUND(E68*U68,2)</f>
        <v>2.69</v>
      </c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194</v>
      </c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75" t="s">
        <v>204</v>
      </c>
      <c r="D69" s="146"/>
      <c r="E69" s="147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199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380</v>
      </c>
      <c r="D70" s="146"/>
      <c r="E70" s="147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43"/>
      <c r="B71" s="144"/>
      <c r="C71" s="175" t="s">
        <v>2610</v>
      </c>
      <c r="D71" s="146"/>
      <c r="E71" s="14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2617</v>
      </c>
      <c r="D72" s="146"/>
      <c r="E72" s="147">
        <v>10.260000000000002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2618</v>
      </c>
      <c r="D73" s="146"/>
      <c r="E73" s="147">
        <v>-2.988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6" t="s">
        <v>201</v>
      </c>
      <c r="D74" s="148"/>
      <c r="E74" s="149">
        <v>7.2720000000000002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1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75" t="s">
        <v>955</v>
      </c>
      <c r="D75" s="146"/>
      <c r="E75" s="147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199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5" t="s">
        <v>2354</v>
      </c>
      <c r="D76" s="146"/>
      <c r="E76" s="147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75" t="s">
        <v>2619</v>
      </c>
      <c r="D77" s="146"/>
      <c r="E77" s="147">
        <v>7.83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5" t="s">
        <v>2620</v>
      </c>
      <c r="D78" s="146"/>
      <c r="E78" s="147">
        <v>-1.7927999999999999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43"/>
      <c r="B79" s="144"/>
      <c r="C79" s="176" t="s">
        <v>201</v>
      </c>
      <c r="D79" s="148"/>
      <c r="E79" s="149">
        <v>6.0372000000000003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199</v>
      </c>
      <c r="AH79" s="136">
        <v>1</v>
      </c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57">
        <v>13</v>
      </c>
      <c r="B80" s="158" t="s">
        <v>383</v>
      </c>
      <c r="C80" s="174" t="s">
        <v>384</v>
      </c>
      <c r="D80" s="159" t="s">
        <v>292</v>
      </c>
      <c r="E80" s="160">
        <v>3.3215000000000003</v>
      </c>
      <c r="F80" s="161"/>
      <c r="G80" s="162">
        <f>ROUND(E80*F80,2)</f>
        <v>0</v>
      </c>
      <c r="H80" s="161"/>
      <c r="I80" s="162">
        <f>ROUND(E80*H80,2)</f>
        <v>0</v>
      </c>
      <c r="J80" s="161"/>
      <c r="K80" s="162">
        <f>ROUND(E80*J80,2)</f>
        <v>0</v>
      </c>
      <c r="L80" s="162">
        <v>21</v>
      </c>
      <c r="M80" s="162">
        <f>G80*(1+L80/100)</f>
        <v>0</v>
      </c>
      <c r="N80" s="162">
        <v>0</v>
      </c>
      <c r="O80" s="162">
        <f>ROUND(E80*N80,2)</f>
        <v>0</v>
      </c>
      <c r="P80" s="162">
        <v>0</v>
      </c>
      <c r="Q80" s="163">
        <f>ROUND(E80*P80,2)</f>
        <v>0</v>
      </c>
      <c r="R80" s="145"/>
      <c r="S80" s="145" t="s">
        <v>254</v>
      </c>
      <c r="T80" s="145" t="s">
        <v>255</v>
      </c>
      <c r="U80" s="145">
        <v>1.5870000000000002</v>
      </c>
      <c r="V80" s="145">
        <f>ROUND(E80*U80,2)</f>
        <v>5.27</v>
      </c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194</v>
      </c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204</v>
      </c>
      <c r="D81" s="146"/>
      <c r="E81" s="147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ht="33.75" outlineLevel="1" x14ac:dyDescent="0.2">
      <c r="A82" s="143"/>
      <c r="B82" s="144"/>
      <c r="C82" s="175" t="s">
        <v>2388</v>
      </c>
      <c r="D82" s="146"/>
      <c r="E82" s="147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5" t="s">
        <v>2621</v>
      </c>
      <c r="D83" s="146"/>
      <c r="E83" s="147">
        <v>2.0880000000000001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outlineLevel="1" x14ac:dyDescent="0.2">
      <c r="A84" s="143"/>
      <c r="B84" s="144"/>
      <c r="C84" s="175" t="s">
        <v>2622</v>
      </c>
      <c r="D84" s="146"/>
      <c r="E84" s="147">
        <v>-1.206E-2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36"/>
      <c r="Y84" s="136"/>
      <c r="Z84" s="136"/>
      <c r="AA84" s="136"/>
      <c r="AB84" s="136"/>
      <c r="AC84" s="136"/>
      <c r="AD84" s="136"/>
      <c r="AE84" s="136"/>
      <c r="AF84" s="136"/>
      <c r="AG84" s="136" t="s">
        <v>199</v>
      </c>
      <c r="AH84" s="136">
        <v>0</v>
      </c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76" t="s">
        <v>201</v>
      </c>
      <c r="D85" s="148"/>
      <c r="E85" s="149">
        <v>2.0759400000000001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199</v>
      </c>
      <c r="AH85" s="136">
        <v>1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2623</v>
      </c>
      <c r="D86" s="146"/>
      <c r="E86" s="147">
        <v>1.2528000000000001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75" t="s">
        <v>2624</v>
      </c>
      <c r="D87" s="146"/>
      <c r="E87" s="147">
        <v>-7.2399999999999999E-3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6" t="s">
        <v>201</v>
      </c>
      <c r="D88" s="148"/>
      <c r="E88" s="149">
        <v>1.24556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1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57">
        <v>14</v>
      </c>
      <c r="B89" s="158" t="s">
        <v>397</v>
      </c>
      <c r="C89" s="174" t="s">
        <v>398</v>
      </c>
      <c r="D89" s="159" t="s">
        <v>253</v>
      </c>
      <c r="E89" s="160">
        <v>5.4</v>
      </c>
      <c r="F89" s="161"/>
      <c r="G89" s="162">
        <f>ROUND(E89*F89,2)</f>
        <v>0</v>
      </c>
      <c r="H89" s="161"/>
      <c r="I89" s="162">
        <f>ROUND(E89*H89,2)</f>
        <v>0</v>
      </c>
      <c r="J89" s="161"/>
      <c r="K89" s="162">
        <f>ROUND(E89*J89,2)</f>
        <v>0</v>
      </c>
      <c r="L89" s="162">
        <v>21</v>
      </c>
      <c r="M89" s="162">
        <f>G89*(1+L89/100)</f>
        <v>0</v>
      </c>
      <c r="N89" s="162">
        <v>0</v>
      </c>
      <c r="O89" s="162">
        <f>ROUND(E89*N89,2)</f>
        <v>0</v>
      </c>
      <c r="P89" s="162">
        <v>0</v>
      </c>
      <c r="Q89" s="163">
        <f>ROUND(E89*P89,2)</f>
        <v>0</v>
      </c>
      <c r="R89" s="145"/>
      <c r="S89" s="145" t="s">
        <v>254</v>
      </c>
      <c r="T89" s="145" t="s">
        <v>255</v>
      </c>
      <c r="U89" s="145">
        <v>0.13</v>
      </c>
      <c r="V89" s="145">
        <f>ROUND(E89*U89,2)</f>
        <v>0.7</v>
      </c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194</v>
      </c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75" t="s">
        <v>2596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36"/>
      <c r="Y90" s="136"/>
      <c r="Z90" s="136"/>
      <c r="AA90" s="136"/>
      <c r="AB90" s="136"/>
      <c r="AC90" s="136"/>
      <c r="AD90" s="136"/>
      <c r="AE90" s="136"/>
      <c r="AF90" s="136"/>
      <c r="AG90" s="136" t="s">
        <v>199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75" t="s">
        <v>2625</v>
      </c>
      <c r="D91" s="146"/>
      <c r="E91" s="147">
        <v>5.4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199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6" t="s">
        <v>201</v>
      </c>
      <c r="D92" s="148"/>
      <c r="E92" s="149">
        <v>5.4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1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57">
        <v>15</v>
      </c>
      <c r="B93" s="158" t="s">
        <v>807</v>
      </c>
      <c r="C93" s="174" t="s">
        <v>808</v>
      </c>
      <c r="D93" s="159" t="s">
        <v>809</v>
      </c>
      <c r="E93" s="160">
        <v>0.189</v>
      </c>
      <c r="F93" s="161"/>
      <c r="G93" s="162">
        <f>ROUND(E93*F93,2)</f>
        <v>0</v>
      </c>
      <c r="H93" s="161"/>
      <c r="I93" s="162">
        <f>ROUND(E93*H93,2)</f>
        <v>0</v>
      </c>
      <c r="J93" s="161"/>
      <c r="K93" s="162">
        <f>ROUND(E93*J93,2)</f>
        <v>0</v>
      </c>
      <c r="L93" s="162">
        <v>21</v>
      </c>
      <c r="M93" s="162">
        <f>G93*(1+L93/100)</f>
        <v>0</v>
      </c>
      <c r="N93" s="162">
        <v>1E-3</v>
      </c>
      <c r="O93" s="162">
        <f>ROUND(E93*N93,2)</f>
        <v>0</v>
      </c>
      <c r="P93" s="162">
        <v>0</v>
      </c>
      <c r="Q93" s="163">
        <f>ROUND(E93*P93,2)</f>
        <v>0</v>
      </c>
      <c r="R93" s="145" t="s">
        <v>411</v>
      </c>
      <c r="S93" s="145" t="s">
        <v>254</v>
      </c>
      <c r="T93" s="145" t="s">
        <v>255</v>
      </c>
      <c r="U93" s="145">
        <v>0</v>
      </c>
      <c r="V93" s="145">
        <f>ROUND(E93*U93,2)</f>
        <v>0</v>
      </c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404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2626</v>
      </c>
      <c r="D94" s="146"/>
      <c r="E94" s="147">
        <v>0.189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6" t="s">
        <v>201</v>
      </c>
      <c r="D95" s="148"/>
      <c r="E95" s="149">
        <v>0.189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1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57">
        <v>16</v>
      </c>
      <c r="B96" s="158" t="s">
        <v>2193</v>
      </c>
      <c r="C96" s="174" t="s">
        <v>2194</v>
      </c>
      <c r="D96" s="159" t="s">
        <v>403</v>
      </c>
      <c r="E96" s="160">
        <v>6.4370700000000003</v>
      </c>
      <c r="F96" s="161"/>
      <c r="G96" s="162">
        <f>ROUND(E96*F96,2)</f>
        <v>0</v>
      </c>
      <c r="H96" s="161"/>
      <c r="I96" s="162">
        <f>ROUND(E96*H96,2)</f>
        <v>0</v>
      </c>
      <c r="J96" s="161"/>
      <c r="K96" s="162">
        <f>ROUND(E96*J96,2)</f>
        <v>0</v>
      </c>
      <c r="L96" s="162">
        <v>21</v>
      </c>
      <c r="M96" s="162">
        <f>G96*(1+L96/100)</f>
        <v>0</v>
      </c>
      <c r="N96" s="162">
        <v>1</v>
      </c>
      <c r="O96" s="162">
        <f>ROUND(E96*N96,2)</f>
        <v>6.44</v>
      </c>
      <c r="P96" s="162">
        <v>0</v>
      </c>
      <c r="Q96" s="163">
        <f>ROUND(E96*P96,2)</f>
        <v>0</v>
      </c>
      <c r="R96" s="145"/>
      <c r="S96" s="145" t="s">
        <v>192</v>
      </c>
      <c r="T96" s="145" t="s">
        <v>193</v>
      </c>
      <c r="U96" s="145">
        <v>0</v>
      </c>
      <c r="V96" s="145">
        <f>ROUND(E96*U96,2)</f>
        <v>0</v>
      </c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404</v>
      </c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204</v>
      </c>
      <c r="D97" s="146"/>
      <c r="E97" s="147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ht="22.5" outlineLevel="1" x14ac:dyDescent="0.2">
      <c r="A98" s="143"/>
      <c r="B98" s="144"/>
      <c r="C98" s="175" t="s">
        <v>2627</v>
      </c>
      <c r="D98" s="146"/>
      <c r="E98" s="147">
        <v>6.4370700000000003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6" t="s">
        <v>201</v>
      </c>
      <c r="D99" s="148"/>
      <c r="E99" s="149">
        <v>6.4370700000000003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1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57">
        <v>17</v>
      </c>
      <c r="B100" s="158" t="s">
        <v>409</v>
      </c>
      <c r="C100" s="174" t="s">
        <v>410</v>
      </c>
      <c r="D100" s="159" t="s">
        <v>403</v>
      </c>
      <c r="E100" s="160">
        <v>12.074400000000001</v>
      </c>
      <c r="F100" s="161"/>
      <c r="G100" s="162">
        <f>ROUND(E100*F100,2)</f>
        <v>0</v>
      </c>
      <c r="H100" s="161"/>
      <c r="I100" s="162">
        <f>ROUND(E100*H100,2)</f>
        <v>0</v>
      </c>
      <c r="J100" s="161"/>
      <c r="K100" s="162">
        <f>ROUND(E100*J100,2)</f>
        <v>0</v>
      </c>
      <c r="L100" s="162">
        <v>21</v>
      </c>
      <c r="M100" s="162">
        <f>G100*(1+L100/100)</f>
        <v>0</v>
      </c>
      <c r="N100" s="162">
        <v>1</v>
      </c>
      <c r="O100" s="162">
        <f>ROUND(E100*N100,2)</f>
        <v>12.07</v>
      </c>
      <c r="P100" s="162">
        <v>0</v>
      </c>
      <c r="Q100" s="163">
        <f>ROUND(E100*P100,2)</f>
        <v>0</v>
      </c>
      <c r="R100" s="145" t="s">
        <v>411</v>
      </c>
      <c r="S100" s="145" t="s">
        <v>254</v>
      </c>
      <c r="T100" s="145" t="s">
        <v>193</v>
      </c>
      <c r="U100" s="145">
        <v>0</v>
      </c>
      <c r="V100" s="145">
        <f>ROUND(E100*U100,2)</f>
        <v>0</v>
      </c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404</v>
      </c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75" t="s">
        <v>204</v>
      </c>
      <c r="D101" s="146"/>
      <c r="E101" s="147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199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380</v>
      </c>
      <c r="D102" s="146"/>
      <c r="E102" s="147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2375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2376</v>
      </c>
      <c r="D104" s="146"/>
      <c r="E104" s="147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5" t="s">
        <v>2358</v>
      </c>
      <c r="D105" s="146"/>
      <c r="E105" s="14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43"/>
      <c r="B106" s="144"/>
      <c r="C106" s="175" t="s">
        <v>2628</v>
      </c>
      <c r="D106" s="146"/>
      <c r="E106" s="147">
        <v>12.074400000000001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199</v>
      </c>
      <c r="AH106" s="136">
        <v>0</v>
      </c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43"/>
      <c r="B107" s="144"/>
      <c r="C107" s="176" t="s">
        <v>201</v>
      </c>
      <c r="D107" s="148"/>
      <c r="E107" s="149">
        <v>12.074400000000001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199</v>
      </c>
      <c r="AH107" s="136">
        <v>1</v>
      </c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x14ac:dyDescent="0.2">
      <c r="A108" s="151" t="s">
        <v>187</v>
      </c>
      <c r="B108" s="152" t="s">
        <v>139</v>
      </c>
      <c r="C108" s="172" t="s">
        <v>140</v>
      </c>
      <c r="D108" s="153"/>
      <c r="E108" s="154"/>
      <c r="F108" s="155"/>
      <c r="G108" s="155">
        <f>SUMIF(AG109:AG115,"&lt;&gt;NOR",G109:G115)</f>
        <v>0</v>
      </c>
      <c r="H108" s="155"/>
      <c r="I108" s="155">
        <f>SUM(I109:I115)</f>
        <v>0</v>
      </c>
      <c r="J108" s="155"/>
      <c r="K108" s="155">
        <f>SUM(K109:K115)</f>
        <v>0</v>
      </c>
      <c r="L108" s="155"/>
      <c r="M108" s="155">
        <f>SUM(M109:M115)</f>
        <v>0</v>
      </c>
      <c r="N108" s="155"/>
      <c r="O108" s="155">
        <f>SUM(O109:O115)</f>
        <v>2.4500000000000002</v>
      </c>
      <c r="P108" s="155"/>
      <c r="Q108" s="156">
        <f>SUM(Q109:Q115)</f>
        <v>0</v>
      </c>
      <c r="R108" s="150"/>
      <c r="S108" s="150"/>
      <c r="T108" s="150"/>
      <c r="U108" s="150"/>
      <c r="V108" s="150">
        <f>SUM(V109:V115)</f>
        <v>1.88</v>
      </c>
      <c r="W108" s="150"/>
      <c r="AG108" t="s">
        <v>188</v>
      </c>
    </row>
    <row r="109" spans="1:60" outlineLevel="1" x14ac:dyDescent="0.2">
      <c r="A109" s="157">
        <v>18</v>
      </c>
      <c r="B109" s="158" t="s">
        <v>427</v>
      </c>
      <c r="C109" s="174" t="s">
        <v>428</v>
      </c>
      <c r="D109" s="159" t="s">
        <v>292</v>
      </c>
      <c r="E109" s="160">
        <v>1.4400000000000002</v>
      </c>
      <c r="F109" s="161"/>
      <c r="G109" s="162">
        <f>ROUND(E109*F109,2)</f>
        <v>0</v>
      </c>
      <c r="H109" s="161"/>
      <c r="I109" s="162">
        <f>ROUND(E109*H109,2)</f>
        <v>0</v>
      </c>
      <c r="J109" s="161"/>
      <c r="K109" s="162">
        <f>ROUND(E109*J109,2)</f>
        <v>0</v>
      </c>
      <c r="L109" s="162">
        <v>21</v>
      </c>
      <c r="M109" s="162">
        <f>G109*(1+L109/100)</f>
        <v>0</v>
      </c>
      <c r="N109" s="162">
        <v>1.7034</v>
      </c>
      <c r="O109" s="162">
        <f>ROUND(E109*N109,2)</f>
        <v>2.4500000000000002</v>
      </c>
      <c r="P109" s="162">
        <v>0</v>
      </c>
      <c r="Q109" s="163">
        <f>ROUND(E109*P109,2)</f>
        <v>0</v>
      </c>
      <c r="R109" s="145"/>
      <c r="S109" s="145" t="s">
        <v>254</v>
      </c>
      <c r="T109" s="145" t="s">
        <v>255</v>
      </c>
      <c r="U109" s="145">
        <v>1.3030000000000002</v>
      </c>
      <c r="V109" s="145">
        <f>ROUND(E109*U109,2)</f>
        <v>1.88</v>
      </c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194</v>
      </c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204</v>
      </c>
      <c r="D110" s="146"/>
      <c r="E110" s="147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ht="22.5" outlineLevel="1" x14ac:dyDescent="0.2">
      <c r="A111" s="143"/>
      <c r="B111" s="144"/>
      <c r="C111" s="175" t="s">
        <v>2401</v>
      </c>
      <c r="D111" s="146"/>
      <c r="E111" s="147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43"/>
      <c r="B112" s="144"/>
      <c r="C112" s="175" t="s">
        <v>2629</v>
      </c>
      <c r="D112" s="146"/>
      <c r="E112" s="147">
        <v>0.9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199</v>
      </c>
      <c r="AH112" s="136">
        <v>0</v>
      </c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6" t="s">
        <v>201</v>
      </c>
      <c r="D113" s="148"/>
      <c r="E113" s="149">
        <v>0.9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1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5" t="s">
        <v>2630</v>
      </c>
      <c r="D114" s="146"/>
      <c r="E114" s="147">
        <v>0.54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0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6" t="s">
        <v>201</v>
      </c>
      <c r="D115" s="148"/>
      <c r="E115" s="149">
        <v>0.54</v>
      </c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1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x14ac:dyDescent="0.2">
      <c r="A116" s="151" t="s">
        <v>187</v>
      </c>
      <c r="B116" s="152" t="s">
        <v>145</v>
      </c>
      <c r="C116" s="172" t="s">
        <v>146</v>
      </c>
      <c r="D116" s="153"/>
      <c r="E116" s="154"/>
      <c r="F116" s="155"/>
      <c r="G116" s="155">
        <f>SUMIF(AG117:AG149,"&lt;&gt;NOR",G117:G149)</f>
        <v>0</v>
      </c>
      <c r="H116" s="155"/>
      <c r="I116" s="155">
        <f>SUM(I117:I149)</f>
        <v>0</v>
      </c>
      <c r="J116" s="155"/>
      <c r="K116" s="155">
        <f>SUM(K117:K149)</f>
        <v>0</v>
      </c>
      <c r="L116" s="155"/>
      <c r="M116" s="155">
        <f>SUM(M117:M149)</f>
        <v>0</v>
      </c>
      <c r="N116" s="155"/>
      <c r="O116" s="155">
        <f>SUM(O117:O149)</f>
        <v>1.61</v>
      </c>
      <c r="P116" s="155"/>
      <c r="Q116" s="156">
        <f>SUM(Q117:Q149)</f>
        <v>0</v>
      </c>
      <c r="R116" s="150"/>
      <c r="S116" s="150"/>
      <c r="T116" s="150"/>
      <c r="U116" s="150"/>
      <c r="V116" s="150">
        <f>SUM(V117:V149)</f>
        <v>21.12</v>
      </c>
      <c r="W116" s="150"/>
      <c r="AG116" t="s">
        <v>188</v>
      </c>
    </row>
    <row r="117" spans="1:60" outlineLevel="1" x14ac:dyDescent="0.2">
      <c r="A117" s="157">
        <v>19</v>
      </c>
      <c r="B117" s="158" t="s">
        <v>2417</v>
      </c>
      <c r="C117" s="174" t="s">
        <v>2418</v>
      </c>
      <c r="D117" s="159" t="s">
        <v>197</v>
      </c>
      <c r="E117" s="160">
        <v>24</v>
      </c>
      <c r="F117" s="161"/>
      <c r="G117" s="162">
        <f>ROUND(E117*F117,2)</f>
        <v>0</v>
      </c>
      <c r="H117" s="161"/>
      <c r="I117" s="162">
        <f>ROUND(E117*H117,2)</f>
        <v>0</v>
      </c>
      <c r="J117" s="161"/>
      <c r="K117" s="162">
        <f>ROUND(E117*J117,2)</f>
        <v>0</v>
      </c>
      <c r="L117" s="162">
        <v>21</v>
      </c>
      <c r="M117" s="162">
        <f>G117*(1+L117/100)</f>
        <v>0</v>
      </c>
      <c r="N117" s="162">
        <v>0</v>
      </c>
      <c r="O117" s="162">
        <f>ROUND(E117*N117,2)</f>
        <v>0</v>
      </c>
      <c r="P117" s="162">
        <v>0</v>
      </c>
      <c r="Q117" s="163">
        <f>ROUND(E117*P117,2)</f>
        <v>0</v>
      </c>
      <c r="R117" s="145"/>
      <c r="S117" s="145" t="s">
        <v>254</v>
      </c>
      <c r="T117" s="145" t="s">
        <v>255</v>
      </c>
      <c r="U117" s="145">
        <v>3.4000000000000002E-2</v>
      </c>
      <c r="V117" s="145">
        <f>ROUND(E117*U117,2)</f>
        <v>0.82</v>
      </c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2410</v>
      </c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outlineLevel="1" x14ac:dyDescent="0.2">
      <c r="A118" s="143"/>
      <c r="B118" s="144"/>
      <c r="C118" s="175" t="s">
        <v>204</v>
      </c>
      <c r="D118" s="146"/>
      <c r="E118" s="147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199</v>
      </c>
      <c r="AH118" s="136">
        <v>0</v>
      </c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75" t="s">
        <v>2505</v>
      </c>
      <c r="D119" s="146"/>
      <c r="E119" s="147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199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75" t="s">
        <v>2631</v>
      </c>
      <c r="D120" s="146"/>
      <c r="E120" s="147">
        <v>24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199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43"/>
      <c r="B121" s="144"/>
      <c r="C121" s="176" t="s">
        <v>201</v>
      </c>
      <c r="D121" s="148"/>
      <c r="E121" s="149">
        <v>24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 t="s">
        <v>199</v>
      </c>
      <c r="AH121" s="136">
        <v>1</v>
      </c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57">
        <v>20</v>
      </c>
      <c r="B122" s="158" t="s">
        <v>1977</v>
      </c>
      <c r="C122" s="174" t="s">
        <v>2409</v>
      </c>
      <c r="D122" s="159" t="s">
        <v>224</v>
      </c>
      <c r="E122" s="160">
        <v>8</v>
      </c>
      <c r="F122" s="161"/>
      <c r="G122" s="162">
        <f>ROUND(E122*F122,2)</f>
        <v>0</v>
      </c>
      <c r="H122" s="161"/>
      <c r="I122" s="162">
        <f>ROUND(E122*H122,2)</f>
        <v>0</v>
      </c>
      <c r="J122" s="161"/>
      <c r="K122" s="162">
        <f>ROUND(E122*J122,2)</f>
        <v>0</v>
      </c>
      <c r="L122" s="162">
        <v>21</v>
      </c>
      <c r="M122" s="162">
        <f>G122*(1+L122/100)</f>
        <v>0</v>
      </c>
      <c r="N122" s="162">
        <v>0</v>
      </c>
      <c r="O122" s="162">
        <f>ROUND(E122*N122,2)</f>
        <v>0</v>
      </c>
      <c r="P122" s="162">
        <v>0</v>
      </c>
      <c r="Q122" s="163">
        <f>ROUND(E122*P122,2)</f>
        <v>0</v>
      </c>
      <c r="R122" s="145"/>
      <c r="S122" s="145" t="s">
        <v>254</v>
      </c>
      <c r="T122" s="145" t="s">
        <v>255</v>
      </c>
      <c r="U122" s="145">
        <v>1.2216</v>
      </c>
      <c r="V122" s="145">
        <f>ROUND(E122*U122,2)</f>
        <v>9.77</v>
      </c>
      <c r="W122" s="145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 t="s">
        <v>2410</v>
      </c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75" t="s">
        <v>204</v>
      </c>
      <c r="D123" s="146"/>
      <c r="E123" s="147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199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43"/>
      <c r="B124" s="144"/>
      <c r="C124" s="175" t="s">
        <v>2505</v>
      </c>
      <c r="D124" s="146"/>
      <c r="E124" s="147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 t="s">
        <v>199</v>
      </c>
      <c r="AH124" s="136">
        <v>0</v>
      </c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75" t="s">
        <v>2632</v>
      </c>
      <c r="D125" s="146"/>
      <c r="E125" s="147">
        <v>8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199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43"/>
      <c r="B126" s="144"/>
      <c r="C126" s="176" t="s">
        <v>201</v>
      </c>
      <c r="D126" s="148"/>
      <c r="E126" s="149">
        <v>8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199</v>
      </c>
      <c r="AH126" s="136">
        <v>1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57">
        <v>21</v>
      </c>
      <c r="B127" s="158" t="s">
        <v>2228</v>
      </c>
      <c r="C127" s="174" t="s">
        <v>2229</v>
      </c>
      <c r="D127" s="159" t="s">
        <v>197</v>
      </c>
      <c r="E127" s="160">
        <v>24</v>
      </c>
      <c r="F127" s="161"/>
      <c r="G127" s="162">
        <f>ROUND(E127*F127,2)</f>
        <v>0</v>
      </c>
      <c r="H127" s="161"/>
      <c r="I127" s="162">
        <f>ROUND(E127*H127,2)</f>
        <v>0</v>
      </c>
      <c r="J127" s="161"/>
      <c r="K127" s="162">
        <f>ROUND(E127*J127,2)</f>
        <v>0</v>
      </c>
      <c r="L127" s="162">
        <v>21</v>
      </c>
      <c r="M127" s="162">
        <f>G127*(1+L127/100)</f>
        <v>0</v>
      </c>
      <c r="N127" s="162">
        <v>0</v>
      </c>
      <c r="O127" s="162">
        <f>ROUND(E127*N127,2)</f>
        <v>0</v>
      </c>
      <c r="P127" s="162">
        <v>0</v>
      </c>
      <c r="Q127" s="163">
        <f>ROUND(E127*P127,2)</f>
        <v>0</v>
      </c>
      <c r="R127" s="145"/>
      <c r="S127" s="145" t="s">
        <v>254</v>
      </c>
      <c r="T127" s="145" t="s">
        <v>255</v>
      </c>
      <c r="U127" s="145">
        <v>4.4000000000000004E-2</v>
      </c>
      <c r="V127" s="145">
        <f>ROUND(E127*U127,2)</f>
        <v>1.06</v>
      </c>
      <c r="W127" s="145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 t="s">
        <v>2410</v>
      </c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75" t="s">
        <v>204</v>
      </c>
      <c r="D128" s="146"/>
      <c r="E128" s="147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199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75" t="s">
        <v>2505</v>
      </c>
      <c r="D129" s="146"/>
      <c r="E129" s="147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199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43"/>
      <c r="B130" s="144"/>
      <c r="C130" s="175" t="s">
        <v>2631</v>
      </c>
      <c r="D130" s="146"/>
      <c r="E130" s="147">
        <v>24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 t="s">
        <v>199</v>
      </c>
      <c r="AH130" s="136">
        <v>0</v>
      </c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76" t="s">
        <v>201</v>
      </c>
      <c r="D131" s="148"/>
      <c r="E131" s="149">
        <v>24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199</v>
      </c>
      <c r="AH131" s="136">
        <v>1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64">
        <v>22</v>
      </c>
      <c r="B132" s="165" t="s">
        <v>2427</v>
      </c>
      <c r="C132" s="173" t="s">
        <v>2428</v>
      </c>
      <c r="D132" s="166" t="s">
        <v>197</v>
      </c>
      <c r="E132" s="167">
        <v>24</v>
      </c>
      <c r="F132" s="168"/>
      <c r="G132" s="169">
        <f>ROUND(E132*F132,2)</f>
        <v>0</v>
      </c>
      <c r="H132" s="168"/>
      <c r="I132" s="169">
        <f>ROUND(E132*H132,2)</f>
        <v>0</v>
      </c>
      <c r="J132" s="168"/>
      <c r="K132" s="169">
        <f>ROUND(E132*J132,2)</f>
        <v>0</v>
      </c>
      <c r="L132" s="169">
        <v>21</v>
      </c>
      <c r="M132" s="169">
        <f>G132*(1+L132/100)</f>
        <v>0</v>
      </c>
      <c r="N132" s="169">
        <v>0</v>
      </c>
      <c r="O132" s="169">
        <f>ROUND(E132*N132,2)</f>
        <v>0</v>
      </c>
      <c r="P132" s="169">
        <v>0</v>
      </c>
      <c r="Q132" s="170">
        <f>ROUND(E132*P132,2)</f>
        <v>0</v>
      </c>
      <c r="R132" s="145"/>
      <c r="S132" s="145" t="s">
        <v>254</v>
      </c>
      <c r="T132" s="145" t="s">
        <v>255</v>
      </c>
      <c r="U132" s="145">
        <v>0.15000000000000002</v>
      </c>
      <c r="V132" s="145">
        <f>ROUND(E132*U132,2)</f>
        <v>3.6</v>
      </c>
      <c r="W132" s="145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 t="s">
        <v>2410</v>
      </c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ht="22.5" outlineLevel="1" x14ac:dyDescent="0.2">
      <c r="A133" s="157">
        <v>23</v>
      </c>
      <c r="B133" s="158" t="s">
        <v>2429</v>
      </c>
      <c r="C133" s="174" t="s">
        <v>2430</v>
      </c>
      <c r="D133" s="159" t="s">
        <v>224</v>
      </c>
      <c r="E133" s="160">
        <v>4</v>
      </c>
      <c r="F133" s="161"/>
      <c r="G133" s="162">
        <f>ROUND(E133*F133,2)</f>
        <v>0</v>
      </c>
      <c r="H133" s="161"/>
      <c r="I133" s="162">
        <f>ROUND(E133*H133,2)</f>
        <v>0</v>
      </c>
      <c r="J133" s="161"/>
      <c r="K133" s="162">
        <f>ROUND(E133*J133,2)</f>
        <v>0</v>
      </c>
      <c r="L133" s="162">
        <v>21</v>
      </c>
      <c r="M133" s="162">
        <f>G133*(1+L133/100)</f>
        <v>0</v>
      </c>
      <c r="N133" s="162">
        <v>0.40105000000000002</v>
      </c>
      <c r="O133" s="162">
        <f>ROUND(E133*N133,2)</f>
        <v>1.6</v>
      </c>
      <c r="P133" s="162">
        <v>0</v>
      </c>
      <c r="Q133" s="163">
        <f>ROUND(E133*P133,2)</f>
        <v>0</v>
      </c>
      <c r="R133" s="145"/>
      <c r="S133" s="145" t="s">
        <v>254</v>
      </c>
      <c r="T133" s="145" t="s">
        <v>255</v>
      </c>
      <c r="U133" s="145">
        <v>1.0923600000000002</v>
      </c>
      <c r="V133" s="145">
        <f>ROUND(E133*U133,2)</f>
        <v>4.37</v>
      </c>
      <c r="W133" s="145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 t="s">
        <v>194</v>
      </c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75" t="s">
        <v>204</v>
      </c>
      <c r="D134" s="146"/>
      <c r="E134" s="147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199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75" t="s">
        <v>205</v>
      </c>
      <c r="D135" s="146"/>
      <c r="E135" s="147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199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43"/>
      <c r="B136" s="144"/>
      <c r="C136" s="175" t="s">
        <v>139</v>
      </c>
      <c r="D136" s="146"/>
      <c r="E136" s="147">
        <v>4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 t="s">
        <v>199</v>
      </c>
      <c r="AH136" s="136">
        <v>0</v>
      </c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76" t="s">
        <v>201</v>
      </c>
      <c r="D137" s="148"/>
      <c r="E137" s="149">
        <v>4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199</v>
      </c>
      <c r="AH137" s="136">
        <v>1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57">
        <v>24</v>
      </c>
      <c r="B138" s="158" t="s">
        <v>2031</v>
      </c>
      <c r="C138" s="174" t="s">
        <v>2432</v>
      </c>
      <c r="D138" s="159" t="s">
        <v>197</v>
      </c>
      <c r="E138" s="160">
        <v>24</v>
      </c>
      <c r="F138" s="161"/>
      <c r="G138" s="162">
        <f>ROUND(E138*F138,2)</f>
        <v>0</v>
      </c>
      <c r="H138" s="161"/>
      <c r="I138" s="162">
        <f>ROUND(E138*H138,2)</f>
        <v>0</v>
      </c>
      <c r="J138" s="161"/>
      <c r="K138" s="162">
        <f>ROUND(E138*J138,2)</f>
        <v>0</v>
      </c>
      <c r="L138" s="162">
        <v>21</v>
      </c>
      <c r="M138" s="162">
        <f>G138*(1+L138/100)</f>
        <v>0</v>
      </c>
      <c r="N138" s="162">
        <v>0</v>
      </c>
      <c r="O138" s="162">
        <f>ROUND(E138*N138,2)</f>
        <v>0</v>
      </c>
      <c r="P138" s="162">
        <v>0</v>
      </c>
      <c r="Q138" s="163">
        <f>ROUND(E138*P138,2)</f>
        <v>0</v>
      </c>
      <c r="R138" s="145"/>
      <c r="S138" s="145" t="s">
        <v>254</v>
      </c>
      <c r="T138" s="145" t="s">
        <v>255</v>
      </c>
      <c r="U138" s="145">
        <v>2.6000000000000002E-2</v>
      </c>
      <c r="V138" s="145">
        <f>ROUND(E138*U138,2)</f>
        <v>0.62</v>
      </c>
      <c r="W138" s="145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194</v>
      </c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outlineLevel="1" x14ac:dyDescent="0.2">
      <c r="A139" s="143"/>
      <c r="B139" s="144"/>
      <c r="C139" s="175" t="s">
        <v>204</v>
      </c>
      <c r="D139" s="146"/>
      <c r="E139" s="147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 t="s">
        <v>199</v>
      </c>
      <c r="AH139" s="136">
        <v>0</v>
      </c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75" t="s">
        <v>2505</v>
      </c>
      <c r="D140" s="146"/>
      <c r="E140" s="147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199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43"/>
      <c r="B141" s="144"/>
      <c r="C141" s="175" t="s">
        <v>2631</v>
      </c>
      <c r="D141" s="146"/>
      <c r="E141" s="147">
        <v>24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 t="s">
        <v>199</v>
      </c>
      <c r="AH141" s="136">
        <v>0</v>
      </c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outlineLevel="1" x14ac:dyDescent="0.2">
      <c r="A142" s="143"/>
      <c r="B142" s="144"/>
      <c r="C142" s="176" t="s">
        <v>201</v>
      </c>
      <c r="D142" s="148"/>
      <c r="E142" s="149">
        <v>24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199</v>
      </c>
      <c r="AH142" s="136">
        <v>1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outlineLevel="1" x14ac:dyDescent="0.2">
      <c r="A143" s="157">
        <v>25</v>
      </c>
      <c r="B143" s="158" t="s">
        <v>2034</v>
      </c>
      <c r="C143" s="174" t="s">
        <v>2035</v>
      </c>
      <c r="D143" s="159" t="s">
        <v>197</v>
      </c>
      <c r="E143" s="160">
        <v>26</v>
      </c>
      <c r="F143" s="161"/>
      <c r="G143" s="162">
        <f>ROUND(E143*F143,2)</f>
        <v>0</v>
      </c>
      <c r="H143" s="161"/>
      <c r="I143" s="162">
        <f>ROUND(E143*H143,2)</f>
        <v>0</v>
      </c>
      <c r="J143" s="161"/>
      <c r="K143" s="162">
        <f>ROUND(E143*J143,2)</f>
        <v>0</v>
      </c>
      <c r="L143" s="162">
        <v>21</v>
      </c>
      <c r="M143" s="162">
        <f>G143*(1+L143/100)</f>
        <v>0</v>
      </c>
      <c r="N143" s="162">
        <v>5.0000000000000002E-5</v>
      </c>
      <c r="O143" s="162">
        <f>ROUND(E143*N143,2)</f>
        <v>0</v>
      </c>
      <c r="P143" s="162">
        <v>0</v>
      </c>
      <c r="Q143" s="163">
        <f>ROUND(E143*P143,2)</f>
        <v>0</v>
      </c>
      <c r="R143" s="145"/>
      <c r="S143" s="145" t="s">
        <v>254</v>
      </c>
      <c r="T143" s="145" t="s">
        <v>255</v>
      </c>
      <c r="U143" s="145">
        <v>3.4000000000000002E-2</v>
      </c>
      <c r="V143" s="145">
        <f>ROUND(E143*U143,2)</f>
        <v>0.88</v>
      </c>
      <c r="W143" s="145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194</v>
      </c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43"/>
      <c r="B144" s="144"/>
      <c r="C144" s="175" t="s">
        <v>204</v>
      </c>
      <c r="D144" s="146"/>
      <c r="E144" s="147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 t="s">
        <v>199</v>
      </c>
      <c r="AH144" s="136">
        <v>0</v>
      </c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75" t="s">
        <v>2505</v>
      </c>
      <c r="D145" s="146"/>
      <c r="E145" s="147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199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outlineLevel="1" x14ac:dyDescent="0.2">
      <c r="A146" s="143"/>
      <c r="B146" s="144"/>
      <c r="C146" s="175" t="s">
        <v>1857</v>
      </c>
      <c r="D146" s="146"/>
      <c r="E146" s="147">
        <v>26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199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outlineLevel="1" x14ac:dyDescent="0.2">
      <c r="A147" s="143"/>
      <c r="B147" s="144"/>
      <c r="C147" s="176" t="s">
        <v>201</v>
      </c>
      <c r="D147" s="148"/>
      <c r="E147" s="149">
        <v>26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 t="s">
        <v>199</v>
      </c>
      <c r="AH147" s="136">
        <v>1</v>
      </c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outlineLevel="1" x14ac:dyDescent="0.2">
      <c r="A148" s="164">
        <v>26</v>
      </c>
      <c r="B148" s="165" t="s">
        <v>2633</v>
      </c>
      <c r="C148" s="173" t="s">
        <v>2438</v>
      </c>
      <c r="D148" s="166" t="s">
        <v>224</v>
      </c>
      <c r="E148" s="167">
        <v>8</v>
      </c>
      <c r="F148" s="168"/>
      <c r="G148" s="169">
        <f>ROUND(E148*F148,2)</f>
        <v>0</v>
      </c>
      <c r="H148" s="168"/>
      <c r="I148" s="169">
        <f>ROUND(E148*H148,2)</f>
        <v>0</v>
      </c>
      <c r="J148" s="168"/>
      <c r="K148" s="169">
        <f>ROUND(E148*J148,2)</f>
        <v>0</v>
      </c>
      <c r="L148" s="169">
        <v>21</v>
      </c>
      <c r="M148" s="169">
        <f>G148*(1+L148/100)</f>
        <v>0</v>
      </c>
      <c r="N148" s="169">
        <v>1.5000000000000001E-4</v>
      </c>
      <c r="O148" s="169">
        <f>ROUND(E148*N148,2)</f>
        <v>0</v>
      </c>
      <c r="P148" s="169">
        <v>0</v>
      </c>
      <c r="Q148" s="170">
        <f>ROUND(E148*P148,2)</f>
        <v>0</v>
      </c>
      <c r="R148" s="145"/>
      <c r="S148" s="145" t="s">
        <v>192</v>
      </c>
      <c r="T148" s="145" t="s">
        <v>193</v>
      </c>
      <c r="U148" s="145">
        <v>0</v>
      </c>
      <c r="V148" s="145">
        <f>ROUND(E148*U148,2)</f>
        <v>0</v>
      </c>
      <c r="W148" s="145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 t="s">
        <v>404</v>
      </c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ht="22.5" outlineLevel="1" x14ac:dyDescent="0.2">
      <c r="A149" s="164">
        <v>27</v>
      </c>
      <c r="B149" s="165" t="s">
        <v>2634</v>
      </c>
      <c r="C149" s="173" t="s">
        <v>2448</v>
      </c>
      <c r="D149" s="166" t="s">
        <v>197</v>
      </c>
      <c r="E149" s="167">
        <v>24</v>
      </c>
      <c r="F149" s="168"/>
      <c r="G149" s="169">
        <f>ROUND(E149*F149,2)</f>
        <v>0</v>
      </c>
      <c r="H149" s="168"/>
      <c r="I149" s="169">
        <f>ROUND(E149*H149,2)</f>
        <v>0</v>
      </c>
      <c r="J149" s="168"/>
      <c r="K149" s="169">
        <f>ROUND(E149*J149,2)</f>
        <v>0</v>
      </c>
      <c r="L149" s="169">
        <v>21</v>
      </c>
      <c r="M149" s="169">
        <f>G149*(1+L149/100)</f>
        <v>0</v>
      </c>
      <c r="N149" s="169">
        <v>5.0000000000000001E-4</v>
      </c>
      <c r="O149" s="169">
        <f>ROUND(E149*N149,2)</f>
        <v>0.01</v>
      </c>
      <c r="P149" s="169">
        <v>0</v>
      </c>
      <c r="Q149" s="170">
        <f>ROUND(E149*P149,2)</f>
        <v>0</v>
      </c>
      <c r="R149" s="145"/>
      <c r="S149" s="145" t="s">
        <v>192</v>
      </c>
      <c r="T149" s="145" t="s">
        <v>193</v>
      </c>
      <c r="U149" s="145">
        <v>0</v>
      </c>
      <c r="V149" s="145">
        <f>ROUND(E149*U149,2)</f>
        <v>0</v>
      </c>
      <c r="W149" s="145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 t="s">
        <v>2240</v>
      </c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x14ac:dyDescent="0.2">
      <c r="A150" s="151" t="s">
        <v>187</v>
      </c>
      <c r="B150" s="152" t="s">
        <v>151</v>
      </c>
      <c r="C150" s="172" t="s">
        <v>152</v>
      </c>
      <c r="D150" s="153"/>
      <c r="E150" s="154"/>
      <c r="F150" s="155"/>
      <c r="G150" s="155">
        <f>SUMIF(AG151:AG151,"&lt;&gt;NOR",G151:G151)</f>
        <v>0</v>
      </c>
      <c r="H150" s="155"/>
      <c r="I150" s="155">
        <f>SUM(I151:I151)</f>
        <v>0</v>
      </c>
      <c r="J150" s="155"/>
      <c r="K150" s="155">
        <f>SUM(K151:K151)</f>
        <v>0</v>
      </c>
      <c r="L150" s="155"/>
      <c r="M150" s="155">
        <f>SUM(M151:M151)</f>
        <v>0</v>
      </c>
      <c r="N150" s="155"/>
      <c r="O150" s="155">
        <f>SUM(O151:O151)</f>
        <v>0</v>
      </c>
      <c r="P150" s="155"/>
      <c r="Q150" s="156">
        <f>SUM(Q151:Q151)</f>
        <v>0</v>
      </c>
      <c r="R150" s="150"/>
      <c r="S150" s="150"/>
      <c r="T150" s="150"/>
      <c r="U150" s="150"/>
      <c r="V150" s="150">
        <f>SUM(V151:V151)</f>
        <v>4.79</v>
      </c>
      <c r="W150" s="150"/>
      <c r="AG150" t="s">
        <v>188</v>
      </c>
    </row>
    <row r="151" spans="1:60" outlineLevel="1" x14ac:dyDescent="0.2">
      <c r="A151" s="164">
        <v>28</v>
      </c>
      <c r="B151" s="165" t="s">
        <v>663</v>
      </c>
      <c r="C151" s="173" t="s">
        <v>664</v>
      </c>
      <c r="D151" s="166" t="s">
        <v>403</v>
      </c>
      <c r="E151" s="167">
        <v>22.659290000000002</v>
      </c>
      <c r="F151" s="168"/>
      <c r="G151" s="169">
        <f>ROUND(E151*F151,2)</f>
        <v>0</v>
      </c>
      <c r="H151" s="168"/>
      <c r="I151" s="169">
        <f>ROUND(E151*H151,2)</f>
        <v>0</v>
      </c>
      <c r="J151" s="168"/>
      <c r="K151" s="169">
        <f>ROUND(E151*J151,2)</f>
        <v>0</v>
      </c>
      <c r="L151" s="169">
        <v>21</v>
      </c>
      <c r="M151" s="169">
        <f>G151*(1+L151/100)</f>
        <v>0</v>
      </c>
      <c r="N151" s="169">
        <v>0</v>
      </c>
      <c r="O151" s="169">
        <f>ROUND(E151*N151,2)</f>
        <v>0</v>
      </c>
      <c r="P151" s="169">
        <v>0</v>
      </c>
      <c r="Q151" s="170">
        <f>ROUND(E151*P151,2)</f>
        <v>0</v>
      </c>
      <c r="R151" s="145"/>
      <c r="S151" s="145" t="s">
        <v>254</v>
      </c>
      <c r="T151" s="145" t="s">
        <v>255</v>
      </c>
      <c r="U151" s="145">
        <v>0.21150000000000002</v>
      </c>
      <c r="V151" s="145">
        <f>ROUND(E151*U151,2)</f>
        <v>4.79</v>
      </c>
      <c r="W151" s="145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 t="s">
        <v>560</v>
      </c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x14ac:dyDescent="0.2">
      <c r="A152" s="151" t="s">
        <v>187</v>
      </c>
      <c r="B152" s="152" t="s">
        <v>145</v>
      </c>
      <c r="C152" s="172" t="s">
        <v>146</v>
      </c>
      <c r="D152" s="153"/>
      <c r="E152" s="154"/>
      <c r="F152" s="155"/>
      <c r="G152" s="155">
        <f>SUMIF(AG153:AG153,"&lt;&gt;NOR",G153:G153)</f>
        <v>0</v>
      </c>
      <c r="H152" s="155"/>
      <c r="I152" s="155">
        <f>SUM(I153:I153)</f>
        <v>0</v>
      </c>
      <c r="J152" s="155"/>
      <c r="K152" s="155">
        <f>SUM(K153:K153)</f>
        <v>0</v>
      </c>
      <c r="L152" s="155"/>
      <c r="M152" s="155">
        <f>SUM(M153:M153)</f>
        <v>0</v>
      </c>
      <c r="N152" s="155"/>
      <c r="O152" s="155">
        <f>SUM(O153:O153)</f>
        <v>0</v>
      </c>
      <c r="P152" s="155"/>
      <c r="Q152" s="156">
        <f>SUM(Q153:Q153)</f>
        <v>0</v>
      </c>
      <c r="R152" s="150"/>
      <c r="S152" s="150"/>
      <c r="T152" s="150"/>
      <c r="U152" s="150"/>
      <c r="V152" s="150">
        <f>SUM(V153:V153)</f>
        <v>0</v>
      </c>
      <c r="W152" s="150"/>
      <c r="AG152" t="s">
        <v>188</v>
      </c>
    </row>
    <row r="153" spans="1:60" outlineLevel="1" x14ac:dyDescent="0.2">
      <c r="A153" s="157">
        <v>29</v>
      </c>
      <c r="B153" s="158" t="s">
        <v>2635</v>
      </c>
      <c r="C153" s="174" t="s">
        <v>2454</v>
      </c>
      <c r="D153" s="159" t="s">
        <v>197</v>
      </c>
      <c r="E153" s="160">
        <v>4</v>
      </c>
      <c r="F153" s="161"/>
      <c r="G153" s="162">
        <f>ROUND(E153*F153,2)</f>
        <v>0</v>
      </c>
      <c r="H153" s="161"/>
      <c r="I153" s="162">
        <f>ROUND(E153*H153,2)</f>
        <v>0</v>
      </c>
      <c r="J153" s="161"/>
      <c r="K153" s="162">
        <f>ROUND(E153*J153,2)</f>
        <v>0</v>
      </c>
      <c r="L153" s="162">
        <v>21</v>
      </c>
      <c r="M153" s="162">
        <f>G153*(1+L153/100)</f>
        <v>0</v>
      </c>
      <c r="N153" s="162">
        <v>0</v>
      </c>
      <c r="O153" s="162">
        <f>ROUND(E153*N153,2)</f>
        <v>0</v>
      </c>
      <c r="P153" s="162">
        <v>0</v>
      </c>
      <c r="Q153" s="163">
        <f>ROUND(E153*P153,2)</f>
        <v>0</v>
      </c>
      <c r="R153" s="145"/>
      <c r="S153" s="145" t="s">
        <v>192</v>
      </c>
      <c r="T153" s="145" t="s">
        <v>193</v>
      </c>
      <c r="U153" s="145">
        <v>0</v>
      </c>
      <c r="V153" s="145">
        <f>ROUND(E153*U153,2)</f>
        <v>0</v>
      </c>
      <c r="W153" s="145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 t="s">
        <v>2240</v>
      </c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x14ac:dyDescent="0.2">
      <c r="A154" s="3"/>
      <c r="B154" s="4"/>
      <c r="C154" s="177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AE154">
        <v>15</v>
      </c>
      <c r="AF154">
        <v>21</v>
      </c>
    </row>
    <row r="155" spans="1:60" x14ac:dyDescent="0.2">
      <c r="A155" s="139"/>
      <c r="B155" s="140" t="s">
        <v>31</v>
      </c>
      <c r="C155" s="178"/>
      <c r="D155" s="141"/>
      <c r="E155" s="142"/>
      <c r="F155" s="142"/>
      <c r="G155" s="171">
        <f>G8+G108+G116+G150+G152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AE155">
        <f>SUMIF(L7:L153,AE154,G7:G153)</f>
        <v>0</v>
      </c>
      <c r="AF155">
        <f>SUMIF(L7:L153,AF154,G7:G153)</f>
        <v>0</v>
      </c>
      <c r="AG155" t="s">
        <v>247</v>
      </c>
    </row>
    <row r="156" spans="1:60" x14ac:dyDescent="0.2">
      <c r="A156" s="3"/>
      <c r="B156" s="4"/>
      <c r="C156" s="177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60" x14ac:dyDescent="0.2">
      <c r="A157" s="3"/>
      <c r="B157" s="4"/>
      <c r="C157" s="177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60" x14ac:dyDescent="0.2">
      <c r="A158" s="256" t="s">
        <v>248</v>
      </c>
      <c r="B158" s="256"/>
      <c r="C158" s="257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60" x14ac:dyDescent="0.2">
      <c r="A159" s="237"/>
      <c r="B159" s="238"/>
      <c r="C159" s="239"/>
      <c r="D159" s="238"/>
      <c r="E159" s="238"/>
      <c r="F159" s="238"/>
      <c r="G159" s="24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AG159" t="s">
        <v>249</v>
      </c>
    </row>
    <row r="160" spans="1:60" x14ac:dyDescent="0.2">
      <c r="A160" s="241"/>
      <c r="B160" s="242"/>
      <c r="C160" s="243"/>
      <c r="D160" s="242"/>
      <c r="E160" s="242"/>
      <c r="F160" s="242"/>
      <c r="G160" s="2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33" x14ac:dyDescent="0.2">
      <c r="A161" s="241"/>
      <c r="B161" s="242"/>
      <c r="C161" s="243"/>
      <c r="D161" s="242"/>
      <c r="E161" s="242"/>
      <c r="F161" s="242"/>
      <c r="G161" s="2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33" x14ac:dyDescent="0.2">
      <c r="A162" s="241"/>
      <c r="B162" s="242"/>
      <c r="C162" s="243"/>
      <c r="D162" s="242"/>
      <c r="E162" s="242"/>
      <c r="F162" s="242"/>
      <c r="G162" s="2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33" x14ac:dyDescent="0.2">
      <c r="A163" s="245"/>
      <c r="B163" s="246"/>
      <c r="C163" s="247"/>
      <c r="D163" s="246"/>
      <c r="E163" s="246"/>
      <c r="F163" s="246"/>
      <c r="G163" s="24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33" x14ac:dyDescent="0.2">
      <c r="A164" s="3"/>
      <c r="B164" s="4"/>
      <c r="C164" s="177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33" x14ac:dyDescent="0.2">
      <c r="C165" s="179"/>
      <c r="D165" s="10"/>
      <c r="AG165" t="s">
        <v>250</v>
      </c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9:G163"/>
    <mergeCell ref="A1:G1"/>
    <mergeCell ref="C2:G2"/>
    <mergeCell ref="C3:G3"/>
    <mergeCell ref="C4:G4"/>
    <mergeCell ref="A158:C1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653D-1AA9-4193-B048-23BEFCB2A63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8.28515625" style="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162</v>
      </c>
    </row>
    <row r="2" spans="1:60" ht="24.95" customHeight="1" x14ac:dyDescent="0.2">
      <c r="A2" s="128" t="s">
        <v>8</v>
      </c>
      <c r="B2" s="65" t="s">
        <v>43</v>
      </c>
      <c r="C2" s="250" t="s">
        <v>44</v>
      </c>
      <c r="D2" s="251"/>
      <c r="E2" s="251"/>
      <c r="F2" s="251"/>
      <c r="G2" s="252"/>
      <c r="AG2" t="s">
        <v>163</v>
      </c>
    </row>
    <row r="3" spans="1:60" ht="24.95" customHeight="1" x14ac:dyDescent="0.2">
      <c r="A3" s="128" t="s">
        <v>9</v>
      </c>
      <c r="B3" s="65" t="s">
        <v>119</v>
      </c>
      <c r="C3" s="250" t="s">
        <v>120</v>
      </c>
      <c r="D3" s="251"/>
      <c r="E3" s="251"/>
      <c r="F3" s="251"/>
      <c r="G3" s="252"/>
      <c r="AC3" s="77" t="s">
        <v>163</v>
      </c>
      <c r="AG3" t="s">
        <v>165</v>
      </c>
    </row>
    <row r="4" spans="1:60" ht="24.95" customHeight="1" x14ac:dyDescent="0.2">
      <c r="A4" s="129" t="s">
        <v>10</v>
      </c>
      <c r="B4" s="130" t="s">
        <v>127</v>
      </c>
      <c r="C4" s="253" t="s">
        <v>128</v>
      </c>
      <c r="D4" s="254"/>
      <c r="E4" s="254"/>
      <c r="F4" s="254"/>
      <c r="G4" s="255"/>
      <c r="AG4" t="s">
        <v>166</v>
      </c>
    </row>
    <row r="5" spans="1:60" x14ac:dyDescent="0.2">
      <c r="D5" s="10"/>
    </row>
    <row r="6" spans="1:60" ht="38.25" x14ac:dyDescent="0.2">
      <c r="A6" s="132" t="s">
        <v>167</v>
      </c>
      <c r="B6" s="134" t="s">
        <v>168</v>
      </c>
      <c r="C6" s="134" t="s">
        <v>169</v>
      </c>
      <c r="D6" s="133" t="s">
        <v>170</v>
      </c>
      <c r="E6" s="132" t="s">
        <v>171</v>
      </c>
      <c r="F6" s="131" t="s">
        <v>172</v>
      </c>
      <c r="G6" s="132" t="s">
        <v>31</v>
      </c>
      <c r="H6" s="135" t="s">
        <v>32</v>
      </c>
      <c r="I6" s="135" t="s">
        <v>173</v>
      </c>
      <c r="J6" s="135" t="s">
        <v>33</v>
      </c>
      <c r="K6" s="135" t="s">
        <v>174</v>
      </c>
      <c r="L6" s="135" t="s">
        <v>175</v>
      </c>
      <c r="M6" s="135" t="s">
        <v>176</v>
      </c>
      <c r="N6" s="135" t="s">
        <v>177</v>
      </c>
      <c r="O6" s="135" t="s">
        <v>178</v>
      </c>
      <c r="P6" s="135" t="s">
        <v>179</v>
      </c>
      <c r="Q6" s="135" t="s">
        <v>180</v>
      </c>
      <c r="R6" s="135" t="s">
        <v>181</v>
      </c>
      <c r="S6" s="135" t="s">
        <v>182</v>
      </c>
      <c r="T6" s="135" t="s">
        <v>183</v>
      </c>
      <c r="U6" s="135" t="s">
        <v>184</v>
      </c>
      <c r="V6" s="135" t="s">
        <v>185</v>
      </c>
      <c r="W6" s="135" t="s">
        <v>186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60" x14ac:dyDescent="0.2">
      <c r="A8" s="151" t="s">
        <v>187</v>
      </c>
      <c r="B8" s="152" t="s">
        <v>133</v>
      </c>
      <c r="C8" s="172" t="s">
        <v>134</v>
      </c>
      <c r="D8" s="153"/>
      <c r="E8" s="154"/>
      <c r="F8" s="155"/>
      <c r="G8" s="155">
        <f>SUMIF(AG9:AG83,"&lt;&gt;NOR",G9:G83)</f>
        <v>0</v>
      </c>
      <c r="H8" s="155"/>
      <c r="I8" s="155">
        <f>SUM(I9:I83)</f>
        <v>0</v>
      </c>
      <c r="J8" s="155"/>
      <c r="K8" s="155">
        <f>SUM(K9:K83)</f>
        <v>0</v>
      </c>
      <c r="L8" s="155"/>
      <c r="M8" s="155">
        <f>SUM(M9:M83)</f>
        <v>0</v>
      </c>
      <c r="N8" s="155"/>
      <c r="O8" s="155">
        <f>SUM(O9:O83)</f>
        <v>11</v>
      </c>
      <c r="P8" s="155"/>
      <c r="Q8" s="156">
        <f>SUM(Q9:Q83)</f>
        <v>0</v>
      </c>
      <c r="R8" s="150"/>
      <c r="S8" s="150"/>
      <c r="T8" s="150"/>
      <c r="U8" s="150"/>
      <c r="V8" s="150">
        <f>SUM(V9:V83)</f>
        <v>17.64</v>
      </c>
      <c r="W8" s="150"/>
      <c r="AG8" t="s">
        <v>188</v>
      </c>
    </row>
    <row r="9" spans="1:60" outlineLevel="1" x14ac:dyDescent="0.2">
      <c r="A9" s="157">
        <v>1</v>
      </c>
      <c r="B9" s="158" t="s">
        <v>278</v>
      </c>
      <c r="C9" s="174" t="s">
        <v>279</v>
      </c>
      <c r="D9" s="159" t="s">
        <v>197</v>
      </c>
      <c r="E9" s="160">
        <v>0.60000000000000009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2">
        <v>1.2710000000000001E-2</v>
      </c>
      <c r="O9" s="162">
        <f>ROUND(E9*N9,2)</f>
        <v>0.01</v>
      </c>
      <c r="P9" s="162">
        <v>0</v>
      </c>
      <c r="Q9" s="163">
        <f>ROUND(E9*P9,2)</f>
        <v>0</v>
      </c>
      <c r="R9" s="145"/>
      <c r="S9" s="145" t="s">
        <v>254</v>
      </c>
      <c r="T9" s="145" t="s">
        <v>255</v>
      </c>
      <c r="U9" s="145">
        <v>1.153</v>
      </c>
      <c r="V9" s="145">
        <f>ROUND(E9*U9,2)</f>
        <v>0.69</v>
      </c>
      <c r="W9" s="145"/>
      <c r="X9" s="136"/>
      <c r="Y9" s="136"/>
      <c r="Z9" s="136"/>
      <c r="AA9" s="136"/>
      <c r="AB9" s="136"/>
      <c r="AC9" s="136"/>
      <c r="AD9" s="136"/>
      <c r="AE9" s="136"/>
      <c r="AF9" s="136"/>
      <c r="AG9" s="136" t="s">
        <v>194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75" t="s">
        <v>204</v>
      </c>
      <c r="D10" s="146"/>
      <c r="E10" s="147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36"/>
      <c r="Y10" s="136"/>
      <c r="Z10" s="136"/>
      <c r="AA10" s="136"/>
      <c r="AB10" s="136"/>
      <c r="AC10" s="136"/>
      <c r="AD10" s="136"/>
      <c r="AE10" s="136"/>
      <c r="AF10" s="136"/>
      <c r="AG10" s="136" t="s">
        <v>199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75" t="s">
        <v>2636</v>
      </c>
      <c r="D11" s="146"/>
      <c r="E11" s="147">
        <v>0.60000000000000009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36"/>
      <c r="Y11" s="136"/>
      <c r="Z11" s="136"/>
      <c r="AA11" s="136"/>
      <c r="AB11" s="136"/>
      <c r="AC11" s="136"/>
      <c r="AD11" s="136"/>
      <c r="AE11" s="136"/>
      <c r="AF11" s="136"/>
      <c r="AG11" s="136" t="s">
        <v>199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43"/>
      <c r="B12" s="144"/>
      <c r="C12" s="176" t="s">
        <v>201</v>
      </c>
      <c r="D12" s="148"/>
      <c r="E12" s="149">
        <v>0.60000000000000009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36"/>
      <c r="Y12" s="136"/>
      <c r="Z12" s="136"/>
      <c r="AA12" s="136"/>
      <c r="AB12" s="136"/>
      <c r="AC12" s="136"/>
      <c r="AD12" s="136"/>
      <c r="AE12" s="136"/>
      <c r="AF12" s="136"/>
      <c r="AG12" s="136" t="s">
        <v>199</v>
      </c>
      <c r="AH12" s="136">
        <v>1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57">
        <v>2</v>
      </c>
      <c r="B13" s="158" t="s">
        <v>285</v>
      </c>
      <c r="C13" s="174" t="s">
        <v>286</v>
      </c>
      <c r="D13" s="159" t="s">
        <v>197</v>
      </c>
      <c r="E13" s="160">
        <v>0.60000000000000009</v>
      </c>
      <c r="F13" s="161"/>
      <c r="G13" s="162">
        <f>ROUND(E13*F13,2)</f>
        <v>0</v>
      </c>
      <c r="H13" s="161"/>
      <c r="I13" s="162">
        <f>ROUND(E13*H13,2)</f>
        <v>0</v>
      </c>
      <c r="J13" s="161"/>
      <c r="K13" s="162">
        <f>ROUND(E13*J13,2)</f>
        <v>0</v>
      </c>
      <c r="L13" s="162">
        <v>21</v>
      </c>
      <c r="M13" s="162">
        <f>G13*(1+L13/100)</f>
        <v>0</v>
      </c>
      <c r="N13" s="162">
        <v>6.9630000000000011E-2</v>
      </c>
      <c r="O13" s="162">
        <f>ROUND(E13*N13,2)</f>
        <v>0.04</v>
      </c>
      <c r="P13" s="162">
        <v>0</v>
      </c>
      <c r="Q13" s="163">
        <f>ROUND(E13*P13,2)</f>
        <v>0</v>
      </c>
      <c r="R13" s="145"/>
      <c r="S13" s="145" t="s">
        <v>254</v>
      </c>
      <c r="T13" s="145" t="s">
        <v>255</v>
      </c>
      <c r="U13" s="145">
        <v>1.2460000000000002</v>
      </c>
      <c r="V13" s="145">
        <f>ROUND(E13*U13,2)</f>
        <v>0.75</v>
      </c>
      <c r="W13" s="145"/>
      <c r="X13" s="136"/>
      <c r="Y13" s="136"/>
      <c r="Z13" s="136"/>
      <c r="AA13" s="136"/>
      <c r="AB13" s="136"/>
      <c r="AC13" s="136"/>
      <c r="AD13" s="136"/>
      <c r="AE13" s="136"/>
      <c r="AF13" s="136"/>
      <c r="AG13" s="136" t="s">
        <v>194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75" t="s">
        <v>204</v>
      </c>
      <c r="D14" s="146"/>
      <c r="E14" s="147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36"/>
      <c r="Y14" s="136"/>
      <c r="Z14" s="136"/>
      <c r="AA14" s="136"/>
      <c r="AB14" s="136"/>
      <c r="AC14" s="136"/>
      <c r="AD14" s="136"/>
      <c r="AE14" s="136"/>
      <c r="AF14" s="136"/>
      <c r="AG14" s="136" t="s">
        <v>199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43"/>
      <c r="B15" s="144"/>
      <c r="C15" s="175" t="s">
        <v>2637</v>
      </c>
      <c r="D15" s="146"/>
      <c r="E15" s="147">
        <v>0.60000000000000009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36"/>
      <c r="Y15" s="136"/>
      <c r="Z15" s="136"/>
      <c r="AA15" s="136"/>
      <c r="AB15" s="136"/>
      <c r="AC15" s="136"/>
      <c r="AD15" s="136"/>
      <c r="AE15" s="136"/>
      <c r="AF15" s="136"/>
      <c r="AG15" s="136" t="s">
        <v>199</v>
      </c>
      <c r="AH15" s="136">
        <v>0</v>
      </c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76" t="s">
        <v>201</v>
      </c>
      <c r="D16" s="148"/>
      <c r="E16" s="149">
        <v>0.60000000000000009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36"/>
      <c r="Y16" s="136"/>
      <c r="Z16" s="136"/>
      <c r="AA16" s="136"/>
      <c r="AB16" s="136"/>
      <c r="AC16" s="136"/>
      <c r="AD16" s="136"/>
      <c r="AE16" s="136"/>
      <c r="AF16" s="136"/>
      <c r="AG16" s="136" t="s">
        <v>199</v>
      </c>
      <c r="AH16" s="136">
        <v>1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57">
        <v>3</v>
      </c>
      <c r="B17" s="158" t="s">
        <v>1001</v>
      </c>
      <c r="C17" s="174" t="s">
        <v>1002</v>
      </c>
      <c r="D17" s="159" t="s">
        <v>292</v>
      </c>
      <c r="E17" s="160">
        <v>3</v>
      </c>
      <c r="F17" s="161"/>
      <c r="G17" s="162">
        <f>ROUND(E17*F17,2)</f>
        <v>0</v>
      </c>
      <c r="H17" s="161"/>
      <c r="I17" s="162">
        <f>ROUND(E17*H17,2)</f>
        <v>0</v>
      </c>
      <c r="J17" s="161"/>
      <c r="K17" s="162">
        <f>ROUND(E17*J17,2)</f>
        <v>0</v>
      </c>
      <c r="L17" s="162">
        <v>21</v>
      </c>
      <c r="M17" s="162">
        <f>G17*(1+L17/100)</f>
        <v>0</v>
      </c>
      <c r="N17" s="162">
        <v>0</v>
      </c>
      <c r="O17" s="162">
        <f>ROUND(E17*N17,2)</f>
        <v>0</v>
      </c>
      <c r="P17" s="162">
        <v>0</v>
      </c>
      <c r="Q17" s="163">
        <f>ROUND(E17*P17,2)</f>
        <v>0</v>
      </c>
      <c r="R17" s="145"/>
      <c r="S17" s="145" t="s">
        <v>254</v>
      </c>
      <c r="T17" s="145" t="s">
        <v>255</v>
      </c>
      <c r="U17" s="145">
        <v>0.36500000000000005</v>
      </c>
      <c r="V17" s="145">
        <f>ROUND(E17*U17,2)</f>
        <v>1.1000000000000001</v>
      </c>
      <c r="W17" s="145"/>
      <c r="X17" s="136"/>
      <c r="Y17" s="136"/>
      <c r="Z17" s="136"/>
      <c r="AA17" s="136"/>
      <c r="AB17" s="136"/>
      <c r="AC17" s="136"/>
      <c r="AD17" s="136"/>
      <c r="AE17" s="136"/>
      <c r="AF17" s="136"/>
      <c r="AG17" s="136" t="s">
        <v>194</v>
      </c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43"/>
      <c r="B18" s="144"/>
      <c r="C18" s="175" t="s">
        <v>204</v>
      </c>
      <c r="D18" s="146"/>
      <c r="E18" s="147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36"/>
      <c r="Y18" s="136"/>
      <c r="Z18" s="136"/>
      <c r="AA18" s="136"/>
      <c r="AB18" s="136"/>
      <c r="AC18" s="136"/>
      <c r="AD18" s="136"/>
      <c r="AE18" s="136"/>
      <c r="AF18" s="136"/>
      <c r="AG18" s="136" t="s">
        <v>199</v>
      </c>
      <c r="AH18" s="136">
        <v>0</v>
      </c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ht="22.5" outlineLevel="1" x14ac:dyDescent="0.2">
      <c r="A19" s="143"/>
      <c r="B19" s="144"/>
      <c r="C19" s="175" t="s">
        <v>293</v>
      </c>
      <c r="D19" s="146"/>
      <c r="E19" s="147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36"/>
      <c r="Y19" s="136"/>
      <c r="Z19" s="136"/>
      <c r="AA19" s="136"/>
      <c r="AB19" s="136"/>
      <c r="AC19" s="136"/>
      <c r="AD19" s="136"/>
      <c r="AE19" s="136"/>
      <c r="AF19" s="136"/>
      <c r="AG19" s="136" t="s">
        <v>199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ht="22.5" outlineLevel="1" x14ac:dyDescent="0.2">
      <c r="A20" s="143"/>
      <c r="B20" s="144"/>
      <c r="C20" s="175" t="s">
        <v>2142</v>
      </c>
      <c r="D20" s="146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36"/>
      <c r="Y20" s="136"/>
      <c r="Z20" s="136"/>
      <c r="AA20" s="136"/>
      <c r="AB20" s="136"/>
      <c r="AC20" s="136"/>
      <c r="AD20" s="136"/>
      <c r="AE20" s="136"/>
      <c r="AF20" s="136"/>
      <c r="AG20" s="136" t="s">
        <v>199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75" t="s">
        <v>2638</v>
      </c>
      <c r="D21" s="146"/>
      <c r="E21" s="147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36"/>
      <c r="Y21" s="136"/>
      <c r="Z21" s="136"/>
      <c r="AA21" s="136"/>
      <c r="AB21" s="136"/>
      <c r="AC21" s="136"/>
      <c r="AD21" s="136"/>
      <c r="AE21" s="136"/>
      <c r="AF21" s="136"/>
      <c r="AG21" s="136" t="s">
        <v>199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ht="22.5" outlineLevel="1" x14ac:dyDescent="0.2">
      <c r="A22" s="143"/>
      <c r="B22" s="144"/>
      <c r="C22" s="175" t="s">
        <v>2639</v>
      </c>
      <c r="D22" s="146"/>
      <c r="E22" s="147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36"/>
      <c r="Y22" s="136"/>
      <c r="Z22" s="136"/>
      <c r="AA22" s="136"/>
      <c r="AB22" s="136"/>
      <c r="AC22" s="136"/>
      <c r="AD22" s="136"/>
      <c r="AE22" s="136"/>
      <c r="AF22" s="136"/>
      <c r="AG22" s="136" t="s">
        <v>199</v>
      </c>
      <c r="AH22" s="136">
        <v>0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43"/>
      <c r="B23" s="144"/>
      <c r="C23" s="184" t="s">
        <v>296</v>
      </c>
      <c r="D23" s="180"/>
      <c r="E23" s="181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36"/>
      <c r="Y23" s="136"/>
      <c r="Z23" s="136"/>
      <c r="AA23" s="136"/>
      <c r="AB23" s="136"/>
      <c r="AC23" s="136"/>
      <c r="AD23" s="136"/>
      <c r="AE23" s="136"/>
      <c r="AF23" s="136"/>
      <c r="AG23" s="136" t="s">
        <v>199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85" t="s">
        <v>2640</v>
      </c>
      <c r="D24" s="180"/>
      <c r="E24" s="181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36"/>
      <c r="Y24" s="136"/>
      <c r="Z24" s="136"/>
      <c r="AA24" s="136"/>
      <c r="AB24" s="136"/>
      <c r="AC24" s="136"/>
      <c r="AD24" s="136"/>
      <c r="AE24" s="136"/>
      <c r="AF24" s="136"/>
      <c r="AG24" s="136" t="s">
        <v>199</v>
      </c>
      <c r="AH24" s="136">
        <v>2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ht="22.5" outlineLevel="1" x14ac:dyDescent="0.2">
      <c r="A25" s="143"/>
      <c r="B25" s="144"/>
      <c r="C25" s="185" t="s">
        <v>2476</v>
      </c>
      <c r="D25" s="180"/>
      <c r="E25" s="181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36"/>
      <c r="Y25" s="136"/>
      <c r="Z25" s="136"/>
      <c r="AA25" s="136"/>
      <c r="AB25" s="136"/>
      <c r="AC25" s="136"/>
      <c r="AD25" s="136"/>
      <c r="AE25" s="136"/>
      <c r="AF25" s="136"/>
      <c r="AG25" s="136" t="s">
        <v>199</v>
      </c>
      <c r="AH25" s="136">
        <v>2</v>
      </c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85" t="s">
        <v>2641</v>
      </c>
      <c r="D26" s="180"/>
      <c r="E26" s="181">
        <v>6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36"/>
      <c r="Y26" s="136"/>
      <c r="Z26" s="136"/>
      <c r="AA26" s="136"/>
      <c r="AB26" s="136"/>
      <c r="AC26" s="136"/>
      <c r="AD26" s="136"/>
      <c r="AE26" s="136"/>
      <c r="AF26" s="136"/>
      <c r="AG26" s="136" t="s">
        <v>199</v>
      </c>
      <c r="AH26" s="136">
        <v>2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86" t="s">
        <v>306</v>
      </c>
      <c r="D27" s="182"/>
      <c r="E27" s="183">
        <v>6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36"/>
      <c r="Y27" s="136"/>
      <c r="Z27" s="136"/>
      <c r="AA27" s="136"/>
      <c r="AB27" s="136"/>
      <c r="AC27" s="136"/>
      <c r="AD27" s="136"/>
      <c r="AE27" s="136"/>
      <c r="AF27" s="136"/>
      <c r="AG27" s="136" t="s">
        <v>199</v>
      </c>
      <c r="AH27" s="136">
        <v>3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84" t="s">
        <v>307</v>
      </c>
      <c r="D28" s="180"/>
      <c r="E28" s="181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36"/>
      <c r="Y28" s="136"/>
      <c r="Z28" s="136"/>
      <c r="AA28" s="136"/>
      <c r="AB28" s="136"/>
      <c r="AC28" s="136"/>
      <c r="AD28" s="136"/>
      <c r="AE28" s="136"/>
      <c r="AF28" s="136"/>
      <c r="AG28" s="136" t="s">
        <v>199</v>
      </c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75" t="s">
        <v>2642</v>
      </c>
      <c r="D29" s="146"/>
      <c r="E29" s="147">
        <v>3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36"/>
      <c r="Y29" s="136"/>
      <c r="Z29" s="136"/>
      <c r="AA29" s="136"/>
      <c r="AB29" s="136"/>
      <c r="AC29" s="136"/>
      <c r="AD29" s="136"/>
      <c r="AE29" s="136"/>
      <c r="AF29" s="136"/>
      <c r="AG29" s="136" t="s">
        <v>199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43"/>
      <c r="B30" s="144"/>
      <c r="C30" s="176" t="s">
        <v>201</v>
      </c>
      <c r="D30" s="148"/>
      <c r="E30" s="149">
        <v>3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36"/>
      <c r="Y30" s="136"/>
      <c r="Z30" s="136"/>
      <c r="AA30" s="136"/>
      <c r="AB30" s="136"/>
      <c r="AC30" s="136"/>
      <c r="AD30" s="136"/>
      <c r="AE30" s="136"/>
      <c r="AF30" s="136"/>
      <c r="AG30" s="136" t="s">
        <v>199</v>
      </c>
      <c r="AH30" s="136">
        <v>1</v>
      </c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57">
        <v>4</v>
      </c>
      <c r="B31" s="158" t="s">
        <v>1757</v>
      </c>
      <c r="C31" s="174" t="s">
        <v>1758</v>
      </c>
      <c r="D31" s="159" t="s">
        <v>292</v>
      </c>
      <c r="E31" s="160">
        <v>0.75</v>
      </c>
      <c r="F31" s="161"/>
      <c r="G31" s="162">
        <f>ROUND(E31*F31,2)</f>
        <v>0</v>
      </c>
      <c r="H31" s="161"/>
      <c r="I31" s="162">
        <f>ROUND(E31*H31,2)</f>
        <v>0</v>
      </c>
      <c r="J31" s="161"/>
      <c r="K31" s="162">
        <f>ROUND(E31*J31,2)</f>
        <v>0</v>
      </c>
      <c r="L31" s="162">
        <v>21</v>
      </c>
      <c r="M31" s="162">
        <f>G31*(1+L31/100)</f>
        <v>0</v>
      </c>
      <c r="N31" s="162">
        <v>0</v>
      </c>
      <c r="O31" s="162">
        <f>ROUND(E31*N31,2)</f>
        <v>0</v>
      </c>
      <c r="P31" s="162">
        <v>0</v>
      </c>
      <c r="Q31" s="163">
        <f>ROUND(E31*P31,2)</f>
        <v>0</v>
      </c>
      <c r="R31" s="145"/>
      <c r="S31" s="145" t="s">
        <v>254</v>
      </c>
      <c r="T31" s="145" t="s">
        <v>255</v>
      </c>
      <c r="U31" s="145">
        <v>0.38980000000000004</v>
      </c>
      <c r="V31" s="145">
        <f>ROUND(E31*U31,2)</f>
        <v>0.28999999999999998</v>
      </c>
      <c r="W31" s="145"/>
      <c r="X31" s="136"/>
      <c r="Y31" s="136"/>
      <c r="Z31" s="136"/>
      <c r="AA31" s="136"/>
      <c r="AB31" s="136"/>
      <c r="AC31" s="136"/>
      <c r="AD31" s="136"/>
      <c r="AE31" s="136"/>
      <c r="AF31" s="136"/>
      <c r="AG31" s="136" t="s">
        <v>194</v>
      </c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75" t="s">
        <v>2643</v>
      </c>
      <c r="D32" s="146"/>
      <c r="E32" s="147">
        <v>0.75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36"/>
      <c r="Y32" s="136"/>
      <c r="Z32" s="136"/>
      <c r="AA32" s="136"/>
      <c r="AB32" s="136"/>
      <c r="AC32" s="136"/>
      <c r="AD32" s="136"/>
      <c r="AE32" s="136"/>
      <c r="AF32" s="136"/>
      <c r="AG32" s="136" t="s">
        <v>199</v>
      </c>
      <c r="AH32" s="136">
        <v>0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76" t="s">
        <v>201</v>
      </c>
      <c r="D33" s="148"/>
      <c r="E33" s="149">
        <v>0.75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36"/>
      <c r="Y33" s="136"/>
      <c r="Z33" s="136"/>
      <c r="AA33" s="136"/>
      <c r="AB33" s="136"/>
      <c r="AC33" s="136"/>
      <c r="AD33" s="136"/>
      <c r="AE33" s="136"/>
      <c r="AF33" s="136"/>
      <c r="AG33" s="136" t="s">
        <v>199</v>
      </c>
      <c r="AH33" s="136">
        <v>1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57">
        <v>5</v>
      </c>
      <c r="B34" s="158" t="s">
        <v>1018</v>
      </c>
      <c r="C34" s="174" t="s">
        <v>1019</v>
      </c>
      <c r="D34" s="159" t="s">
        <v>292</v>
      </c>
      <c r="E34" s="160">
        <v>3</v>
      </c>
      <c r="F34" s="161"/>
      <c r="G34" s="162">
        <f>ROUND(E34*F34,2)</f>
        <v>0</v>
      </c>
      <c r="H34" s="161"/>
      <c r="I34" s="162">
        <f>ROUND(E34*H34,2)</f>
        <v>0</v>
      </c>
      <c r="J34" s="161"/>
      <c r="K34" s="162">
        <f>ROUND(E34*J34,2)</f>
        <v>0</v>
      </c>
      <c r="L34" s="162">
        <v>21</v>
      </c>
      <c r="M34" s="162">
        <f>G34*(1+L34/100)</f>
        <v>0</v>
      </c>
      <c r="N34" s="162">
        <v>0</v>
      </c>
      <c r="O34" s="162">
        <f>ROUND(E34*N34,2)</f>
        <v>0</v>
      </c>
      <c r="P34" s="162">
        <v>0</v>
      </c>
      <c r="Q34" s="163">
        <f>ROUND(E34*P34,2)</f>
        <v>0</v>
      </c>
      <c r="R34" s="145"/>
      <c r="S34" s="145" t="s">
        <v>254</v>
      </c>
      <c r="T34" s="145" t="s">
        <v>255</v>
      </c>
      <c r="U34" s="145">
        <v>0.49500000000000005</v>
      </c>
      <c r="V34" s="145">
        <f>ROUND(E34*U34,2)</f>
        <v>1.49</v>
      </c>
      <c r="W34" s="145"/>
      <c r="X34" s="136"/>
      <c r="Y34" s="136"/>
      <c r="Z34" s="136"/>
      <c r="AA34" s="136"/>
      <c r="AB34" s="136"/>
      <c r="AC34" s="136"/>
      <c r="AD34" s="136"/>
      <c r="AE34" s="136"/>
      <c r="AF34" s="136"/>
      <c r="AG34" s="136" t="s">
        <v>194</v>
      </c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43"/>
      <c r="B35" s="144"/>
      <c r="C35" s="175" t="s">
        <v>2644</v>
      </c>
      <c r="D35" s="146"/>
      <c r="E35" s="147">
        <v>3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36"/>
      <c r="Y35" s="136"/>
      <c r="Z35" s="136"/>
      <c r="AA35" s="136"/>
      <c r="AB35" s="136"/>
      <c r="AC35" s="136"/>
      <c r="AD35" s="136"/>
      <c r="AE35" s="136"/>
      <c r="AF35" s="136"/>
      <c r="AG35" s="136" t="s">
        <v>199</v>
      </c>
      <c r="AH35" s="136">
        <v>0</v>
      </c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76" t="s">
        <v>201</v>
      </c>
      <c r="D36" s="148"/>
      <c r="E36" s="149">
        <v>3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36"/>
      <c r="Y36" s="136"/>
      <c r="Z36" s="136"/>
      <c r="AA36" s="136"/>
      <c r="AB36" s="136"/>
      <c r="AC36" s="136"/>
      <c r="AD36" s="136"/>
      <c r="AE36" s="136"/>
      <c r="AF36" s="136"/>
      <c r="AG36" s="136" t="s">
        <v>199</v>
      </c>
      <c r="AH36" s="136">
        <v>1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57">
        <v>6</v>
      </c>
      <c r="B37" s="158" t="s">
        <v>1761</v>
      </c>
      <c r="C37" s="174" t="s">
        <v>1762</v>
      </c>
      <c r="D37" s="159" t="s">
        <v>292</v>
      </c>
      <c r="E37" s="160">
        <v>0.75</v>
      </c>
      <c r="F37" s="161"/>
      <c r="G37" s="162">
        <f>ROUND(E37*F37,2)</f>
        <v>0</v>
      </c>
      <c r="H37" s="161"/>
      <c r="I37" s="162">
        <f>ROUND(E37*H37,2)</f>
        <v>0</v>
      </c>
      <c r="J37" s="161"/>
      <c r="K37" s="162">
        <f>ROUND(E37*J37,2)</f>
        <v>0</v>
      </c>
      <c r="L37" s="162">
        <v>21</v>
      </c>
      <c r="M37" s="162">
        <f>G37*(1+L37/100)</f>
        <v>0</v>
      </c>
      <c r="N37" s="162">
        <v>0</v>
      </c>
      <c r="O37" s="162">
        <f>ROUND(E37*N37,2)</f>
        <v>0</v>
      </c>
      <c r="P37" s="162">
        <v>0</v>
      </c>
      <c r="Q37" s="163">
        <f>ROUND(E37*P37,2)</f>
        <v>0</v>
      </c>
      <c r="R37" s="145"/>
      <c r="S37" s="145" t="s">
        <v>254</v>
      </c>
      <c r="T37" s="145" t="s">
        <v>255</v>
      </c>
      <c r="U37" s="145">
        <v>0.60030000000000006</v>
      </c>
      <c r="V37" s="145">
        <f>ROUND(E37*U37,2)</f>
        <v>0.45</v>
      </c>
      <c r="W37" s="145"/>
      <c r="X37" s="136"/>
      <c r="Y37" s="136"/>
      <c r="Z37" s="136"/>
      <c r="AA37" s="136"/>
      <c r="AB37" s="136"/>
      <c r="AC37" s="136"/>
      <c r="AD37" s="136"/>
      <c r="AE37" s="136"/>
      <c r="AF37" s="136"/>
      <c r="AG37" s="136" t="s">
        <v>194</v>
      </c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75" t="s">
        <v>2643</v>
      </c>
      <c r="D38" s="146"/>
      <c r="E38" s="147">
        <v>0.75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36"/>
      <c r="Y38" s="136"/>
      <c r="Z38" s="136"/>
      <c r="AA38" s="136"/>
      <c r="AB38" s="136"/>
      <c r="AC38" s="136"/>
      <c r="AD38" s="136"/>
      <c r="AE38" s="136"/>
      <c r="AF38" s="136"/>
      <c r="AG38" s="136" t="s">
        <v>199</v>
      </c>
      <c r="AH38" s="136">
        <v>0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76" t="s">
        <v>201</v>
      </c>
      <c r="D39" s="148"/>
      <c r="E39" s="149">
        <v>0.75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36"/>
      <c r="Y39" s="136"/>
      <c r="Z39" s="136"/>
      <c r="AA39" s="136"/>
      <c r="AB39" s="136"/>
      <c r="AC39" s="136"/>
      <c r="AD39" s="136"/>
      <c r="AE39" s="136"/>
      <c r="AF39" s="136"/>
      <c r="AG39" s="136" t="s">
        <v>199</v>
      </c>
      <c r="AH39" s="136">
        <v>1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57">
        <v>7</v>
      </c>
      <c r="B40" s="158" t="s">
        <v>1021</v>
      </c>
      <c r="C40" s="174" t="s">
        <v>1022</v>
      </c>
      <c r="D40" s="159" t="s">
        <v>253</v>
      </c>
      <c r="E40" s="160">
        <v>25.6</v>
      </c>
      <c r="F40" s="161"/>
      <c r="G40" s="162">
        <f>ROUND(E40*F40,2)</f>
        <v>0</v>
      </c>
      <c r="H40" s="161"/>
      <c r="I40" s="162">
        <f>ROUND(E40*H40,2)</f>
        <v>0</v>
      </c>
      <c r="J40" s="161"/>
      <c r="K40" s="162">
        <f>ROUND(E40*J40,2)</f>
        <v>0</v>
      </c>
      <c r="L40" s="162">
        <v>21</v>
      </c>
      <c r="M40" s="162">
        <f>G40*(1+L40/100)</f>
        <v>0</v>
      </c>
      <c r="N40" s="162">
        <v>9.9000000000000021E-4</v>
      </c>
      <c r="O40" s="162">
        <f>ROUND(E40*N40,2)</f>
        <v>0.03</v>
      </c>
      <c r="P40" s="162">
        <v>0</v>
      </c>
      <c r="Q40" s="163">
        <f>ROUND(E40*P40,2)</f>
        <v>0</v>
      </c>
      <c r="R40" s="145"/>
      <c r="S40" s="145" t="s">
        <v>254</v>
      </c>
      <c r="T40" s="145" t="s">
        <v>193</v>
      </c>
      <c r="U40" s="145">
        <v>0.23600000000000002</v>
      </c>
      <c r="V40" s="145">
        <f>ROUND(E40*U40,2)</f>
        <v>6.04</v>
      </c>
      <c r="W40" s="145"/>
      <c r="X40" s="136"/>
      <c r="Y40" s="136"/>
      <c r="Z40" s="136"/>
      <c r="AA40" s="136"/>
      <c r="AB40" s="136"/>
      <c r="AC40" s="136"/>
      <c r="AD40" s="136"/>
      <c r="AE40" s="136"/>
      <c r="AF40" s="136"/>
      <c r="AG40" s="136" t="s">
        <v>194</v>
      </c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43"/>
      <c r="B41" s="144"/>
      <c r="C41" s="175" t="s">
        <v>2645</v>
      </c>
      <c r="D41" s="146"/>
      <c r="E41" s="147">
        <v>25.6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36"/>
      <c r="Y41" s="136"/>
      <c r="Z41" s="136"/>
      <c r="AA41" s="136"/>
      <c r="AB41" s="136"/>
      <c r="AC41" s="136"/>
      <c r="AD41" s="136"/>
      <c r="AE41" s="136"/>
      <c r="AF41" s="136"/>
      <c r="AG41" s="136" t="s">
        <v>199</v>
      </c>
      <c r="AH41" s="136">
        <v>0</v>
      </c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76" t="s">
        <v>201</v>
      </c>
      <c r="D42" s="148"/>
      <c r="E42" s="149">
        <v>25.6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36"/>
      <c r="Y42" s="136"/>
      <c r="Z42" s="136"/>
      <c r="AA42" s="136"/>
      <c r="AB42" s="136"/>
      <c r="AC42" s="136"/>
      <c r="AD42" s="136"/>
      <c r="AE42" s="136"/>
      <c r="AF42" s="136"/>
      <c r="AG42" s="136" t="s">
        <v>199</v>
      </c>
      <c r="AH42" s="136">
        <v>1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64">
        <v>8</v>
      </c>
      <c r="B43" s="165" t="s">
        <v>1027</v>
      </c>
      <c r="C43" s="173" t="s">
        <v>1028</v>
      </c>
      <c r="D43" s="166" t="s">
        <v>253</v>
      </c>
      <c r="E43" s="167">
        <v>25.6</v>
      </c>
      <c r="F43" s="168"/>
      <c r="G43" s="169">
        <f>ROUND(E43*F43,2)</f>
        <v>0</v>
      </c>
      <c r="H43" s="168"/>
      <c r="I43" s="169">
        <f>ROUND(E43*H43,2)</f>
        <v>0</v>
      </c>
      <c r="J43" s="168"/>
      <c r="K43" s="169">
        <f>ROUND(E43*J43,2)</f>
        <v>0</v>
      </c>
      <c r="L43" s="169">
        <v>21</v>
      </c>
      <c r="M43" s="169">
        <f>G43*(1+L43/100)</f>
        <v>0</v>
      </c>
      <c r="N43" s="169">
        <v>0</v>
      </c>
      <c r="O43" s="169">
        <f>ROUND(E43*N43,2)</f>
        <v>0</v>
      </c>
      <c r="P43" s="169">
        <v>0</v>
      </c>
      <c r="Q43" s="170">
        <f>ROUND(E43*P43,2)</f>
        <v>0</v>
      </c>
      <c r="R43" s="145"/>
      <c r="S43" s="145" t="s">
        <v>254</v>
      </c>
      <c r="T43" s="145" t="s">
        <v>193</v>
      </c>
      <c r="U43" s="145">
        <v>7.0000000000000007E-2</v>
      </c>
      <c r="V43" s="145">
        <f>ROUND(E43*U43,2)</f>
        <v>1.79</v>
      </c>
      <c r="W43" s="145"/>
      <c r="X43" s="136"/>
      <c r="Y43" s="136"/>
      <c r="Z43" s="136"/>
      <c r="AA43" s="136"/>
      <c r="AB43" s="136"/>
      <c r="AC43" s="136"/>
      <c r="AD43" s="136"/>
      <c r="AE43" s="136"/>
      <c r="AF43" s="136"/>
      <c r="AG43" s="136" t="s">
        <v>194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57">
        <v>9</v>
      </c>
      <c r="B44" s="158" t="s">
        <v>343</v>
      </c>
      <c r="C44" s="174" t="s">
        <v>344</v>
      </c>
      <c r="D44" s="159" t="s">
        <v>292</v>
      </c>
      <c r="E44" s="160">
        <v>6</v>
      </c>
      <c r="F44" s="161"/>
      <c r="G44" s="162">
        <f>ROUND(E44*F44,2)</f>
        <v>0</v>
      </c>
      <c r="H44" s="161"/>
      <c r="I44" s="162">
        <f>ROUND(E44*H44,2)</f>
        <v>0</v>
      </c>
      <c r="J44" s="161"/>
      <c r="K44" s="162">
        <f>ROUND(E44*J44,2)</f>
        <v>0</v>
      </c>
      <c r="L44" s="162">
        <v>21</v>
      </c>
      <c r="M44" s="162">
        <f>G44*(1+L44/100)</f>
        <v>0</v>
      </c>
      <c r="N44" s="162">
        <v>0</v>
      </c>
      <c r="O44" s="162">
        <f>ROUND(E44*N44,2)</f>
        <v>0</v>
      </c>
      <c r="P44" s="162">
        <v>0</v>
      </c>
      <c r="Q44" s="163">
        <f>ROUND(E44*P44,2)</f>
        <v>0</v>
      </c>
      <c r="R44" s="145"/>
      <c r="S44" s="145" t="s">
        <v>254</v>
      </c>
      <c r="T44" s="145" t="s">
        <v>255</v>
      </c>
      <c r="U44" s="145">
        <v>0.34500000000000003</v>
      </c>
      <c r="V44" s="145">
        <f>ROUND(E44*U44,2)</f>
        <v>2.0699999999999998</v>
      </c>
      <c r="W44" s="145"/>
      <c r="X44" s="136"/>
      <c r="Y44" s="136"/>
      <c r="Z44" s="136"/>
      <c r="AA44" s="136"/>
      <c r="AB44" s="136"/>
      <c r="AC44" s="136"/>
      <c r="AD44" s="136"/>
      <c r="AE44" s="136"/>
      <c r="AF44" s="136"/>
      <c r="AG44" s="136" t="s">
        <v>194</v>
      </c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75" t="s">
        <v>2646</v>
      </c>
      <c r="D45" s="146"/>
      <c r="E45" s="147">
        <v>6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36"/>
      <c r="Y45" s="136"/>
      <c r="Z45" s="136"/>
      <c r="AA45" s="136"/>
      <c r="AB45" s="136"/>
      <c r="AC45" s="136"/>
      <c r="AD45" s="136"/>
      <c r="AE45" s="136"/>
      <c r="AF45" s="136"/>
      <c r="AG45" s="136" t="s">
        <v>199</v>
      </c>
      <c r="AH45" s="136">
        <v>0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76" t="s">
        <v>201</v>
      </c>
      <c r="D46" s="148"/>
      <c r="E46" s="149">
        <v>6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36"/>
      <c r="Y46" s="136"/>
      <c r="Z46" s="136"/>
      <c r="AA46" s="136"/>
      <c r="AB46" s="136"/>
      <c r="AC46" s="136"/>
      <c r="AD46" s="136"/>
      <c r="AE46" s="136"/>
      <c r="AF46" s="136"/>
      <c r="AG46" s="136" t="s">
        <v>199</v>
      </c>
      <c r="AH46" s="136">
        <v>1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ht="22.5" outlineLevel="1" x14ac:dyDescent="0.2">
      <c r="A47" s="164">
        <v>10</v>
      </c>
      <c r="B47" s="165" t="s">
        <v>353</v>
      </c>
      <c r="C47" s="173" t="s">
        <v>354</v>
      </c>
      <c r="D47" s="166" t="s">
        <v>292</v>
      </c>
      <c r="E47" s="167">
        <v>12.052800000000001</v>
      </c>
      <c r="F47" s="168"/>
      <c r="G47" s="169">
        <f>ROUND(E47*F47,2)</f>
        <v>0</v>
      </c>
      <c r="H47" s="168"/>
      <c r="I47" s="169">
        <f>ROUND(E47*H47,2)</f>
        <v>0</v>
      </c>
      <c r="J47" s="168"/>
      <c r="K47" s="169">
        <f>ROUND(E47*J47,2)</f>
        <v>0</v>
      </c>
      <c r="L47" s="169">
        <v>21</v>
      </c>
      <c r="M47" s="169">
        <f>G47*(1+L47/100)</f>
        <v>0</v>
      </c>
      <c r="N47" s="169">
        <v>0</v>
      </c>
      <c r="O47" s="169">
        <f>ROUND(E47*N47,2)</f>
        <v>0</v>
      </c>
      <c r="P47" s="169">
        <v>0</v>
      </c>
      <c r="Q47" s="170">
        <f>ROUND(E47*P47,2)</f>
        <v>0</v>
      </c>
      <c r="R47" s="145"/>
      <c r="S47" s="145" t="s">
        <v>254</v>
      </c>
      <c r="T47" s="145" t="s">
        <v>255</v>
      </c>
      <c r="U47" s="145">
        <v>1.1000000000000001E-2</v>
      </c>
      <c r="V47" s="145">
        <f>ROUND(E47*U47,2)</f>
        <v>0.13</v>
      </c>
      <c r="W47" s="145"/>
      <c r="X47" s="136"/>
      <c r="Y47" s="136"/>
      <c r="Z47" s="136"/>
      <c r="AA47" s="136"/>
      <c r="AB47" s="136"/>
      <c r="AC47" s="136"/>
      <c r="AD47" s="136"/>
      <c r="AE47" s="136"/>
      <c r="AF47" s="136"/>
      <c r="AG47" s="136" t="s">
        <v>194</v>
      </c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57">
        <v>11</v>
      </c>
      <c r="B48" s="158" t="s">
        <v>357</v>
      </c>
      <c r="C48" s="174" t="s">
        <v>358</v>
      </c>
      <c r="D48" s="159" t="s">
        <v>292</v>
      </c>
      <c r="E48" s="160">
        <v>60.264000000000003</v>
      </c>
      <c r="F48" s="161"/>
      <c r="G48" s="162">
        <f>ROUND(E48*F48,2)</f>
        <v>0</v>
      </c>
      <c r="H48" s="161"/>
      <c r="I48" s="162">
        <f>ROUND(E48*H48,2)</f>
        <v>0</v>
      </c>
      <c r="J48" s="161"/>
      <c r="K48" s="162">
        <f>ROUND(E48*J48,2)</f>
        <v>0</v>
      </c>
      <c r="L48" s="162">
        <v>21</v>
      </c>
      <c r="M48" s="162">
        <f>G48*(1+L48/100)</f>
        <v>0</v>
      </c>
      <c r="N48" s="162">
        <v>0</v>
      </c>
      <c r="O48" s="162">
        <f>ROUND(E48*N48,2)</f>
        <v>0</v>
      </c>
      <c r="P48" s="162">
        <v>0</v>
      </c>
      <c r="Q48" s="163">
        <f>ROUND(E48*P48,2)</f>
        <v>0</v>
      </c>
      <c r="R48" s="145"/>
      <c r="S48" s="145" t="s">
        <v>254</v>
      </c>
      <c r="T48" s="145" t="s">
        <v>255</v>
      </c>
      <c r="U48" s="145">
        <v>0</v>
      </c>
      <c r="V48" s="145">
        <f>ROUND(E48*U48,2)</f>
        <v>0</v>
      </c>
      <c r="W48" s="145"/>
      <c r="X48" s="136"/>
      <c r="Y48" s="136"/>
      <c r="Z48" s="136"/>
      <c r="AA48" s="136"/>
      <c r="AB48" s="136"/>
      <c r="AC48" s="136"/>
      <c r="AD48" s="136"/>
      <c r="AE48" s="136"/>
      <c r="AF48" s="136"/>
      <c r="AG48" s="136" t="s">
        <v>194</v>
      </c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43"/>
      <c r="B49" s="144"/>
      <c r="C49" s="175" t="s">
        <v>204</v>
      </c>
      <c r="D49" s="146"/>
      <c r="E49" s="147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36"/>
      <c r="Y49" s="136"/>
      <c r="Z49" s="136"/>
      <c r="AA49" s="136"/>
      <c r="AB49" s="136"/>
      <c r="AC49" s="136"/>
      <c r="AD49" s="136"/>
      <c r="AE49" s="136"/>
      <c r="AF49" s="136"/>
      <c r="AG49" s="136" t="s">
        <v>199</v>
      </c>
      <c r="AH49" s="136">
        <v>0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75" t="s">
        <v>359</v>
      </c>
      <c r="D50" s="146"/>
      <c r="E50" s="147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36"/>
      <c r="Y50" s="136"/>
      <c r="Z50" s="136"/>
      <c r="AA50" s="136"/>
      <c r="AB50" s="136"/>
      <c r="AC50" s="136"/>
      <c r="AD50" s="136"/>
      <c r="AE50" s="136"/>
      <c r="AF50" s="136"/>
      <c r="AG50" s="136" t="s">
        <v>199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ht="22.5" outlineLevel="1" x14ac:dyDescent="0.2">
      <c r="A51" s="143"/>
      <c r="B51" s="144"/>
      <c r="C51" s="175" t="s">
        <v>360</v>
      </c>
      <c r="D51" s="146"/>
      <c r="E51" s="147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36"/>
      <c r="Y51" s="136"/>
      <c r="Z51" s="136"/>
      <c r="AA51" s="136"/>
      <c r="AB51" s="136"/>
      <c r="AC51" s="136"/>
      <c r="AD51" s="136"/>
      <c r="AE51" s="136"/>
      <c r="AF51" s="136"/>
      <c r="AG51" s="136" t="s">
        <v>199</v>
      </c>
      <c r="AH51" s="136">
        <v>0</v>
      </c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75" t="s">
        <v>2609</v>
      </c>
      <c r="D52" s="146"/>
      <c r="E52" s="147">
        <v>60.264000000000003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36"/>
      <c r="Y52" s="136"/>
      <c r="Z52" s="136"/>
      <c r="AA52" s="136"/>
      <c r="AB52" s="136"/>
      <c r="AC52" s="136"/>
      <c r="AD52" s="136"/>
      <c r="AE52" s="136"/>
      <c r="AF52" s="136"/>
      <c r="AG52" s="136" t="s">
        <v>199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outlineLevel="1" x14ac:dyDescent="0.2">
      <c r="A53" s="143"/>
      <c r="B53" s="144"/>
      <c r="C53" s="176" t="s">
        <v>201</v>
      </c>
      <c r="D53" s="148"/>
      <c r="E53" s="149">
        <v>60.264000000000003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36"/>
      <c r="Y53" s="136"/>
      <c r="Z53" s="136"/>
      <c r="AA53" s="136"/>
      <c r="AB53" s="136"/>
      <c r="AC53" s="136"/>
      <c r="AD53" s="136"/>
      <c r="AE53" s="136"/>
      <c r="AF53" s="136"/>
      <c r="AG53" s="136" t="s">
        <v>199</v>
      </c>
      <c r="AH53" s="136">
        <v>1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57">
        <v>12</v>
      </c>
      <c r="B54" s="158" t="s">
        <v>368</v>
      </c>
      <c r="C54" s="174" t="s">
        <v>369</v>
      </c>
      <c r="D54" s="159" t="s">
        <v>292</v>
      </c>
      <c r="E54" s="160">
        <v>1.7424000000000002</v>
      </c>
      <c r="F54" s="161"/>
      <c r="G54" s="162">
        <f>ROUND(E54*F54,2)</f>
        <v>0</v>
      </c>
      <c r="H54" s="161"/>
      <c r="I54" s="162">
        <f>ROUND(E54*H54,2)</f>
        <v>0</v>
      </c>
      <c r="J54" s="161"/>
      <c r="K54" s="162">
        <f>ROUND(E54*J54,2)</f>
        <v>0</v>
      </c>
      <c r="L54" s="162">
        <v>21</v>
      </c>
      <c r="M54" s="162">
        <f>G54*(1+L54/100)</f>
        <v>0</v>
      </c>
      <c r="N54" s="162">
        <v>0</v>
      </c>
      <c r="O54" s="162">
        <f>ROUND(E54*N54,2)</f>
        <v>0</v>
      </c>
      <c r="P54" s="162">
        <v>0</v>
      </c>
      <c r="Q54" s="163">
        <f>ROUND(E54*P54,2)</f>
        <v>0</v>
      </c>
      <c r="R54" s="145"/>
      <c r="S54" s="145" t="s">
        <v>254</v>
      </c>
      <c r="T54" s="145" t="s">
        <v>255</v>
      </c>
      <c r="U54" s="145">
        <v>9.0000000000000011E-3</v>
      </c>
      <c r="V54" s="145">
        <f>ROUND(E54*U54,2)</f>
        <v>0.02</v>
      </c>
      <c r="W54" s="145"/>
      <c r="X54" s="136"/>
      <c r="Y54" s="136"/>
      <c r="Z54" s="136"/>
      <c r="AA54" s="136"/>
      <c r="AB54" s="136"/>
      <c r="AC54" s="136"/>
      <c r="AD54" s="136"/>
      <c r="AE54" s="136"/>
      <c r="AF54" s="136"/>
      <c r="AG54" s="136" t="s">
        <v>194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43"/>
      <c r="B55" s="144"/>
      <c r="C55" s="175" t="s">
        <v>2647</v>
      </c>
      <c r="D55" s="146"/>
      <c r="E55" s="147">
        <v>0.48000000000000004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36"/>
      <c r="Y55" s="136"/>
      <c r="Z55" s="136"/>
      <c r="AA55" s="136"/>
      <c r="AB55" s="136"/>
      <c r="AC55" s="136"/>
      <c r="AD55" s="136"/>
      <c r="AE55" s="136"/>
      <c r="AF55" s="136"/>
      <c r="AG55" s="136" t="s">
        <v>199</v>
      </c>
      <c r="AH55" s="136">
        <v>0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75" t="s">
        <v>2648</v>
      </c>
      <c r="D56" s="146"/>
      <c r="E56" s="147">
        <v>1.23746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36"/>
      <c r="Y56" s="136"/>
      <c r="Z56" s="136"/>
      <c r="AA56" s="136"/>
      <c r="AB56" s="136"/>
      <c r="AC56" s="136"/>
      <c r="AD56" s="136"/>
      <c r="AE56" s="136"/>
      <c r="AF56" s="136"/>
      <c r="AG56" s="136" t="s">
        <v>199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75" t="s">
        <v>2649</v>
      </c>
      <c r="D57" s="146"/>
      <c r="E57" s="147">
        <v>2.494E-2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36"/>
      <c r="Y57" s="136"/>
      <c r="Z57" s="136"/>
      <c r="AA57" s="136"/>
      <c r="AB57" s="136"/>
      <c r="AC57" s="136"/>
      <c r="AD57" s="136"/>
      <c r="AE57" s="136"/>
      <c r="AF57" s="136"/>
      <c r="AG57" s="136" t="s">
        <v>199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43"/>
      <c r="B58" s="144"/>
      <c r="C58" s="176" t="s">
        <v>201</v>
      </c>
      <c r="D58" s="148"/>
      <c r="E58" s="149">
        <v>1.7424000000000002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36"/>
      <c r="Y58" s="136"/>
      <c r="Z58" s="136"/>
      <c r="AA58" s="136"/>
      <c r="AB58" s="136"/>
      <c r="AC58" s="136"/>
      <c r="AD58" s="136"/>
      <c r="AE58" s="136"/>
      <c r="AF58" s="136"/>
      <c r="AG58" s="136" t="s">
        <v>199</v>
      </c>
      <c r="AH58" s="136">
        <v>1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75" t="s">
        <v>376</v>
      </c>
      <c r="D59" s="146"/>
      <c r="E59" s="147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36"/>
      <c r="Y59" s="136"/>
      <c r="Z59" s="136"/>
      <c r="AA59" s="136"/>
      <c r="AB59" s="136"/>
      <c r="AC59" s="136"/>
      <c r="AD59" s="136"/>
      <c r="AE59" s="136"/>
      <c r="AF59" s="136"/>
      <c r="AG59" s="136" t="s">
        <v>199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75" t="s">
        <v>2610</v>
      </c>
      <c r="D60" s="146"/>
      <c r="E60" s="147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36"/>
      <c r="Y60" s="136"/>
      <c r="Z60" s="136"/>
      <c r="AA60" s="136"/>
      <c r="AB60" s="136"/>
      <c r="AC60" s="136"/>
      <c r="AD60" s="136"/>
      <c r="AE60" s="136"/>
      <c r="AF60" s="136"/>
      <c r="AG60" s="136" t="s">
        <v>199</v>
      </c>
      <c r="AH60" s="136">
        <v>0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43"/>
      <c r="B61" s="144"/>
      <c r="C61" s="175" t="s">
        <v>2225</v>
      </c>
      <c r="D61" s="146"/>
      <c r="E61" s="147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36"/>
      <c r="Y61" s="136"/>
      <c r="Z61" s="136"/>
      <c r="AA61" s="136"/>
      <c r="AB61" s="136"/>
      <c r="AC61" s="136"/>
      <c r="AD61" s="136"/>
      <c r="AE61" s="136"/>
      <c r="AF61" s="136"/>
      <c r="AG61" s="136" t="s">
        <v>199</v>
      </c>
      <c r="AH61" s="136">
        <v>0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76" t="s">
        <v>201</v>
      </c>
      <c r="D62" s="148"/>
      <c r="E62" s="149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36"/>
      <c r="Y62" s="136"/>
      <c r="Z62" s="136"/>
      <c r="AA62" s="136"/>
      <c r="AB62" s="136"/>
      <c r="AC62" s="136"/>
      <c r="AD62" s="136"/>
      <c r="AE62" s="136"/>
      <c r="AF62" s="136"/>
      <c r="AG62" s="136" t="s">
        <v>199</v>
      </c>
      <c r="AH62" s="136">
        <v>1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57">
        <v>13</v>
      </c>
      <c r="B63" s="158" t="s">
        <v>378</v>
      </c>
      <c r="C63" s="174" t="s">
        <v>379</v>
      </c>
      <c r="D63" s="159" t="s">
        <v>292</v>
      </c>
      <c r="E63" s="160">
        <v>4.2576000000000001</v>
      </c>
      <c r="F63" s="161"/>
      <c r="G63" s="162">
        <f>ROUND(E63*F63,2)</f>
        <v>0</v>
      </c>
      <c r="H63" s="161"/>
      <c r="I63" s="162">
        <f>ROUND(E63*H63,2)</f>
        <v>0</v>
      </c>
      <c r="J63" s="161"/>
      <c r="K63" s="162">
        <f>ROUND(E63*J63,2)</f>
        <v>0</v>
      </c>
      <c r="L63" s="162">
        <v>21</v>
      </c>
      <c r="M63" s="162">
        <f>G63*(1+L63/100)</f>
        <v>0</v>
      </c>
      <c r="N63" s="162">
        <v>0</v>
      </c>
      <c r="O63" s="162">
        <f>ROUND(E63*N63,2)</f>
        <v>0</v>
      </c>
      <c r="P63" s="162">
        <v>0</v>
      </c>
      <c r="Q63" s="163">
        <f>ROUND(E63*P63,2)</f>
        <v>0</v>
      </c>
      <c r="R63" s="145"/>
      <c r="S63" s="145" t="s">
        <v>254</v>
      </c>
      <c r="T63" s="145" t="s">
        <v>255</v>
      </c>
      <c r="U63" s="145">
        <v>0.20200000000000001</v>
      </c>
      <c r="V63" s="145">
        <f>ROUND(E63*U63,2)</f>
        <v>0.86</v>
      </c>
      <c r="W63" s="145"/>
      <c r="X63" s="136"/>
      <c r="Y63" s="136"/>
      <c r="Z63" s="136"/>
      <c r="AA63" s="136"/>
      <c r="AB63" s="136"/>
      <c r="AC63" s="136"/>
      <c r="AD63" s="136"/>
      <c r="AE63" s="136"/>
      <c r="AF63" s="136"/>
      <c r="AG63" s="136" t="s">
        <v>194</v>
      </c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43"/>
      <c r="B64" s="144"/>
      <c r="C64" s="175" t="s">
        <v>204</v>
      </c>
      <c r="D64" s="146"/>
      <c r="E64" s="14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36"/>
      <c r="Y64" s="136"/>
      <c r="Z64" s="136"/>
      <c r="AA64" s="136"/>
      <c r="AB64" s="136"/>
      <c r="AC64" s="136"/>
      <c r="AD64" s="136"/>
      <c r="AE64" s="136"/>
      <c r="AF64" s="136"/>
      <c r="AG64" s="136" t="s">
        <v>199</v>
      </c>
      <c r="AH64" s="136">
        <v>0</v>
      </c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75" t="s">
        <v>380</v>
      </c>
      <c r="D65" s="146"/>
      <c r="E65" s="147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36"/>
      <c r="Y65" s="136"/>
      <c r="Z65" s="136"/>
      <c r="AA65" s="136"/>
      <c r="AB65" s="136"/>
      <c r="AC65" s="136"/>
      <c r="AD65" s="136"/>
      <c r="AE65" s="136"/>
      <c r="AF65" s="136"/>
      <c r="AG65" s="136" t="s">
        <v>199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43"/>
      <c r="B66" s="144"/>
      <c r="C66" s="175" t="s">
        <v>2650</v>
      </c>
      <c r="D66" s="146"/>
      <c r="E66" s="147">
        <v>6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36"/>
      <c r="Y66" s="136"/>
      <c r="Z66" s="136"/>
      <c r="AA66" s="136"/>
      <c r="AB66" s="136"/>
      <c r="AC66" s="136"/>
      <c r="AD66" s="136"/>
      <c r="AE66" s="136"/>
      <c r="AF66" s="136"/>
      <c r="AG66" s="136" t="s">
        <v>199</v>
      </c>
      <c r="AH66" s="136">
        <v>0</v>
      </c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75" t="s">
        <v>2651</v>
      </c>
      <c r="D67" s="146"/>
      <c r="E67" s="147">
        <v>-1.7423999999999999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36"/>
      <c r="Y67" s="136"/>
      <c r="Z67" s="136"/>
      <c r="AA67" s="136"/>
      <c r="AB67" s="136"/>
      <c r="AC67" s="136"/>
      <c r="AD67" s="136"/>
      <c r="AE67" s="136"/>
      <c r="AF67" s="136"/>
      <c r="AG67" s="136" t="s">
        <v>199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43"/>
      <c r="B68" s="144"/>
      <c r="C68" s="176" t="s">
        <v>201</v>
      </c>
      <c r="D68" s="148"/>
      <c r="E68" s="149">
        <v>4.2576000000000001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36"/>
      <c r="Y68" s="136"/>
      <c r="Z68" s="136"/>
      <c r="AA68" s="136"/>
      <c r="AB68" s="136"/>
      <c r="AC68" s="136"/>
      <c r="AD68" s="136"/>
      <c r="AE68" s="136"/>
      <c r="AF68" s="136"/>
      <c r="AG68" s="136" t="s">
        <v>199</v>
      </c>
      <c r="AH68" s="136">
        <v>1</v>
      </c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57">
        <v>14</v>
      </c>
      <c r="B69" s="158" t="s">
        <v>383</v>
      </c>
      <c r="C69" s="174" t="s">
        <v>384</v>
      </c>
      <c r="D69" s="159" t="s">
        <v>292</v>
      </c>
      <c r="E69" s="160">
        <v>1.23746</v>
      </c>
      <c r="F69" s="161"/>
      <c r="G69" s="162">
        <f>ROUND(E69*F69,2)</f>
        <v>0</v>
      </c>
      <c r="H69" s="161"/>
      <c r="I69" s="162">
        <f>ROUND(E69*H69,2)</f>
        <v>0</v>
      </c>
      <c r="J69" s="161"/>
      <c r="K69" s="162">
        <f>ROUND(E69*J69,2)</f>
        <v>0</v>
      </c>
      <c r="L69" s="162">
        <v>21</v>
      </c>
      <c r="M69" s="162">
        <f>G69*(1+L69/100)</f>
        <v>0</v>
      </c>
      <c r="N69" s="162">
        <v>0</v>
      </c>
      <c r="O69" s="162">
        <f>ROUND(E69*N69,2)</f>
        <v>0</v>
      </c>
      <c r="P69" s="162">
        <v>0</v>
      </c>
      <c r="Q69" s="163">
        <f>ROUND(E69*P69,2)</f>
        <v>0</v>
      </c>
      <c r="R69" s="145"/>
      <c r="S69" s="145" t="s">
        <v>254</v>
      </c>
      <c r="T69" s="145" t="s">
        <v>255</v>
      </c>
      <c r="U69" s="145">
        <v>1.5870000000000002</v>
      </c>
      <c r="V69" s="145">
        <f>ROUND(E69*U69,2)</f>
        <v>1.96</v>
      </c>
      <c r="W69" s="145"/>
      <c r="X69" s="136"/>
      <c r="Y69" s="136"/>
      <c r="Z69" s="136"/>
      <c r="AA69" s="136"/>
      <c r="AB69" s="136"/>
      <c r="AC69" s="136"/>
      <c r="AD69" s="136"/>
      <c r="AE69" s="136"/>
      <c r="AF69" s="136"/>
      <c r="AG69" s="136" t="s">
        <v>194</v>
      </c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75" t="s">
        <v>204</v>
      </c>
      <c r="D70" s="146"/>
      <c r="E70" s="147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36"/>
      <c r="Y70" s="136"/>
      <c r="Z70" s="136"/>
      <c r="AA70" s="136"/>
      <c r="AB70" s="136"/>
      <c r="AC70" s="136"/>
      <c r="AD70" s="136"/>
      <c r="AE70" s="136"/>
      <c r="AF70" s="136"/>
      <c r="AG70" s="136" t="s">
        <v>199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ht="33.75" outlineLevel="1" x14ac:dyDescent="0.2">
      <c r="A71" s="143"/>
      <c r="B71" s="144"/>
      <c r="C71" s="175" t="s">
        <v>2388</v>
      </c>
      <c r="D71" s="146"/>
      <c r="E71" s="14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36"/>
      <c r="Y71" s="136"/>
      <c r="Z71" s="136"/>
      <c r="AA71" s="136"/>
      <c r="AB71" s="136"/>
      <c r="AC71" s="136"/>
      <c r="AD71" s="136"/>
      <c r="AE71" s="136"/>
      <c r="AF71" s="136"/>
      <c r="AG71" s="136" t="s">
        <v>199</v>
      </c>
      <c r="AH71" s="136">
        <v>0</v>
      </c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75" t="s">
        <v>2652</v>
      </c>
      <c r="D72" s="146"/>
      <c r="E72" s="147">
        <v>1.2624000000000002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36"/>
      <c r="Y72" s="136"/>
      <c r="Z72" s="136"/>
      <c r="AA72" s="136"/>
      <c r="AB72" s="136"/>
      <c r="AC72" s="136"/>
      <c r="AD72" s="136"/>
      <c r="AE72" s="136"/>
      <c r="AF72" s="136"/>
      <c r="AG72" s="136" t="s">
        <v>199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75" t="s">
        <v>2653</v>
      </c>
      <c r="D73" s="146"/>
      <c r="E73" s="147">
        <v>-2.4939999999999997E-2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36"/>
      <c r="Y73" s="136"/>
      <c r="Z73" s="136"/>
      <c r="AA73" s="136"/>
      <c r="AB73" s="136"/>
      <c r="AC73" s="136"/>
      <c r="AD73" s="136"/>
      <c r="AE73" s="136"/>
      <c r="AF73" s="136"/>
      <c r="AG73" s="136" t="s">
        <v>199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43"/>
      <c r="B74" s="144"/>
      <c r="C74" s="176" t="s">
        <v>201</v>
      </c>
      <c r="D74" s="148"/>
      <c r="E74" s="149">
        <v>1.23746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36"/>
      <c r="Y74" s="136"/>
      <c r="Z74" s="136"/>
      <c r="AA74" s="136"/>
      <c r="AB74" s="136"/>
      <c r="AC74" s="136"/>
      <c r="AD74" s="136"/>
      <c r="AE74" s="136"/>
      <c r="AF74" s="136"/>
      <c r="AG74" s="136" t="s">
        <v>199</v>
      </c>
      <c r="AH74" s="136">
        <v>1</v>
      </c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57">
        <v>15</v>
      </c>
      <c r="B75" s="158" t="s">
        <v>2193</v>
      </c>
      <c r="C75" s="174" t="s">
        <v>2194</v>
      </c>
      <c r="D75" s="159" t="s">
        <v>403</v>
      </c>
      <c r="E75" s="160">
        <v>2.3982000000000001</v>
      </c>
      <c r="F75" s="161"/>
      <c r="G75" s="162">
        <f>ROUND(E75*F75,2)</f>
        <v>0</v>
      </c>
      <c r="H75" s="161"/>
      <c r="I75" s="162">
        <f>ROUND(E75*H75,2)</f>
        <v>0</v>
      </c>
      <c r="J75" s="161"/>
      <c r="K75" s="162">
        <f>ROUND(E75*J75,2)</f>
        <v>0</v>
      </c>
      <c r="L75" s="162">
        <v>21</v>
      </c>
      <c r="M75" s="162">
        <f>G75*(1+L75/100)</f>
        <v>0</v>
      </c>
      <c r="N75" s="162">
        <v>1</v>
      </c>
      <c r="O75" s="162">
        <f>ROUND(E75*N75,2)</f>
        <v>2.4</v>
      </c>
      <c r="P75" s="162">
        <v>0</v>
      </c>
      <c r="Q75" s="163">
        <f>ROUND(E75*P75,2)</f>
        <v>0</v>
      </c>
      <c r="R75" s="145"/>
      <c r="S75" s="145" t="s">
        <v>192</v>
      </c>
      <c r="T75" s="145" t="s">
        <v>193</v>
      </c>
      <c r="U75" s="145">
        <v>0</v>
      </c>
      <c r="V75" s="145">
        <f>ROUND(E75*U75,2)</f>
        <v>0</v>
      </c>
      <c r="W75" s="145"/>
      <c r="X75" s="136"/>
      <c r="Y75" s="136"/>
      <c r="Z75" s="136"/>
      <c r="AA75" s="136"/>
      <c r="AB75" s="136"/>
      <c r="AC75" s="136"/>
      <c r="AD75" s="136"/>
      <c r="AE75" s="136"/>
      <c r="AF75" s="136"/>
      <c r="AG75" s="136" t="s">
        <v>404</v>
      </c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43"/>
      <c r="B76" s="144"/>
      <c r="C76" s="175" t="s">
        <v>204</v>
      </c>
      <c r="D76" s="146"/>
      <c r="E76" s="147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36"/>
      <c r="Y76" s="136"/>
      <c r="Z76" s="136"/>
      <c r="AA76" s="136"/>
      <c r="AB76" s="136"/>
      <c r="AC76" s="136"/>
      <c r="AD76" s="136"/>
      <c r="AE76" s="136"/>
      <c r="AF76" s="136"/>
      <c r="AG76" s="136" t="s">
        <v>199</v>
      </c>
      <c r="AH76" s="136">
        <v>0</v>
      </c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ht="22.5" outlineLevel="1" x14ac:dyDescent="0.2">
      <c r="A77" s="143"/>
      <c r="B77" s="144"/>
      <c r="C77" s="175" t="s">
        <v>2654</v>
      </c>
      <c r="D77" s="146"/>
      <c r="E77" s="147">
        <v>2.3982000000000001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36"/>
      <c r="Y77" s="136"/>
      <c r="Z77" s="136"/>
      <c r="AA77" s="136"/>
      <c r="AB77" s="136"/>
      <c r="AC77" s="136"/>
      <c r="AD77" s="136"/>
      <c r="AE77" s="136"/>
      <c r="AF77" s="136"/>
      <c r="AG77" s="136" t="s">
        <v>199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76" t="s">
        <v>201</v>
      </c>
      <c r="D78" s="148"/>
      <c r="E78" s="149">
        <v>2.3982000000000001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36"/>
      <c r="Y78" s="136"/>
      <c r="Z78" s="136"/>
      <c r="AA78" s="136"/>
      <c r="AB78" s="136"/>
      <c r="AC78" s="136"/>
      <c r="AD78" s="136"/>
      <c r="AE78" s="136"/>
      <c r="AF78" s="136"/>
      <c r="AG78" s="136" t="s">
        <v>199</v>
      </c>
      <c r="AH78" s="136">
        <v>1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outlineLevel="1" x14ac:dyDescent="0.2">
      <c r="A79" s="157">
        <v>16</v>
      </c>
      <c r="B79" s="158" t="s">
        <v>409</v>
      </c>
      <c r="C79" s="174" t="s">
        <v>410</v>
      </c>
      <c r="D79" s="159" t="s">
        <v>403</v>
      </c>
      <c r="E79" s="160">
        <v>8.5152000000000001</v>
      </c>
      <c r="F79" s="161"/>
      <c r="G79" s="162">
        <f>ROUND(E79*F79,2)</f>
        <v>0</v>
      </c>
      <c r="H79" s="161"/>
      <c r="I79" s="162">
        <f>ROUND(E79*H79,2)</f>
        <v>0</v>
      </c>
      <c r="J79" s="161"/>
      <c r="K79" s="162">
        <f>ROUND(E79*J79,2)</f>
        <v>0</v>
      </c>
      <c r="L79" s="162">
        <v>21</v>
      </c>
      <c r="M79" s="162">
        <f>G79*(1+L79/100)</f>
        <v>0</v>
      </c>
      <c r="N79" s="162">
        <v>1</v>
      </c>
      <c r="O79" s="162">
        <f>ROUND(E79*N79,2)</f>
        <v>8.52</v>
      </c>
      <c r="P79" s="162">
        <v>0</v>
      </c>
      <c r="Q79" s="163">
        <f>ROUND(E79*P79,2)</f>
        <v>0</v>
      </c>
      <c r="R79" s="145" t="s">
        <v>411</v>
      </c>
      <c r="S79" s="145" t="s">
        <v>254</v>
      </c>
      <c r="T79" s="145" t="s">
        <v>193</v>
      </c>
      <c r="U79" s="145">
        <v>0</v>
      </c>
      <c r="V79" s="145">
        <f>ROUND(E79*U79,2)</f>
        <v>0</v>
      </c>
      <c r="W79" s="145"/>
      <c r="X79" s="136"/>
      <c r="Y79" s="136"/>
      <c r="Z79" s="136"/>
      <c r="AA79" s="136"/>
      <c r="AB79" s="136"/>
      <c r="AC79" s="136"/>
      <c r="AD79" s="136"/>
      <c r="AE79" s="136"/>
      <c r="AF79" s="136"/>
      <c r="AG79" s="136" t="s">
        <v>404</v>
      </c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outlineLevel="1" x14ac:dyDescent="0.2">
      <c r="A80" s="143"/>
      <c r="B80" s="144"/>
      <c r="C80" s="175" t="s">
        <v>204</v>
      </c>
      <c r="D80" s="146"/>
      <c r="E80" s="147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36"/>
      <c r="Y80" s="136"/>
      <c r="Z80" s="136"/>
      <c r="AA80" s="136"/>
      <c r="AB80" s="136"/>
      <c r="AC80" s="136"/>
      <c r="AD80" s="136"/>
      <c r="AE80" s="136"/>
      <c r="AF80" s="136"/>
      <c r="AG80" s="136" t="s">
        <v>199</v>
      </c>
      <c r="AH80" s="136">
        <v>0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75" t="s">
        <v>380</v>
      </c>
      <c r="D81" s="146"/>
      <c r="E81" s="147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36"/>
      <c r="Y81" s="136"/>
      <c r="Z81" s="136"/>
      <c r="AA81" s="136"/>
      <c r="AB81" s="136"/>
      <c r="AC81" s="136"/>
      <c r="AD81" s="136"/>
      <c r="AE81" s="136"/>
      <c r="AF81" s="136"/>
      <c r="AG81" s="136" t="s">
        <v>199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43"/>
      <c r="B82" s="144"/>
      <c r="C82" s="175" t="s">
        <v>2655</v>
      </c>
      <c r="D82" s="146"/>
      <c r="E82" s="147">
        <v>8.5152000000000001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36"/>
      <c r="Y82" s="136"/>
      <c r="Z82" s="136"/>
      <c r="AA82" s="136"/>
      <c r="AB82" s="136"/>
      <c r="AC82" s="136"/>
      <c r="AD82" s="136"/>
      <c r="AE82" s="136"/>
      <c r="AF82" s="136"/>
      <c r="AG82" s="136" t="s">
        <v>199</v>
      </c>
      <c r="AH82" s="136">
        <v>0</v>
      </c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76" t="s">
        <v>201</v>
      </c>
      <c r="D83" s="148"/>
      <c r="E83" s="149">
        <v>8.5152000000000001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36"/>
      <c r="Y83" s="136"/>
      <c r="Z83" s="136"/>
      <c r="AA83" s="136"/>
      <c r="AB83" s="136"/>
      <c r="AC83" s="136"/>
      <c r="AD83" s="136"/>
      <c r="AE83" s="136"/>
      <c r="AF83" s="136"/>
      <c r="AG83" s="136" t="s">
        <v>199</v>
      </c>
      <c r="AH83" s="136">
        <v>1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x14ac:dyDescent="0.2">
      <c r="A84" s="151" t="s">
        <v>187</v>
      </c>
      <c r="B84" s="152" t="s">
        <v>139</v>
      </c>
      <c r="C84" s="172" t="s">
        <v>140</v>
      </c>
      <c r="D84" s="153"/>
      <c r="E84" s="154"/>
      <c r="F84" s="155"/>
      <c r="G84" s="155">
        <f>SUMIF(AG85:AG89,"&lt;&gt;NOR",G85:G89)</f>
        <v>0</v>
      </c>
      <c r="H84" s="155"/>
      <c r="I84" s="155">
        <f>SUM(I85:I89)</f>
        <v>0</v>
      </c>
      <c r="J84" s="155"/>
      <c r="K84" s="155">
        <f>SUM(K85:K89)</f>
        <v>0</v>
      </c>
      <c r="L84" s="155"/>
      <c r="M84" s="155">
        <f>SUM(M85:M89)</f>
        <v>0</v>
      </c>
      <c r="N84" s="155"/>
      <c r="O84" s="155">
        <f>SUM(O85:O89)</f>
        <v>0.82</v>
      </c>
      <c r="P84" s="155"/>
      <c r="Q84" s="156">
        <f>SUM(Q85:Q89)</f>
        <v>0</v>
      </c>
      <c r="R84" s="150"/>
      <c r="S84" s="150"/>
      <c r="T84" s="150"/>
      <c r="U84" s="150"/>
      <c r="V84" s="150">
        <f>SUM(V85:V89)</f>
        <v>0.63</v>
      </c>
      <c r="W84" s="150"/>
      <c r="AG84" t="s">
        <v>188</v>
      </c>
    </row>
    <row r="85" spans="1:60" outlineLevel="1" x14ac:dyDescent="0.2">
      <c r="A85" s="157">
        <v>17</v>
      </c>
      <c r="B85" s="158" t="s">
        <v>427</v>
      </c>
      <c r="C85" s="174" t="s">
        <v>428</v>
      </c>
      <c r="D85" s="159" t="s">
        <v>292</v>
      </c>
      <c r="E85" s="160">
        <v>0.48000000000000004</v>
      </c>
      <c r="F85" s="161"/>
      <c r="G85" s="162">
        <f>ROUND(E85*F85,2)</f>
        <v>0</v>
      </c>
      <c r="H85" s="161"/>
      <c r="I85" s="162">
        <f>ROUND(E85*H85,2)</f>
        <v>0</v>
      </c>
      <c r="J85" s="161"/>
      <c r="K85" s="162">
        <f>ROUND(E85*J85,2)</f>
        <v>0</v>
      </c>
      <c r="L85" s="162">
        <v>21</v>
      </c>
      <c r="M85" s="162">
        <f>G85*(1+L85/100)</f>
        <v>0</v>
      </c>
      <c r="N85" s="162">
        <v>1.7034</v>
      </c>
      <c r="O85" s="162">
        <f>ROUND(E85*N85,2)</f>
        <v>0.82</v>
      </c>
      <c r="P85" s="162">
        <v>0</v>
      </c>
      <c r="Q85" s="163">
        <f>ROUND(E85*P85,2)</f>
        <v>0</v>
      </c>
      <c r="R85" s="145"/>
      <c r="S85" s="145" t="s">
        <v>254</v>
      </c>
      <c r="T85" s="145" t="s">
        <v>255</v>
      </c>
      <c r="U85" s="145">
        <v>1.3030000000000002</v>
      </c>
      <c r="V85" s="145">
        <f>ROUND(E85*U85,2)</f>
        <v>0.63</v>
      </c>
      <c r="W85" s="145"/>
      <c r="X85" s="136"/>
      <c r="Y85" s="136"/>
      <c r="Z85" s="136"/>
      <c r="AA85" s="136"/>
      <c r="AB85" s="136"/>
      <c r="AC85" s="136"/>
      <c r="AD85" s="136"/>
      <c r="AE85" s="136"/>
      <c r="AF85" s="136"/>
      <c r="AG85" s="136" t="s">
        <v>194</v>
      </c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outlineLevel="1" x14ac:dyDescent="0.2">
      <c r="A86" s="143"/>
      <c r="B86" s="144"/>
      <c r="C86" s="175" t="s">
        <v>204</v>
      </c>
      <c r="D86" s="146"/>
      <c r="E86" s="147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36"/>
      <c r="Y86" s="136"/>
      <c r="Z86" s="136"/>
      <c r="AA86" s="136"/>
      <c r="AB86" s="136"/>
      <c r="AC86" s="136"/>
      <c r="AD86" s="136"/>
      <c r="AE86" s="136"/>
      <c r="AF86" s="136"/>
      <c r="AG86" s="136" t="s">
        <v>199</v>
      </c>
      <c r="AH86" s="136">
        <v>0</v>
      </c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ht="22.5" outlineLevel="1" x14ac:dyDescent="0.2">
      <c r="A87" s="143"/>
      <c r="B87" s="144"/>
      <c r="C87" s="175" t="s">
        <v>2401</v>
      </c>
      <c r="D87" s="146"/>
      <c r="E87" s="147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36"/>
      <c r="Y87" s="136"/>
      <c r="Z87" s="136"/>
      <c r="AA87" s="136"/>
      <c r="AB87" s="136"/>
      <c r="AC87" s="136"/>
      <c r="AD87" s="136"/>
      <c r="AE87" s="136"/>
      <c r="AF87" s="136"/>
      <c r="AG87" s="136" t="s">
        <v>199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outlineLevel="1" x14ac:dyDescent="0.2">
      <c r="A88" s="143"/>
      <c r="B88" s="144"/>
      <c r="C88" s="175" t="s">
        <v>2656</v>
      </c>
      <c r="D88" s="146"/>
      <c r="E88" s="147">
        <v>0.48000000000000004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36"/>
      <c r="Y88" s="136"/>
      <c r="Z88" s="136"/>
      <c r="AA88" s="136"/>
      <c r="AB88" s="136"/>
      <c r="AC88" s="136"/>
      <c r="AD88" s="136"/>
      <c r="AE88" s="136"/>
      <c r="AF88" s="136"/>
      <c r="AG88" s="136" t="s">
        <v>199</v>
      </c>
      <c r="AH88" s="136">
        <v>0</v>
      </c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76" t="s">
        <v>201</v>
      </c>
      <c r="D89" s="148"/>
      <c r="E89" s="149">
        <v>0.48000000000000004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36"/>
      <c r="Y89" s="136"/>
      <c r="Z89" s="136"/>
      <c r="AA89" s="136"/>
      <c r="AB89" s="136"/>
      <c r="AC89" s="136"/>
      <c r="AD89" s="136"/>
      <c r="AE89" s="136"/>
      <c r="AF89" s="136"/>
      <c r="AG89" s="136" t="s">
        <v>199</v>
      </c>
      <c r="AH89" s="136">
        <v>1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x14ac:dyDescent="0.2">
      <c r="A90" s="151" t="s">
        <v>187</v>
      </c>
      <c r="B90" s="152" t="s">
        <v>145</v>
      </c>
      <c r="C90" s="172" t="s">
        <v>146</v>
      </c>
      <c r="D90" s="153"/>
      <c r="E90" s="154"/>
      <c r="F90" s="155"/>
      <c r="G90" s="155">
        <f>SUMIF(AG91:AG118,"&lt;&gt;NOR",G91:G118)</f>
        <v>0</v>
      </c>
      <c r="H90" s="155"/>
      <c r="I90" s="155">
        <f>SUM(I91:I118)</f>
        <v>0</v>
      </c>
      <c r="J90" s="155"/>
      <c r="K90" s="155">
        <f>SUM(K91:K118)</f>
        <v>0</v>
      </c>
      <c r="L90" s="155"/>
      <c r="M90" s="155">
        <f>SUM(M91:M118)</f>
        <v>0</v>
      </c>
      <c r="N90" s="155"/>
      <c r="O90" s="155">
        <f>SUM(O91:O118)</f>
        <v>0.01</v>
      </c>
      <c r="P90" s="155"/>
      <c r="Q90" s="156">
        <f>SUM(Q91:Q118)</f>
        <v>0</v>
      </c>
      <c r="R90" s="150"/>
      <c r="S90" s="150"/>
      <c r="T90" s="150"/>
      <c r="U90" s="150"/>
      <c r="V90" s="150">
        <f>SUM(V91:V118)</f>
        <v>4.9399999999999995</v>
      </c>
      <c r="W90" s="150"/>
      <c r="AG90" t="s">
        <v>188</v>
      </c>
    </row>
    <row r="91" spans="1:60" outlineLevel="1" x14ac:dyDescent="0.2">
      <c r="A91" s="157">
        <v>18</v>
      </c>
      <c r="B91" s="158" t="s">
        <v>1977</v>
      </c>
      <c r="C91" s="174" t="s">
        <v>2409</v>
      </c>
      <c r="D91" s="159" t="s">
        <v>224</v>
      </c>
      <c r="E91" s="160">
        <v>2</v>
      </c>
      <c r="F91" s="161"/>
      <c r="G91" s="162">
        <f>ROUND(E91*F91,2)</f>
        <v>0</v>
      </c>
      <c r="H91" s="161"/>
      <c r="I91" s="162">
        <f>ROUND(E91*H91,2)</f>
        <v>0</v>
      </c>
      <c r="J91" s="161"/>
      <c r="K91" s="162">
        <f>ROUND(E91*J91,2)</f>
        <v>0</v>
      </c>
      <c r="L91" s="162">
        <v>21</v>
      </c>
      <c r="M91" s="162">
        <f>G91*(1+L91/100)</f>
        <v>0</v>
      </c>
      <c r="N91" s="162">
        <v>0</v>
      </c>
      <c r="O91" s="162">
        <f>ROUND(E91*N91,2)</f>
        <v>0</v>
      </c>
      <c r="P91" s="162">
        <v>0</v>
      </c>
      <c r="Q91" s="163">
        <f>ROUND(E91*P91,2)</f>
        <v>0</v>
      </c>
      <c r="R91" s="145"/>
      <c r="S91" s="145" t="s">
        <v>254</v>
      </c>
      <c r="T91" s="145" t="s">
        <v>255</v>
      </c>
      <c r="U91" s="145">
        <v>1.2216</v>
      </c>
      <c r="V91" s="145">
        <f>ROUND(E91*U91,2)</f>
        <v>2.44</v>
      </c>
      <c r="W91" s="145"/>
      <c r="X91" s="136"/>
      <c r="Y91" s="136"/>
      <c r="Z91" s="136"/>
      <c r="AA91" s="136"/>
      <c r="AB91" s="136"/>
      <c r="AC91" s="136"/>
      <c r="AD91" s="136"/>
      <c r="AE91" s="136"/>
      <c r="AF91" s="136"/>
      <c r="AG91" s="136" t="s">
        <v>2410</v>
      </c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75" t="s">
        <v>204</v>
      </c>
      <c r="D92" s="146"/>
      <c r="E92" s="147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36"/>
      <c r="Y92" s="136"/>
      <c r="Z92" s="136"/>
      <c r="AA92" s="136"/>
      <c r="AB92" s="136"/>
      <c r="AC92" s="136"/>
      <c r="AD92" s="136"/>
      <c r="AE92" s="136"/>
      <c r="AF92" s="136"/>
      <c r="AG92" s="136" t="s">
        <v>199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75" t="s">
        <v>2505</v>
      </c>
      <c r="D93" s="146"/>
      <c r="E93" s="14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36"/>
      <c r="Y93" s="136"/>
      <c r="Z93" s="136"/>
      <c r="AA93" s="136"/>
      <c r="AB93" s="136"/>
      <c r="AC93" s="136"/>
      <c r="AD93" s="136"/>
      <c r="AE93" s="136"/>
      <c r="AF93" s="136"/>
      <c r="AG93" s="136" t="s">
        <v>199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75" t="s">
        <v>2657</v>
      </c>
      <c r="D94" s="146"/>
      <c r="E94" s="147">
        <v>2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36"/>
      <c r="Y94" s="136"/>
      <c r="Z94" s="136"/>
      <c r="AA94" s="136"/>
      <c r="AB94" s="136"/>
      <c r="AC94" s="136"/>
      <c r="AD94" s="136"/>
      <c r="AE94" s="136"/>
      <c r="AF94" s="136"/>
      <c r="AG94" s="136" t="s">
        <v>199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76" t="s">
        <v>201</v>
      </c>
      <c r="D95" s="148"/>
      <c r="E95" s="149">
        <v>2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36"/>
      <c r="Y95" s="136"/>
      <c r="Z95" s="136"/>
      <c r="AA95" s="136"/>
      <c r="AB95" s="136"/>
      <c r="AC95" s="136"/>
      <c r="AD95" s="136"/>
      <c r="AE95" s="136"/>
      <c r="AF95" s="136"/>
      <c r="AG95" s="136" t="s">
        <v>199</v>
      </c>
      <c r="AH95" s="136">
        <v>1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57">
        <v>19</v>
      </c>
      <c r="B96" s="158" t="s">
        <v>2423</v>
      </c>
      <c r="C96" s="174" t="s">
        <v>2424</v>
      </c>
      <c r="D96" s="159" t="s">
        <v>197</v>
      </c>
      <c r="E96" s="160">
        <v>8</v>
      </c>
      <c r="F96" s="161"/>
      <c r="G96" s="162">
        <f>ROUND(E96*F96,2)</f>
        <v>0</v>
      </c>
      <c r="H96" s="161"/>
      <c r="I96" s="162">
        <f>ROUND(E96*H96,2)</f>
        <v>0</v>
      </c>
      <c r="J96" s="161"/>
      <c r="K96" s="162">
        <f>ROUND(E96*J96,2)</f>
        <v>0</v>
      </c>
      <c r="L96" s="162">
        <v>21</v>
      </c>
      <c r="M96" s="162">
        <f>G96*(1+L96/100)</f>
        <v>0</v>
      </c>
      <c r="N96" s="162">
        <v>0</v>
      </c>
      <c r="O96" s="162">
        <f>ROUND(E96*N96,2)</f>
        <v>0</v>
      </c>
      <c r="P96" s="162">
        <v>0</v>
      </c>
      <c r="Q96" s="163">
        <f>ROUND(E96*P96,2)</f>
        <v>0</v>
      </c>
      <c r="R96" s="145"/>
      <c r="S96" s="145" t="s">
        <v>254</v>
      </c>
      <c r="T96" s="145" t="s">
        <v>255</v>
      </c>
      <c r="U96" s="145">
        <v>5.4000000000000006E-2</v>
      </c>
      <c r="V96" s="145">
        <f>ROUND(E96*U96,2)</f>
        <v>0.43</v>
      </c>
      <c r="W96" s="145"/>
      <c r="X96" s="136"/>
      <c r="Y96" s="136"/>
      <c r="Z96" s="136"/>
      <c r="AA96" s="136"/>
      <c r="AB96" s="136"/>
      <c r="AC96" s="136"/>
      <c r="AD96" s="136"/>
      <c r="AE96" s="136"/>
      <c r="AF96" s="136"/>
      <c r="AG96" s="136" t="s">
        <v>2410</v>
      </c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75" t="s">
        <v>204</v>
      </c>
      <c r="D97" s="146"/>
      <c r="E97" s="147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36"/>
      <c r="Y97" s="136"/>
      <c r="Z97" s="136"/>
      <c r="AA97" s="136"/>
      <c r="AB97" s="136"/>
      <c r="AC97" s="136"/>
      <c r="AD97" s="136"/>
      <c r="AE97" s="136"/>
      <c r="AF97" s="136"/>
      <c r="AG97" s="136" t="s">
        <v>199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75" t="s">
        <v>2505</v>
      </c>
      <c r="D98" s="146"/>
      <c r="E98" s="147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36"/>
      <c r="Y98" s="136"/>
      <c r="Z98" s="136"/>
      <c r="AA98" s="136"/>
      <c r="AB98" s="136"/>
      <c r="AC98" s="136"/>
      <c r="AD98" s="136"/>
      <c r="AE98" s="136"/>
      <c r="AF98" s="136"/>
      <c r="AG98" s="136" t="s">
        <v>199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75" t="s">
        <v>145</v>
      </c>
      <c r="D99" s="146"/>
      <c r="E99" s="147">
        <v>8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36"/>
      <c r="Y99" s="136"/>
      <c r="Z99" s="136"/>
      <c r="AA99" s="136"/>
      <c r="AB99" s="136"/>
      <c r="AC99" s="136"/>
      <c r="AD99" s="136"/>
      <c r="AE99" s="136"/>
      <c r="AF99" s="136"/>
      <c r="AG99" s="136" t="s">
        <v>199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76" t="s">
        <v>201</v>
      </c>
      <c r="D100" s="148"/>
      <c r="E100" s="149">
        <v>8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199</v>
      </c>
      <c r="AH100" s="136">
        <v>1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57">
        <v>20</v>
      </c>
      <c r="B101" s="158" t="s">
        <v>2228</v>
      </c>
      <c r="C101" s="174" t="s">
        <v>2229</v>
      </c>
      <c r="D101" s="159" t="s">
        <v>197</v>
      </c>
      <c r="E101" s="160">
        <v>8</v>
      </c>
      <c r="F101" s="161"/>
      <c r="G101" s="162">
        <f>ROUND(E101*F101,2)</f>
        <v>0</v>
      </c>
      <c r="H101" s="161"/>
      <c r="I101" s="162">
        <f>ROUND(E101*H101,2)</f>
        <v>0</v>
      </c>
      <c r="J101" s="161"/>
      <c r="K101" s="162">
        <f>ROUND(E101*J101,2)</f>
        <v>0</v>
      </c>
      <c r="L101" s="162">
        <v>21</v>
      </c>
      <c r="M101" s="162">
        <f>G101*(1+L101/100)</f>
        <v>0</v>
      </c>
      <c r="N101" s="162">
        <v>0</v>
      </c>
      <c r="O101" s="162">
        <f>ROUND(E101*N101,2)</f>
        <v>0</v>
      </c>
      <c r="P101" s="162">
        <v>0</v>
      </c>
      <c r="Q101" s="163">
        <f>ROUND(E101*P101,2)</f>
        <v>0</v>
      </c>
      <c r="R101" s="145"/>
      <c r="S101" s="145" t="s">
        <v>254</v>
      </c>
      <c r="T101" s="145" t="s">
        <v>255</v>
      </c>
      <c r="U101" s="145">
        <v>4.4000000000000004E-2</v>
      </c>
      <c r="V101" s="145">
        <f>ROUND(E101*U101,2)</f>
        <v>0.35</v>
      </c>
      <c r="W101" s="14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 t="s">
        <v>2410</v>
      </c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outlineLevel="1" x14ac:dyDescent="0.2">
      <c r="A102" s="143"/>
      <c r="B102" s="144"/>
      <c r="C102" s="175" t="s">
        <v>204</v>
      </c>
      <c r="D102" s="146"/>
      <c r="E102" s="147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 t="s">
        <v>199</v>
      </c>
      <c r="AH102" s="136">
        <v>0</v>
      </c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75" t="s">
        <v>2505</v>
      </c>
      <c r="D103" s="146"/>
      <c r="E103" s="147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199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outlineLevel="1" x14ac:dyDescent="0.2">
      <c r="A104" s="143"/>
      <c r="B104" s="144"/>
      <c r="C104" s="175" t="s">
        <v>145</v>
      </c>
      <c r="D104" s="146"/>
      <c r="E104" s="147">
        <v>8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 t="s">
        <v>199</v>
      </c>
      <c r="AH104" s="136">
        <v>0</v>
      </c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76" t="s">
        <v>201</v>
      </c>
      <c r="D105" s="148"/>
      <c r="E105" s="149">
        <v>8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199</v>
      </c>
      <c r="AH105" s="136">
        <v>1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outlineLevel="1" x14ac:dyDescent="0.2">
      <c r="A106" s="164">
        <v>21</v>
      </c>
      <c r="B106" s="165" t="s">
        <v>2427</v>
      </c>
      <c r="C106" s="173" t="s">
        <v>2428</v>
      </c>
      <c r="D106" s="166" t="s">
        <v>197</v>
      </c>
      <c r="E106" s="167">
        <v>8</v>
      </c>
      <c r="F106" s="168"/>
      <c r="G106" s="169">
        <f>ROUND(E106*F106,2)</f>
        <v>0</v>
      </c>
      <c r="H106" s="168"/>
      <c r="I106" s="169">
        <f>ROUND(E106*H106,2)</f>
        <v>0</v>
      </c>
      <c r="J106" s="168"/>
      <c r="K106" s="169">
        <f>ROUND(E106*J106,2)</f>
        <v>0</v>
      </c>
      <c r="L106" s="169">
        <v>21</v>
      </c>
      <c r="M106" s="169">
        <f>G106*(1+L106/100)</f>
        <v>0</v>
      </c>
      <c r="N106" s="169">
        <v>0</v>
      </c>
      <c r="O106" s="169">
        <f>ROUND(E106*N106,2)</f>
        <v>0</v>
      </c>
      <c r="P106" s="169">
        <v>0</v>
      </c>
      <c r="Q106" s="170">
        <f>ROUND(E106*P106,2)</f>
        <v>0</v>
      </c>
      <c r="R106" s="145"/>
      <c r="S106" s="145" t="s">
        <v>254</v>
      </c>
      <c r="T106" s="145" t="s">
        <v>255</v>
      </c>
      <c r="U106" s="145">
        <v>0.15000000000000002</v>
      </c>
      <c r="V106" s="145">
        <f>ROUND(E106*U106,2)</f>
        <v>1.2</v>
      </c>
      <c r="W106" s="145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 t="s">
        <v>2410</v>
      </c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outlineLevel="1" x14ac:dyDescent="0.2">
      <c r="A107" s="157">
        <v>22</v>
      </c>
      <c r="B107" s="158" t="s">
        <v>2031</v>
      </c>
      <c r="C107" s="174" t="s">
        <v>2432</v>
      </c>
      <c r="D107" s="159" t="s">
        <v>197</v>
      </c>
      <c r="E107" s="160">
        <v>8</v>
      </c>
      <c r="F107" s="161"/>
      <c r="G107" s="162">
        <f>ROUND(E107*F107,2)</f>
        <v>0</v>
      </c>
      <c r="H107" s="161"/>
      <c r="I107" s="162">
        <f>ROUND(E107*H107,2)</f>
        <v>0</v>
      </c>
      <c r="J107" s="161"/>
      <c r="K107" s="162">
        <f>ROUND(E107*J107,2)</f>
        <v>0</v>
      </c>
      <c r="L107" s="162">
        <v>21</v>
      </c>
      <c r="M107" s="162">
        <f>G107*(1+L107/100)</f>
        <v>0</v>
      </c>
      <c r="N107" s="162">
        <v>0</v>
      </c>
      <c r="O107" s="162">
        <f>ROUND(E107*N107,2)</f>
        <v>0</v>
      </c>
      <c r="P107" s="162">
        <v>0</v>
      </c>
      <c r="Q107" s="163">
        <f>ROUND(E107*P107,2)</f>
        <v>0</v>
      </c>
      <c r="R107" s="145"/>
      <c r="S107" s="145" t="s">
        <v>254</v>
      </c>
      <c r="T107" s="145" t="s">
        <v>255</v>
      </c>
      <c r="U107" s="145">
        <v>2.6000000000000002E-2</v>
      </c>
      <c r="V107" s="145">
        <f>ROUND(E107*U107,2)</f>
        <v>0.21</v>
      </c>
      <c r="W107" s="145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 t="s">
        <v>194</v>
      </c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75" t="s">
        <v>204</v>
      </c>
      <c r="D108" s="146"/>
      <c r="E108" s="147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199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75" t="s">
        <v>2505</v>
      </c>
      <c r="D109" s="146"/>
      <c r="E109" s="147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199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outlineLevel="1" x14ac:dyDescent="0.2">
      <c r="A110" s="143"/>
      <c r="B110" s="144"/>
      <c r="C110" s="175" t="s">
        <v>145</v>
      </c>
      <c r="D110" s="146"/>
      <c r="E110" s="147">
        <v>8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 t="s">
        <v>199</v>
      </c>
      <c r="AH110" s="136">
        <v>0</v>
      </c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76" t="s">
        <v>201</v>
      </c>
      <c r="D111" s="148"/>
      <c r="E111" s="149">
        <v>8</v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199</v>
      </c>
      <c r="AH111" s="136">
        <v>1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outlineLevel="1" x14ac:dyDescent="0.2">
      <c r="A112" s="157">
        <v>23</v>
      </c>
      <c r="B112" s="158" t="s">
        <v>2034</v>
      </c>
      <c r="C112" s="174" t="s">
        <v>2035</v>
      </c>
      <c r="D112" s="159" t="s">
        <v>197</v>
      </c>
      <c r="E112" s="160">
        <v>9</v>
      </c>
      <c r="F112" s="161"/>
      <c r="G112" s="162">
        <f>ROUND(E112*F112,2)</f>
        <v>0</v>
      </c>
      <c r="H112" s="161"/>
      <c r="I112" s="162">
        <f>ROUND(E112*H112,2)</f>
        <v>0</v>
      </c>
      <c r="J112" s="161"/>
      <c r="K112" s="162">
        <f>ROUND(E112*J112,2)</f>
        <v>0</v>
      </c>
      <c r="L112" s="162">
        <v>21</v>
      </c>
      <c r="M112" s="162">
        <f>G112*(1+L112/100)</f>
        <v>0</v>
      </c>
      <c r="N112" s="162">
        <v>5.0000000000000002E-5</v>
      </c>
      <c r="O112" s="162">
        <f>ROUND(E112*N112,2)</f>
        <v>0</v>
      </c>
      <c r="P112" s="162">
        <v>0</v>
      </c>
      <c r="Q112" s="163">
        <f>ROUND(E112*P112,2)</f>
        <v>0</v>
      </c>
      <c r="R112" s="145"/>
      <c r="S112" s="145" t="s">
        <v>254</v>
      </c>
      <c r="T112" s="145" t="s">
        <v>255</v>
      </c>
      <c r="U112" s="145">
        <v>3.4000000000000002E-2</v>
      </c>
      <c r="V112" s="145">
        <f>ROUND(E112*U112,2)</f>
        <v>0.31</v>
      </c>
      <c r="W112" s="145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 t="s">
        <v>194</v>
      </c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75" t="s">
        <v>204</v>
      </c>
      <c r="D113" s="146"/>
      <c r="E113" s="147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199</v>
      </c>
      <c r="AH113" s="136">
        <v>0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outlineLevel="1" x14ac:dyDescent="0.2">
      <c r="A114" s="143"/>
      <c r="B114" s="144"/>
      <c r="C114" s="175" t="s">
        <v>2505</v>
      </c>
      <c r="D114" s="146"/>
      <c r="E114" s="147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 t="s">
        <v>199</v>
      </c>
      <c r="AH114" s="136">
        <v>0</v>
      </c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outlineLevel="1" x14ac:dyDescent="0.2">
      <c r="A115" s="143"/>
      <c r="B115" s="144"/>
      <c r="C115" s="175" t="s">
        <v>147</v>
      </c>
      <c r="D115" s="146"/>
      <c r="E115" s="147">
        <v>9</v>
      </c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 t="s">
        <v>199</v>
      </c>
      <c r="AH115" s="136">
        <v>0</v>
      </c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76" t="s">
        <v>201</v>
      </c>
      <c r="D116" s="148"/>
      <c r="E116" s="149">
        <v>9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199</v>
      </c>
      <c r="AH116" s="136">
        <v>1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64">
        <v>24</v>
      </c>
      <c r="B117" s="165" t="s">
        <v>2658</v>
      </c>
      <c r="C117" s="173" t="s">
        <v>2659</v>
      </c>
      <c r="D117" s="166" t="s">
        <v>224</v>
      </c>
      <c r="E117" s="167">
        <v>2</v>
      </c>
      <c r="F117" s="168"/>
      <c r="G117" s="169">
        <f>ROUND(E117*F117,2)</f>
        <v>0</v>
      </c>
      <c r="H117" s="168"/>
      <c r="I117" s="169">
        <f>ROUND(E117*H117,2)</f>
        <v>0</v>
      </c>
      <c r="J117" s="168"/>
      <c r="K117" s="169">
        <f>ROUND(E117*J117,2)</f>
        <v>0</v>
      </c>
      <c r="L117" s="169">
        <v>21</v>
      </c>
      <c r="M117" s="169">
        <f>G117*(1+L117/100)</f>
        <v>0</v>
      </c>
      <c r="N117" s="169">
        <v>1.5000000000000001E-4</v>
      </c>
      <c r="O117" s="169">
        <f>ROUND(E117*N117,2)</f>
        <v>0</v>
      </c>
      <c r="P117" s="169">
        <v>0</v>
      </c>
      <c r="Q117" s="170">
        <f>ROUND(E117*P117,2)</f>
        <v>0</v>
      </c>
      <c r="R117" s="145"/>
      <c r="S117" s="145" t="s">
        <v>192</v>
      </c>
      <c r="T117" s="145" t="s">
        <v>193</v>
      </c>
      <c r="U117" s="145">
        <v>0</v>
      </c>
      <c r="V117" s="145">
        <f>ROUND(E117*U117,2)</f>
        <v>0</v>
      </c>
      <c r="W117" s="145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 t="s">
        <v>404</v>
      </c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ht="22.5" outlineLevel="1" x14ac:dyDescent="0.2">
      <c r="A118" s="164">
        <v>25</v>
      </c>
      <c r="B118" s="165" t="s">
        <v>2660</v>
      </c>
      <c r="C118" s="173" t="s">
        <v>2452</v>
      </c>
      <c r="D118" s="166" t="s">
        <v>197</v>
      </c>
      <c r="E118" s="167">
        <v>8</v>
      </c>
      <c r="F118" s="168"/>
      <c r="G118" s="169">
        <f>ROUND(E118*F118,2)</f>
        <v>0</v>
      </c>
      <c r="H118" s="168"/>
      <c r="I118" s="169">
        <f>ROUND(E118*H118,2)</f>
        <v>0</v>
      </c>
      <c r="J118" s="168"/>
      <c r="K118" s="169">
        <f>ROUND(E118*J118,2)</f>
        <v>0</v>
      </c>
      <c r="L118" s="169">
        <v>21</v>
      </c>
      <c r="M118" s="169">
        <f>G118*(1+L118/100)</f>
        <v>0</v>
      </c>
      <c r="N118" s="169">
        <v>1.5E-3</v>
      </c>
      <c r="O118" s="169">
        <f>ROUND(E118*N118,2)</f>
        <v>0.01</v>
      </c>
      <c r="P118" s="169">
        <v>0</v>
      </c>
      <c r="Q118" s="170">
        <f>ROUND(E118*P118,2)</f>
        <v>0</v>
      </c>
      <c r="R118" s="145"/>
      <c r="S118" s="145" t="s">
        <v>192</v>
      </c>
      <c r="T118" s="145" t="s">
        <v>193</v>
      </c>
      <c r="U118" s="145">
        <v>0</v>
      </c>
      <c r="V118" s="145">
        <f>ROUND(E118*U118,2)</f>
        <v>0</v>
      </c>
      <c r="W118" s="145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 t="s">
        <v>2240</v>
      </c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x14ac:dyDescent="0.2">
      <c r="A119" s="151" t="s">
        <v>187</v>
      </c>
      <c r="B119" s="152" t="s">
        <v>151</v>
      </c>
      <c r="C119" s="172" t="s">
        <v>152</v>
      </c>
      <c r="D119" s="153"/>
      <c r="E119" s="154"/>
      <c r="F119" s="155"/>
      <c r="G119" s="155">
        <f>SUMIF(AG120:AG120,"&lt;&gt;NOR",G120:G120)</f>
        <v>0</v>
      </c>
      <c r="H119" s="155"/>
      <c r="I119" s="155">
        <f>SUM(I120:I120)</f>
        <v>0</v>
      </c>
      <c r="J119" s="155"/>
      <c r="K119" s="155">
        <f>SUM(K120:K120)</f>
        <v>0</v>
      </c>
      <c r="L119" s="155"/>
      <c r="M119" s="155">
        <f>SUM(M120:M120)</f>
        <v>0</v>
      </c>
      <c r="N119" s="155"/>
      <c r="O119" s="155">
        <f>SUM(O120:O120)</f>
        <v>0</v>
      </c>
      <c r="P119" s="155"/>
      <c r="Q119" s="156">
        <f>SUM(Q120:Q120)</f>
        <v>0</v>
      </c>
      <c r="R119" s="150"/>
      <c r="S119" s="150"/>
      <c r="T119" s="150"/>
      <c r="U119" s="150"/>
      <c r="V119" s="150">
        <f>SUM(V120:V120)</f>
        <v>2.5</v>
      </c>
      <c r="W119" s="150"/>
      <c r="AG119" t="s">
        <v>188</v>
      </c>
    </row>
    <row r="120" spans="1:60" outlineLevel="1" x14ac:dyDescent="0.2">
      <c r="A120" s="157">
        <v>26</v>
      </c>
      <c r="B120" s="158" t="s">
        <v>663</v>
      </c>
      <c r="C120" s="174" t="s">
        <v>664</v>
      </c>
      <c r="D120" s="159" t="s">
        <v>403</v>
      </c>
      <c r="E120" s="160">
        <v>11.818530000000001</v>
      </c>
      <c r="F120" s="161"/>
      <c r="G120" s="162">
        <f>ROUND(E120*F120,2)</f>
        <v>0</v>
      </c>
      <c r="H120" s="161"/>
      <c r="I120" s="162">
        <f>ROUND(E120*H120,2)</f>
        <v>0</v>
      </c>
      <c r="J120" s="161"/>
      <c r="K120" s="162">
        <f>ROUND(E120*J120,2)</f>
        <v>0</v>
      </c>
      <c r="L120" s="162">
        <v>21</v>
      </c>
      <c r="M120" s="162">
        <f>G120*(1+L120/100)</f>
        <v>0</v>
      </c>
      <c r="N120" s="162">
        <v>0</v>
      </c>
      <c r="O120" s="162">
        <f>ROUND(E120*N120,2)</f>
        <v>0</v>
      </c>
      <c r="P120" s="162">
        <v>0</v>
      </c>
      <c r="Q120" s="163">
        <f>ROUND(E120*P120,2)</f>
        <v>0</v>
      </c>
      <c r="R120" s="145"/>
      <c r="S120" s="145" t="s">
        <v>254</v>
      </c>
      <c r="T120" s="145" t="s">
        <v>255</v>
      </c>
      <c r="U120" s="145">
        <v>0.21150000000000002</v>
      </c>
      <c r="V120" s="145">
        <f>ROUND(E120*U120,2)</f>
        <v>2.5</v>
      </c>
      <c r="W120" s="145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 t="s">
        <v>560</v>
      </c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x14ac:dyDescent="0.2">
      <c r="A121" s="3"/>
      <c r="B121" s="4"/>
      <c r="C121" s="177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AE121">
        <v>15</v>
      </c>
      <c r="AF121">
        <v>21</v>
      </c>
    </row>
    <row r="122" spans="1:60" x14ac:dyDescent="0.2">
      <c r="A122" s="139"/>
      <c r="B122" s="140" t="s">
        <v>31</v>
      </c>
      <c r="C122" s="178"/>
      <c r="D122" s="141"/>
      <c r="E122" s="142"/>
      <c r="F122" s="142"/>
      <c r="G122" s="171">
        <f>G8+G84+G90+G119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AE122">
        <f>SUMIF(L7:L120,AE121,G7:G120)</f>
        <v>0</v>
      </c>
      <c r="AF122">
        <f>SUMIF(L7:L120,AF121,G7:G120)</f>
        <v>0</v>
      </c>
      <c r="AG122" t="s">
        <v>247</v>
      </c>
    </row>
    <row r="123" spans="1:60" x14ac:dyDescent="0.2">
      <c r="A123" s="3"/>
      <c r="B123" s="4"/>
      <c r="C123" s="177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60" x14ac:dyDescent="0.2">
      <c r="A124" s="3"/>
      <c r="B124" s="4"/>
      <c r="C124" s="17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60" x14ac:dyDescent="0.2">
      <c r="A125" s="256" t="s">
        <v>248</v>
      </c>
      <c r="B125" s="256"/>
      <c r="C125" s="257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60" x14ac:dyDescent="0.2">
      <c r="A126" s="237"/>
      <c r="B126" s="238"/>
      <c r="C126" s="239"/>
      <c r="D126" s="238"/>
      <c r="E126" s="238"/>
      <c r="F126" s="238"/>
      <c r="G126" s="24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G126" t="s">
        <v>249</v>
      </c>
    </row>
    <row r="127" spans="1:60" x14ac:dyDescent="0.2">
      <c r="A127" s="241"/>
      <c r="B127" s="242"/>
      <c r="C127" s="243"/>
      <c r="D127" s="242"/>
      <c r="E127" s="242"/>
      <c r="F127" s="242"/>
      <c r="G127" s="24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241"/>
      <c r="B128" s="242"/>
      <c r="C128" s="243"/>
      <c r="D128" s="242"/>
      <c r="E128" s="242"/>
      <c r="F128" s="242"/>
      <c r="G128" s="24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41"/>
      <c r="B129" s="242"/>
      <c r="C129" s="243"/>
      <c r="D129" s="242"/>
      <c r="E129" s="242"/>
      <c r="F129" s="242"/>
      <c r="G129" s="24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45"/>
      <c r="B130" s="246"/>
      <c r="C130" s="247"/>
      <c r="D130" s="246"/>
      <c r="E130" s="246"/>
      <c r="F130" s="246"/>
      <c r="G130" s="24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3"/>
      <c r="B131" s="4"/>
      <c r="C131" s="177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C132" s="179"/>
      <c r="D132" s="10"/>
      <c r="AG132" t="s">
        <v>250</v>
      </c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26:G130"/>
    <mergeCell ref="A1:G1"/>
    <mergeCell ref="C2:G2"/>
    <mergeCell ref="C3:G3"/>
    <mergeCell ref="C4:G4"/>
    <mergeCell ref="A125:C1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110</vt:i4>
      </vt:variant>
    </vt:vector>
  </HeadingPairs>
  <TitlesOfParts>
    <vt:vector size="145" baseType="lpstr">
      <vt:lpstr>Pokyny pro vyplnění</vt:lpstr>
      <vt:lpstr>Stavba</vt:lpstr>
      <vt:lpstr>VzorPolozky</vt:lpstr>
      <vt:lpstr>00 00.1 Naklady</vt:lpstr>
      <vt:lpstr>104.1 104.1.01 Pol</vt:lpstr>
      <vt:lpstr>104.1 104.1.02 Pol</vt:lpstr>
      <vt:lpstr>104.1 104.1.03 Pol</vt:lpstr>
      <vt:lpstr>104.1 104.1.04 Pol</vt:lpstr>
      <vt:lpstr>104.1 104.1.05 Pol</vt:lpstr>
      <vt:lpstr>104.1 104.1.06 Pol</vt:lpstr>
      <vt:lpstr>104.2 104.2.01 Pol</vt:lpstr>
      <vt:lpstr>104.2 104.2.02 Pol</vt:lpstr>
      <vt:lpstr>104.2 104.2.03 Pol</vt:lpstr>
      <vt:lpstr>104.2 104.2.04 Pol</vt:lpstr>
      <vt:lpstr>104.2 104.2.05 Pol</vt:lpstr>
      <vt:lpstr>104.2 104.2.06 Pol</vt:lpstr>
      <vt:lpstr>104.2 104.2.07 Pol</vt:lpstr>
      <vt:lpstr>104.2 104.2.08 Pol</vt:lpstr>
      <vt:lpstr>104.3 104.3.01 Pol</vt:lpstr>
      <vt:lpstr>104.3 104.3.02 Pol</vt:lpstr>
      <vt:lpstr>104.3 104.3.03 Pol</vt:lpstr>
      <vt:lpstr>104.4 104.4.01 Pol</vt:lpstr>
      <vt:lpstr>104.4 104.4.02 Pol</vt:lpstr>
      <vt:lpstr>104.4 104.4.03 Pol</vt:lpstr>
      <vt:lpstr>104.4 104.4.04 Pol</vt:lpstr>
      <vt:lpstr>104.4 104.4.05 Pol</vt:lpstr>
      <vt:lpstr>104.5 104.5.01 Pol</vt:lpstr>
      <vt:lpstr>105.1 105.1.01 Pol</vt:lpstr>
      <vt:lpstr>105.2 105.2.01 Pol</vt:lpstr>
      <vt:lpstr>105.2 105.2.02 Pol</vt:lpstr>
      <vt:lpstr>105.3 105.3.01 Pol</vt:lpstr>
      <vt:lpstr>105.4 105.4.01 Pol</vt:lpstr>
      <vt:lpstr>105.4 105.4.02 Pol</vt:lpstr>
      <vt:lpstr>105.4 105.4.03 Pol</vt:lpstr>
      <vt:lpstr>105.4 105.4.04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00.1 Naklady'!Názvy_tisku</vt:lpstr>
      <vt:lpstr>'104.1 104.1.01 Pol'!Názvy_tisku</vt:lpstr>
      <vt:lpstr>'104.1 104.1.02 Pol'!Názvy_tisku</vt:lpstr>
      <vt:lpstr>'104.1 104.1.03 Pol'!Názvy_tisku</vt:lpstr>
      <vt:lpstr>'104.1 104.1.04 Pol'!Názvy_tisku</vt:lpstr>
      <vt:lpstr>'104.1 104.1.05 Pol'!Názvy_tisku</vt:lpstr>
      <vt:lpstr>'104.1 104.1.06 Pol'!Názvy_tisku</vt:lpstr>
      <vt:lpstr>'104.2 104.2.01 Pol'!Názvy_tisku</vt:lpstr>
      <vt:lpstr>'104.2 104.2.02 Pol'!Názvy_tisku</vt:lpstr>
      <vt:lpstr>'104.2 104.2.03 Pol'!Názvy_tisku</vt:lpstr>
      <vt:lpstr>'104.2 104.2.04 Pol'!Názvy_tisku</vt:lpstr>
      <vt:lpstr>'104.2 104.2.05 Pol'!Názvy_tisku</vt:lpstr>
      <vt:lpstr>'104.2 104.2.06 Pol'!Názvy_tisku</vt:lpstr>
      <vt:lpstr>'104.2 104.2.07 Pol'!Názvy_tisku</vt:lpstr>
      <vt:lpstr>'104.2 104.2.08 Pol'!Názvy_tisku</vt:lpstr>
      <vt:lpstr>'104.3 104.3.01 Pol'!Názvy_tisku</vt:lpstr>
      <vt:lpstr>'104.3 104.3.02 Pol'!Názvy_tisku</vt:lpstr>
      <vt:lpstr>'104.3 104.3.03 Pol'!Názvy_tisku</vt:lpstr>
      <vt:lpstr>'104.4 104.4.01 Pol'!Názvy_tisku</vt:lpstr>
      <vt:lpstr>'104.4 104.4.02 Pol'!Názvy_tisku</vt:lpstr>
      <vt:lpstr>'104.4 104.4.03 Pol'!Názvy_tisku</vt:lpstr>
      <vt:lpstr>'104.4 104.4.04 Pol'!Názvy_tisku</vt:lpstr>
      <vt:lpstr>'104.4 104.4.05 Pol'!Názvy_tisku</vt:lpstr>
      <vt:lpstr>'104.5 104.5.01 Pol'!Názvy_tisku</vt:lpstr>
      <vt:lpstr>'105.1 105.1.01 Pol'!Názvy_tisku</vt:lpstr>
      <vt:lpstr>'105.2 105.2.01 Pol'!Názvy_tisku</vt:lpstr>
      <vt:lpstr>'105.2 105.2.02 Pol'!Názvy_tisku</vt:lpstr>
      <vt:lpstr>'105.3 105.3.01 Pol'!Názvy_tisku</vt:lpstr>
      <vt:lpstr>'105.4 105.4.01 Pol'!Názvy_tisku</vt:lpstr>
      <vt:lpstr>'105.4 105.4.02 Pol'!Názvy_tisku</vt:lpstr>
      <vt:lpstr>'105.4 105.4.03 Pol'!Názvy_tisku</vt:lpstr>
      <vt:lpstr>'105.4 105.4.04 Pol'!Názvy_tisku</vt:lpstr>
      <vt:lpstr>oadresa</vt:lpstr>
      <vt:lpstr>Stavba!Objednatel</vt:lpstr>
      <vt:lpstr>Stavba!Objekt</vt:lpstr>
      <vt:lpstr>'00 00.1 Naklady'!Oblast_tisku</vt:lpstr>
      <vt:lpstr>'104.1 104.1.01 Pol'!Oblast_tisku</vt:lpstr>
      <vt:lpstr>'104.1 104.1.02 Pol'!Oblast_tisku</vt:lpstr>
      <vt:lpstr>'104.1 104.1.03 Pol'!Oblast_tisku</vt:lpstr>
      <vt:lpstr>'104.1 104.1.04 Pol'!Oblast_tisku</vt:lpstr>
      <vt:lpstr>'104.1 104.1.05 Pol'!Oblast_tisku</vt:lpstr>
      <vt:lpstr>'104.1 104.1.06 Pol'!Oblast_tisku</vt:lpstr>
      <vt:lpstr>'104.2 104.2.01 Pol'!Oblast_tisku</vt:lpstr>
      <vt:lpstr>'104.2 104.2.02 Pol'!Oblast_tisku</vt:lpstr>
      <vt:lpstr>'104.2 104.2.03 Pol'!Oblast_tisku</vt:lpstr>
      <vt:lpstr>'104.2 104.2.04 Pol'!Oblast_tisku</vt:lpstr>
      <vt:lpstr>'104.2 104.2.05 Pol'!Oblast_tisku</vt:lpstr>
      <vt:lpstr>'104.2 104.2.06 Pol'!Oblast_tisku</vt:lpstr>
      <vt:lpstr>'104.2 104.2.07 Pol'!Oblast_tisku</vt:lpstr>
      <vt:lpstr>'104.2 104.2.08 Pol'!Oblast_tisku</vt:lpstr>
      <vt:lpstr>'104.3 104.3.01 Pol'!Oblast_tisku</vt:lpstr>
      <vt:lpstr>'104.3 104.3.02 Pol'!Oblast_tisku</vt:lpstr>
      <vt:lpstr>'104.3 104.3.03 Pol'!Oblast_tisku</vt:lpstr>
      <vt:lpstr>'104.4 104.4.01 Pol'!Oblast_tisku</vt:lpstr>
      <vt:lpstr>'104.4 104.4.02 Pol'!Oblast_tisku</vt:lpstr>
      <vt:lpstr>'104.4 104.4.03 Pol'!Oblast_tisku</vt:lpstr>
      <vt:lpstr>'104.4 104.4.04 Pol'!Oblast_tisku</vt:lpstr>
      <vt:lpstr>'104.4 104.4.05 Pol'!Oblast_tisku</vt:lpstr>
      <vt:lpstr>'104.5 104.5.01 Pol'!Oblast_tisku</vt:lpstr>
      <vt:lpstr>'105.1 105.1.01 Pol'!Oblast_tisku</vt:lpstr>
      <vt:lpstr>'105.2 105.2.01 Pol'!Oblast_tisku</vt:lpstr>
      <vt:lpstr>'105.2 105.2.02 Pol'!Oblast_tisku</vt:lpstr>
      <vt:lpstr>'105.3 105.3.01 Pol'!Oblast_tisku</vt:lpstr>
      <vt:lpstr>'105.4 105.4.01 Pol'!Oblast_tisku</vt:lpstr>
      <vt:lpstr>'105.4 105.4.02 Pol'!Oblast_tisku</vt:lpstr>
      <vt:lpstr>'105.4 105.4.03 Pol'!Oblast_tisku</vt:lpstr>
      <vt:lpstr>'105.4 105.4.04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2014-02-28T09:52:57Z</cp:lastPrinted>
  <dcterms:created xsi:type="dcterms:W3CDTF">2009-04-08T07:15:50Z</dcterms:created>
  <dcterms:modified xsi:type="dcterms:W3CDTF">2019-03-07T18:45:47Z</dcterms:modified>
</cp:coreProperties>
</file>